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2405" activeTab="1"/>
  </bookViews>
  <sheets>
    <sheet name="Arkusz1" sheetId="1" r:id="rId1"/>
    <sheet name="Tabela 24" sheetId="2" r:id="rId2"/>
  </sheets>
  <definedNames/>
  <calcPr fullCalcOnLoad="1"/>
</workbook>
</file>

<file path=xl/sharedStrings.xml><?xml version="1.0" encoding="utf-8"?>
<sst xmlns="http://schemas.openxmlformats.org/spreadsheetml/2006/main" count="146" uniqueCount="80">
  <si>
    <t>Lp.</t>
  </si>
  <si>
    <t>TREŚĆ</t>
  </si>
  <si>
    <t>%                     wykon.</t>
  </si>
  <si>
    <t>1.</t>
  </si>
  <si>
    <t>DOCHODY</t>
  </si>
  <si>
    <t>1.1.</t>
  </si>
  <si>
    <t>dochody własne</t>
  </si>
  <si>
    <t>1.2.</t>
  </si>
  <si>
    <t>subwencja ogólna</t>
  </si>
  <si>
    <t>1.3.</t>
  </si>
  <si>
    <t>dotacje celowe</t>
  </si>
  <si>
    <t>1.4.</t>
  </si>
  <si>
    <t>środki pochodzące z budzetu UE</t>
  </si>
  <si>
    <t>2.</t>
  </si>
  <si>
    <t>PRZYCHODY</t>
  </si>
  <si>
    <t>w tym:</t>
  </si>
  <si>
    <t>2.1.</t>
  </si>
  <si>
    <t>wolne środki  z lat ubiegłych</t>
  </si>
  <si>
    <t>2.2.</t>
  </si>
  <si>
    <t>kredyty i pożyczki</t>
  </si>
  <si>
    <t>w tym: na realizację programów i projektów realizowanych z udziałem środków UE</t>
  </si>
  <si>
    <t>3.</t>
  </si>
  <si>
    <t>RAZEM (1+2)</t>
  </si>
  <si>
    <t>4.</t>
  </si>
  <si>
    <t>WYDATKI</t>
  </si>
  <si>
    <t>4.1.</t>
  </si>
  <si>
    <t>wydatki bieżące</t>
  </si>
  <si>
    <t>4.2.</t>
  </si>
  <si>
    <t>wydatki majątkowe</t>
  </si>
  <si>
    <t>5.</t>
  </si>
  <si>
    <t>ROZCHODY</t>
  </si>
  <si>
    <t>5.1</t>
  </si>
  <si>
    <t>spłata rat pożyczek</t>
  </si>
  <si>
    <t>5.2</t>
  </si>
  <si>
    <t>w tym: spłata rat pożyczek i kredytów na realizację programów i projektów realizowanych z udziałem środków UE</t>
  </si>
  <si>
    <t>6.</t>
  </si>
  <si>
    <t>RAZEM (4+5)</t>
  </si>
  <si>
    <t>7.</t>
  </si>
  <si>
    <t xml:space="preserve">DEFICYT / NADWYŻKA (Dochody - Wydatki) </t>
  </si>
  <si>
    <t>8.</t>
  </si>
  <si>
    <t>Przychody - Rozchody</t>
  </si>
  <si>
    <t>9.</t>
  </si>
  <si>
    <t xml:space="preserve">w tym: zadłużenie na realizację programów i projektów realizowanych z udziałem środków UE </t>
  </si>
  <si>
    <t>10.</t>
  </si>
  <si>
    <t>11.</t>
  </si>
  <si>
    <t>12.</t>
  </si>
  <si>
    <t>w tym: dochody bieżące</t>
  </si>
  <si>
    <t>13.</t>
  </si>
  <si>
    <t>Dochody bieżące - wydatki bieżące</t>
  </si>
  <si>
    <t>14.</t>
  </si>
  <si>
    <t>w tym: odsetki z tytułu zaciągniętych kredytów i pożyczek</t>
  </si>
  <si>
    <t xml:space="preserve">           dochody majątkowe</t>
  </si>
  <si>
    <t>w tym: inwestycje</t>
  </si>
  <si>
    <t>15.</t>
  </si>
  <si>
    <t>Dochody - wydatki bieżące</t>
  </si>
  <si>
    <t>spłata rat kredytów</t>
  </si>
  <si>
    <t xml:space="preserve">Plan na 2010 r.                                                </t>
  </si>
  <si>
    <t>Wykonanie za                 2010 r.</t>
  </si>
  <si>
    <t>wolne środki skumulowane w 2010 roku (8+7)</t>
  </si>
  <si>
    <t>stan zadłużenia na 1.01.2010 r.</t>
  </si>
  <si>
    <t>Wskaźnik zadłużenia do dochodów - max 60%</t>
  </si>
  <si>
    <t xml:space="preserve">stan zadłużenia  (planowany na 31.12., wykonany na 31.12.) po odjęciu umorzenia </t>
  </si>
  <si>
    <t>11.1.</t>
  </si>
  <si>
    <t>Wskaźnik obciążenia obsługą długu do dochodów - max 15%</t>
  </si>
  <si>
    <t>10.1.</t>
  </si>
  <si>
    <t>BILANSOWANIE  WYKONANIA  BUDŻETU  I  PROGNOZY  ZADŁUŻENIA  ZA  2010 r.</t>
  </si>
  <si>
    <t>1. Kwota 2.711.608,79 zł wykazana w wierszu 11.1. określa zadłużenie na realizację programów i projektów realizowanych z udziałem śrokdów UE i dotyczy kredytów zaciagniętych na realizację programów i projektów realizowanych z udziałem środków, o których mowa w art. 5 ust. 3 ustwy o finansach publicznych, których realizacja nie została zakończona w 2010 roku</t>
  </si>
  <si>
    <t>2. Zobowiązania wymagalne nie wystąpiły.</t>
  </si>
  <si>
    <t>5. Udzielono dotacji dla innych jst w wysokości 2.972.245,85 zł.</t>
  </si>
  <si>
    <t>3. Nie udzielono poręczeń i gwarancji.</t>
  </si>
  <si>
    <t xml:space="preserve">4. Kwota wykorzystanych środków, o których mówi art.. 5 ust.1 pkt 2, czyli wydatki z czwartą cyfrą 7 - 15.930.891,42 zł. zł. </t>
  </si>
  <si>
    <t>6. Otrzymaliśmy z budżetu innych jst dotacje w wysokości  2.290.360,30 zł.</t>
  </si>
  <si>
    <t>VI. BILANSOWANIE  WYKONANIA  BUDŻETU  I  PROGNOZY  ZADŁUŻENIA  ZA  2011 r.</t>
  </si>
  <si>
    <t xml:space="preserve">Plan na 2011 r.                                                </t>
  </si>
  <si>
    <t>Wykonanie za                 2011 r.</t>
  </si>
  <si>
    <t>1.5.</t>
  </si>
  <si>
    <t>udziały w podatku dochodowym</t>
  </si>
  <si>
    <t>wolne środki skumulowane w 2011 roku (8+7)</t>
  </si>
  <si>
    <t>stan zadłużenia na 1.01.2011 r.</t>
  </si>
  <si>
    <t xml:space="preserve">stan zadłużenia  (planowany na 31.12., wykonany na 31.12.) po odjęciu umorzeń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</si>
</sst>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i/>
      <sz val="11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4">
      <selection activeCell="A50" sqref="A50"/>
    </sheetView>
  </sheetViews>
  <sheetFormatPr defaultColWidth="9.140625" defaultRowHeight="12.75"/>
  <cols>
    <col min="1" max="1" width="4.7109375" style="0" customWidth="1"/>
    <col min="2" max="2" width="51.421875" style="0" customWidth="1"/>
    <col min="3" max="4" width="16.7109375" style="0" customWidth="1"/>
    <col min="5" max="5" width="8.421875" style="0" customWidth="1"/>
    <col min="7" max="7" width="10.140625" style="0" bestFit="1" customWidth="1"/>
    <col min="8" max="8" width="12.7109375" style="0" bestFit="1" customWidth="1"/>
  </cols>
  <sheetData>
    <row r="1" spans="1:5" ht="35.25" customHeight="1">
      <c r="A1" s="25" t="s">
        <v>65</v>
      </c>
      <c r="B1" s="25"/>
      <c r="C1" s="25"/>
      <c r="D1" s="25"/>
      <c r="E1" s="25"/>
    </row>
    <row r="2" spans="1:5" ht="29.25" customHeight="1">
      <c r="A2" s="1" t="s">
        <v>0</v>
      </c>
      <c r="B2" s="1" t="s">
        <v>1</v>
      </c>
      <c r="C2" s="1" t="s">
        <v>56</v>
      </c>
      <c r="D2" s="1" t="s">
        <v>57</v>
      </c>
      <c r="E2" s="1" t="s">
        <v>2</v>
      </c>
    </row>
    <row r="3" spans="1:5" ht="12.7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s="7" customFormat="1" ht="21" customHeight="1">
      <c r="A4" s="5" t="s">
        <v>3</v>
      </c>
      <c r="B4" s="5" t="s">
        <v>4</v>
      </c>
      <c r="C4" s="6">
        <f>SUM(C7:C10)</f>
        <v>291350945.26</v>
      </c>
      <c r="D4" s="6">
        <f>SUM(D7:D10)</f>
        <v>298106532.59999996</v>
      </c>
      <c r="E4" s="6">
        <f aca="true" t="shared" si="0" ref="E4:E10">D4/C4*100</f>
        <v>102.318711317024</v>
      </c>
    </row>
    <row r="5" spans="1:5" s="7" customFormat="1" ht="16.5" customHeight="1">
      <c r="A5" s="5"/>
      <c r="B5" s="18" t="s">
        <v>46</v>
      </c>
      <c r="C5" s="9">
        <v>264338560.63</v>
      </c>
      <c r="D5" s="9">
        <v>266952259.12</v>
      </c>
      <c r="E5" s="9">
        <f t="shared" si="0"/>
        <v>100.98876928276025</v>
      </c>
    </row>
    <row r="6" spans="1:5" s="7" customFormat="1" ht="16.5" customHeight="1">
      <c r="A6" s="5"/>
      <c r="B6" s="18" t="s">
        <v>51</v>
      </c>
      <c r="C6" s="9">
        <v>27012384.63</v>
      </c>
      <c r="D6" s="9">
        <v>31154273.48</v>
      </c>
      <c r="E6" s="9">
        <f>D6/C6*100</f>
        <v>115.33329584460313</v>
      </c>
    </row>
    <row r="7" spans="1:5" s="7" customFormat="1" ht="18" customHeight="1">
      <c r="A7" s="5" t="s">
        <v>5</v>
      </c>
      <c r="B7" s="5" t="s">
        <v>6</v>
      </c>
      <c r="C7" s="6">
        <f>81985347.73+57516832</f>
        <v>139502179.73000002</v>
      </c>
      <c r="D7" s="8">
        <v>143431307.7</v>
      </c>
      <c r="E7" s="6">
        <f t="shared" si="0"/>
        <v>102.81653518074386</v>
      </c>
    </row>
    <row r="8" spans="1:5" s="7" customFormat="1" ht="18" customHeight="1">
      <c r="A8" s="5" t="s">
        <v>7</v>
      </c>
      <c r="B8" s="5" t="s">
        <v>8</v>
      </c>
      <c r="C8" s="6">
        <v>93060371</v>
      </c>
      <c r="D8" s="8">
        <v>93060371</v>
      </c>
      <c r="E8" s="6">
        <f t="shared" si="0"/>
        <v>100</v>
      </c>
    </row>
    <row r="9" spans="1:5" s="7" customFormat="1" ht="18" customHeight="1">
      <c r="A9" s="5" t="s">
        <v>9</v>
      </c>
      <c r="B9" s="5" t="s">
        <v>10</v>
      </c>
      <c r="C9" s="6">
        <v>44183621.28</v>
      </c>
      <c r="D9" s="8">
        <v>43909474.82</v>
      </c>
      <c r="E9" s="6">
        <f t="shared" si="0"/>
        <v>99.37952921906812</v>
      </c>
    </row>
    <row r="10" spans="1:5" s="7" customFormat="1" ht="18" customHeight="1">
      <c r="A10" s="5" t="s">
        <v>11</v>
      </c>
      <c r="B10" s="5" t="s">
        <v>12</v>
      </c>
      <c r="C10" s="6">
        <v>14604773.25</v>
      </c>
      <c r="D10" s="8">
        <v>17705379.08</v>
      </c>
      <c r="E10" s="6">
        <f t="shared" si="0"/>
        <v>121.23008537636831</v>
      </c>
    </row>
    <row r="11" spans="1:5" s="7" customFormat="1" ht="7.5" customHeight="1">
      <c r="A11" s="5"/>
      <c r="B11" s="5"/>
      <c r="C11" s="6"/>
      <c r="D11" s="8"/>
      <c r="E11" s="6"/>
    </row>
    <row r="12" spans="1:5" s="7" customFormat="1" ht="21" customHeight="1">
      <c r="A12" s="5" t="s">
        <v>13</v>
      </c>
      <c r="B12" s="5" t="s">
        <v>14</v>
      </c>
      <c r="C12" s="6">
        <f>SUM(C14:C15)</f>
        <v>53520909.980000004</v>
      </c>
      <c r="D12" s="6">
        <f>SUM(D14:D15)</f>
        <v>61318410.45</v>
      </c>
      <c r="E12" s="6">
        <f>D12/C12*100</f>
        <v>114.5690730462427</v>
      </c>
    </row>
    <row r="13" spans="1:5" s="7" customFormat="1" ht="12" customHeight="1">
      <c r="A13" s="5"/>
      <c r="B13" s="4" t="s">
        <v>15</v>
      </c>
      <c r="C13" s="6"/>
      <c r="D13" s="6"/>
      <c r="E13" s="6"/>
    </row>
    <row r="14" spans="1:5" s="7" customFormat="1" ht="18" customHeight="1">
      <c r="A14" s="5" t="s">
        <v>16</v>
      </c>
      <c r="B14" s="5" t="s">
        <v>17</v>
      </c>
      <c r="C14" s="6">
        <v>2453189.06</v>
      </c>
      <c r="D14" s="6">
        <v>10718410.45</v>
      </c>
      <c r="E14" s="6">
        <f>D14/C14*100</f>
        <v>436.9174241303685</v>
      </c>
    </row>
    <row r="15" spans="1:5" s="7" customFormat="1" ht="18" customHeight="1">
      <c r="A15" s="5" t="s">
        <v>18</v>
      </c>
      <c r="B15" s="5" t="s">
        <v>19</v>
      </c>
      <c r="C15" s="6">
        <v>51067720.92</v>
      </c>
      <c r="D15" s="6">
        <v>50600000</v>
      </c>
      <c r="E15" s="6">
        <f>D15/C15*100</f>
        <v>99.08411632323929</v>
      </c>
    </row>
    <row r="16" spans="1:5" s="7" customFormat="1" ht="24.75" customHeight="1">
      <c r="A16" s="5"/>
      <c r="B16" s="16" t="s">
        <v>20</v>
      </c>
      <c r="C16" s="9">
        <v>5641122.26</v>
      </c>
      <c r="D16" s="9">
        <v>5009272.14</v>
      </c>
      <c r="E16" s="9">
        <v>0</v>
      </c>
    </row>
    <row r="17" spans="1:5" s="11" customFormat="1" ht="18" customHeight="1">
      <c r="A17" s="2" t="s">
        <v>21</v>
      </c>
      <c r="B17" s="2" t="s">
        <v>22</v>
      </c>
      <c r="C17" s="10">
        <f>C4+C12</f>
        <v>344871855.24</v>
      </c>
      <c r="D17" s="10">
        <f>D4+D12</f>
        <v>359424943.04999995</v>
      </c>
      <c r="E17" s="10">
        <f>D17/C17*100</f>
        <v>104.21985371925243</v>
      </c>
    </row>
    <row r="18" spans="1:5" s="7" customFormat="1" ht="7.5" customHeight="1">
      <c r="A18" s="5"/>
      <c r="B18" s="5"/>
      <c r="C18" s="6"/>
      <c r="D18" s="6"/>
      <c r="E18" s="6"/>
    </row>
    <row r="19" spans="1:5" s="7" customFormat="1" ht="21" customHeight="1">
      <c r="A19" s="5" t="s">
        <v>23</v>
      </c>
      <c r="B19" s="5" t="s">
        <v>24</v>
      </c>
      <c r="C19" s="6">
        <f>C21+C23</f>
        <v>322709060.18</v>
      </c>
      <c r="D19" s="6">
        <f>D21+D23</f>
        <v>311731637.33000004</v>
      </c>
      <c r="E19" s="6">
        <f>D19/C19*100</f>
        <v>96.59835306641934</v>
      </c>
    </row>
    <row r="20" spans="1:5" s="7" customFormat="1" ht="10.5" customHeight="1">
      <c r="A20" s="5"/>
      <c r="B20" s="4" t="s">
        <v>15</v>
      </c>
      <c r="C20" s="6"/>
      <c r="D20" s="6"/>
      <c r="E20" s="6"/>
    </row>
    <row r="21" spans="1:5" s="7" customFormat="1" ht="18" customHeight="1">
      <c r="A21" s="5" t="s">
        <v>25</v>
      </c>
      <c r="B21" s="5" t="s">
        <v>26</v>
      </c>
      <c r="C21" s="6">
        <v>260549961.49</v>
      </c>
      <c r="D21" s="6">
        <v>254036431.74</v>
      </c>
      <c r="E21" s="6">
        <f>D21/C21*100</f>
        <v>97.50008416322487</v>
      </c>
    </row>
    <row r="22" spans="1:5" s="7" customFormat="1" ht="18" customHeight="1">
      <c r="A22" s="5"/>
      <c r="B22" s="16" t="s">
        <v>50</v>
      </c>
      <c r="C22" s="9">
        <v>4536986.93</v>
      </c>
      <c r="D22" s="9">
        <v>4079052.61</v>
      </c>
      <c r="E22" s="9">
        <f>D22/C22*100</f>
        <v>89.90664229222278</v>
      </c>
    </row>
    <row r="23" spans="1:5" s="7" customFormat="1" ht="18" customHeight="1">
      <c r="A23" s="5" t="s">
        <v>27</v>
      </c>
      <c r="B23" s="5" t="s">
        <v>28</v>
      </c>
      <c r="C23" s="6">
        <v>62159098.69</v>
      </c>
      <c r="D23" s="6">
        <v>57695205.59</v>
      </c>
      <c r="E23" s="6">
        <f>D23/C23*100</f>
        <v>92.81860066494475</v>
      </c>
    </row>
    <row r="24" spans="1:5" s="7" customFormat="1" ht="18" customHeight="1">
      <c r="A24" s="5"/>
      <c r="B24" s="18" t="s">
        <v>52</v>
      </c>
      <c r="C24" s="9">
        <f>+C23-782834.58</f>
        <v>61376264.11</v>
      </c>
      <c r="D24" s="9">
        <v>57695205.59</v>
      </c>
      <c r="E24" s="9">
        <f>D24/C24*100</f>
        <v>94.00247217164812</v>
      </c>
    </row>
    <row r="25" spans="1:5" s="7" customFormat="1" ht="7.5" customHeight="1">
      <c r="A25" s="5"/>
      <c r="B25" s="5"/>
      <c r="C25" s="6"/>
      <c r="D25" s="6"/>
      <c r="E25" s="6"/>
    </row>
    <row r="26" spans="1:5" s="7" customFormat="1" ht="21" customHeight="1">
      <c r="A26" s="5" t="s">
        <v>29</v>
      </c>
      <c r="B26" s="5" t="s">
        <v>30</v>
      </c>
      <c r="C26" s="6">
        <f>SUM(C28:C29)</f>
        <v>22162795.06</v>
      </c>
      <c r="D26" s="6">
        <f>SUM(D28:D29)</f>
        <v>22162795.06</v>
      </c>
      <c r="E26" s="6">
        <f>D26/C26*100</f>
        <v>100</v>
      </c>
    </row>
    <row r="27" spans="1:5" s="7" customFormat="1" ht="15" customHeight="1">
      <c r="A27" s="5"/>
      <c r="B27" s="5" t="s">
        <v>15</v>
      </c>
      <c r="C27" s="6"/>
      <c r="D27" s="6"/>
      <c r="E27" s="6"/>
    </row>
    <row r="28" spans="1:5" s="7" customFormat="1" ht="18" customHeight="1">
      <c r="A28" s="5" t="s">
        <v>31</v>
      </c>
      <c r="B28" s="5" t="s">
        <v>32</v>
      </c>
      <c r="C28" s="6">
        <v>756127.75</v>
      </c>
      <c r="D28" s="6">
        <v>756127.75</v>
      </c>
      <c r="E28" s="6">
        <f>D28/C28*100</f>
        <v>100</v>
      </c>
    </row>
    <row r="29" spans="1:5" s="7" customFormat="1" ht="18" customHeight="1">
      <c r="A29" s="5" t="s">
        <v>33</v>
      </c>
      <c r="B29" s="5" t="s">
        <v>55</v>
      </c>
      <c r="C29" s="6">
        <v>21406667.31</v>
      </c>
      <c r="D29" s="6">
        <v>21406667.31</v>
      </c>
      <c r="E29" s="6">
        <f>D29/C29*100</f>
        <v>100</v>
      </c>
    </row>
    <row r="30" spans="1:5" s="7" customFormat="1" ht="26.25" customHeight="1">
      <c r="A30" s="5"/>
      <c r="B30" s="16" t="s">
        <v>34</v>
      </c>
      <c r="C30" s="9">
        <v>4130535.68</v>
      </c>
      <c r="D30" s="9">
        <v>0</v>
      </c>
      <c r="E30" s="9">
        <f>D30/C30*100</f>
        <v>0</v>
      </c>
    </row>
    <row r="31" spans="1:5" s="11" customFormat="1" ht="18" customHeight="1">
      <c r="A31" s="2" t="s">
        <v>35</v>
      </c>
      <c r="B31" s="2" t="s">
        <v>36</v>
      </c>
      <c r="C31" s="10">
        <f>C19+C26</f>
        <v>344871855.24</v>
      </c>
      <c r="D31" s="10">
        <f>D19+D26</f>
        <v>333894432.39000005</v>
      </c>
      <c r="E31" s="10">
        <f>D31/C31*100</f>
        <v>96.8169560133109</v>
      </c>
    </row>
    <row r="32" spans="1:5" s="11" customFormat="1" ht="9" customHeight="1">
      <c r="A32" s="2"/>
      <c r="B32" s="2"/>
      <c r="C32" s="10"/>
      <c r="D32" s="10"/>
      <c r="E32" s="10"/>
    </row>
    <row r="33" spans="1:5" s="7" customFormat="1" ht="18" customHeight="1">
      <c r="A33" s="5" t="s">
        <v>37</v>
      </c>
      <c r="B33" s="4" t="s">
        <v>38</v>
      </c>
      <c r="C33" s="6">
        <f>C4-C19</f>
        <v>-31358114.920000017</v>
      </c>
      <c r="D33" s="6">
        <f>D4-D19</f>
        <v>-13625104.730000079</v>
      </c>
      <c r="E33" s="6"/>
    </row>
    <row r="34" spans="1:5" s="7" customFormat="1" ht="18" customHeight="1">
      <c r="A34" s="5" t="s">
        <v>39</v>
      </c>
      <c r="B34" s="4" t="s">
        <v>40</v>
      </c>
      <c r="C34" s="6">
        <f>C12-C26</f>
        <v>31358114.920000006</v>
      </c>
      <c r="D34" s="6">
        <f>D12-D26</f>
        <v>39155615.39</v>
      </c>
      <c r="E34" s="6"/>
    </row>
    <row r="35" spans="1:5" s="7" customFormat="1" ht="18" customHeight="1">
      <c r="A35" s="5" t="s">
        <v>41</v>
      </c>
      <c r="B35" s="20" t="s">
        <v>58</v>
      </c>
      <c r="C35" s="6">
        <f>C34+C33</f>
        <v>0</v>
      </c>
      <c r="D35" s="6">
        <f>D34+D33</f>
        <v>25530510.659999922</v>
      </c>
      <c r="E35" s="6"/>
    </row>
    <row r="36" spans="1:5" s="7" customFormat="1" ht="18" customHeight="1">
      <c r="A36" s="5" t="s">
        <v>43</v>
      </c>
      <c r="B36" s="4" t="s">
        <v>59</v>
      </c>
      <c r="C36" s="6">
        <v>91247375.57</v>
      </c>
      <c r="D36" s="6">
        <v>91247375.57</v>
      </c>
      <c r="E36" s="6"/>
    </row>
    <row r="37" spans="1:5" s="14" customFormat="1" ht="25.5" customHeight="1">
      <c r="A37" s="23" t="s">
        <v>64</v>
      </c>
      <c r="B37" s="12" t="s">
        <v>42</v>
      </c>
      <c r="C37" s="13">
        <v>1987006.46</v>
      </c>
      <c r="D37" s="13">
        <v>2147278</v>
      </c>
      <c r="E37" s="6"/>
    </row>
    <row r="38" spans="1:5" s="14" customFormat="1" ht="25.5" customHeight="1">
      <c r="A38" s="3" t="s">
        <v>44</v>
      </c>
      <c r="B38" s="21" t="s">
        <v>61</v>
      </c>
      <c r="C38" s="15">
        <f>C36+C15-C26-266840</f>
        <v>119885461.43</v>
      </c>
      <c r="D38" s="15">
        <f>D36+D15-D26-266840</f>
        <v>119417740.50999999</v>
      </c>
      <c r="E38" s="15"/>
    </row>
    <row r="39" spans="1:5" s="14" customFormat="1" ht="23.25" customHeight="1">
      <c r="A39" s="4" t="s">
        <v>62</v>
      </c>
      <c r="B39" s="16" t="s">
        <v>42</v>
      </c>
      <c r="C39" s="9">
        <f>C37+C16-C30</f>
        <v>3497593.0399999996</v>
      </c>
      <c r="D39" s="9">
        <v>2711608.79</v>
      </c>
      <c r="E39" s="19"/>
    </row>
    <row r="40" spans="1:5" s="7" customFormat="1" ht="18" customHeight="1">
      <c r="A40" s="5" t="s">
        <v>45</v>
      </c>
      <c r="B40" s="4" t="s">
        <v>60</v>
      </c>
      <c r="C40" s="6">
        <f>(C38-C39)/C4*100</f>
        <v>39.947654292364184</v>
      </c>
      <c r="D40" s="6">
        <f>(D38-D39)/D4*100</f>
        <v>39.14913594885777</v>
      </c>
      <c r="E40" s="6"/>
    </row>
    <row r="41" spans="1:5" s="7" customFormat="1" ht="18" customHeight="1">
      <c r="A41" s="5" t="s">
        <v>47</v>
      </c>
      <c r="B41" s="17" t="s">
        <v>63</v>
      </c>
      <c r="C41" s="6">
        <f>(C26+C22)/C4*100</f>
        <v>9.164130895876538</v>
      </c>
      <c r="D41" s="6">
        <f>(D26-D30+D22)/D4*100</f>
        <v>8.802842205813507</v>
      </c>
      <c r="E41" s="6"/>
    </row>
    <row r="42" spans="1:5" s="7" customFormat="1" ht="18" customHeight="1">
      <c r="A42" s="5" t="s">
        <v>49</v>
      </c>
      <c r="B42" s="20" t="s">
        <v>48</v>
      </c>
      <c r="C42" s="6">
        <f>C5-C21</f>
        <v>3788599.1399999857</v>
      </c>
      <c r="D42" s="6">
        <f>D5-D21</f>
        <v>12915827.379999995</v>
      </c>
      <c r="E42" s="9">
        <f>D42/C42*100</f>
        <v>340.9130103957117</v>
      </c>
    </row>
    <row r="43" spans="1:5" ht="18" customHeight="1">
      <c r="A43" s="5" t="s">
        <v>53</v>
      </c>
      <c r="B43" s="20" t="s">
        <v>54</v>
      </c>
      <c r="C43" s="6">
        <f>C4-C21</f>
        <v>30800983.76999998</v>
      </c>
      <c r="D43" s="6">
        <f>D4-D21</f>
        <v>44070100.859999955</v>
      </c>
      <c r="E43" s="9">
        <f>D43/C43*100</f>
        <v>143.0801729876045</v>
      </c>
    </row>
    <row r="44" spans="1:7" ht="51" customHeight="1">
      <c r="A44" s="26" t="s">
        <v>66</v>
      </c>
      <c r="B44" s="26"/>
      <c r="C44" s="26"/>
      <c r="D44" s="26"/>
      <c r="E44" s="26"/>
      <c r="F44" s="22"/>
      <c r="G44" s="22"/>
    </row>
    <row r="45" spans="1:5" ht="12.75">
      <c r="A45" s="27" t="s">
        <v>67</v>
      </c>
      <c r="B45" s="27"/>
      <c r="C45" s="27"/>
      <c r="D45" s="27"/>
      <c r="E45" s="27"/>
    </row>
    <row r="46" spans="1:5" ht="12.75">
      <c r="A46" s="27" t="s">
        <v>69</v>
      </c>
      <c r="B46" s="27"/>
      <c r="C46" s="27"/>
      <c r="D46" s="27"/>
      <c r="E46" s="27"/>
    </row>
    <row r="47" spans="1:5" ht="12.75">
      <c r="A47" s="24" t="s">
        <v>70</v>
      </c>
      <c r="B47" s="24"/>
      <c r="C47" s="24"/>
      <c r="D47" s="24"/>
      <c r="E47" s="24"/>
    </row>
    <row r="48" spans="1:5" ht="12.75">
      <c r="A48" s="24" t="s">
        <v>68</v>
      </c>
      <c r="B48" s="24"/>
      <c r="C48" s="24"/>
      <c r="D48" s="24"/>
      <c r="E48" s="24"/>
    </row>
    <row r="49" spans="1:5" ht="12.75">
      <c r="A49" s="24" t="s">
        <v>71</v>
      </c>
      <c r="B49" s="24"/>
      <c r="C49" s="24"/>
      <c r="D49" s="24"/>
      <c r="E49" s="24"/>
    </row>
  </sheetData>
  <sheetProtection/>
  <mergeCells count="7">
    <mergeCell ref="A48:E48"/>
    <mergeCell ref="A49:E49"/>
    <mergeCell ref="A1:E1"/>
    <mergeCell ref="A44:E44"/>
    <mergeCell ref="A45:E45"/>
    <mergeCell ref="A46:E46"/>
    <mergeCell ref="A47:E47"/>
  </mergeCells>
  <printOptions/>
  <pageMargins left="0.7874015748031497" right="0" top="0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.7109375" style="0" customWidth="1"/>
    <col min="2" max="2" width="51.421875" style="0" customWidth="1"/>
    <col min="3" max="4" width="16.7109375" style="0" customWidth="1"/>
    <col min="5" max="5" width="7.57421875" style="0" customWidth="1"/>
    <col min="7" max="7" width="10.140625" style="0" bestFit="1" customWidth="1"/>
    <col min="8" max="8" width="12.7109375" style="0" bestFit="1" customWidth="1"/>
  </cols>
  <sheetData>
    <row r="1" spans="1:5" ht="15">
      <c r="A1" s="28">
        <v>259</v>
      </c>
      <c r="B1" s="28"/>
      <c r="C1" s="28"/>
      <c r="D1" s="28"/>
      <c r="E1" s="28"/>
    </row>
    <row r="2" spans="1:5" ht="35.25" customHeight="1">
      <c r="A2" s="25" t="s">
        <v>72</v>
      </c>
      <c r="B2" s="25"/>
      <c r="C2" s="25"/>
      <c r="D2" s="25"/>
      <c r="E2" s="25"/>
    </row>
    <row r="3" spans="1:5" ht="29.25" customHeight="1">
      <c r="A3" s="1" t="s">
        <v>0</v>
      </c>
      <c r="B3" s="1" t="s">
        <v>1</v>
      </c>
      <c r="C3" s="1" t="s">
        <v>73</v>
      </c>
      <c r="D3" s="1" t="s">
        <v>74</v>
      </c>
      <c r="E3" s="1" t="s">
        <v>2</v>
      </c>
    </row>
    <row r="4" spans="1:5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 s="7" customFormat="1" ht="21" customHeight="1">
      <c r="A5" s="5" t="s">
        <v>3</v>
      </c>
      <c r="B5" s="5" t="s">
        <v>4</v>
      </c>
      <c r="C5" s="6">
        <f>SUM(C8:C12)</f>
        <v>309491646.28</v>
      </c>
      <c r="D5" s="6">
        <f>SUM(D8:D12)</f>
        <v>315296695.95000005</v>
      </c>
      <c r="E5" s="6">
        <f aca="true" t="shared" si="0" ref="E5:E12">D5/C5*100</f>
        <v>101.8756724906068</v>
      </c>
    </row>
    <row r="6" spans="1:5" s="7" customFormat="1" ht="16.5" customHeight="1">
      <c r="A6" s="5"/>
      <c r="B6" s="18" t="s">
        <v>46</v>
      </c>
      <c r="C6" s="9">
        <v>285595732.55</v>
      </c>
      <c r="D6" s="9">
        <v>288025326.22</v>
      </c>
      <c r="E6" s="9">
        <f t="shared" si="0"/>
        <v>100.85071077508998</v>
      </c>
    </row>
    <row r="7" spans="1:5" s="7" customFormat="1" ht="16.5" customHeight="1">
      <c r="A7" s="5"/>
      <c r="B7" s="18" t="s">
        <v>51</v>
      </c>
      <c r="C7" s="9">
        <v>23895913.73</v>
      </c>
      <c r="D7" s="9">
        <v>27271369.73</v>
      </c>
      <c r="E7" s="9">
        <f>D7/C7*100</f>
        <v>114.12566197777281</v>
      </c>
    </row>
    <row r="8" spans="1:5" s="7" customFormat="1" ht="18" customHeight="1">
      <c r="A8" s="5" t="s">
        <v>5</v>
      </c>
      <c r="B8" s="5" t="s">
        <v>6</v>
      </c>
      <c r="C8" s="6">
        <v>88835656.93</v>
      </c>
      <c r="D8" s="8">
        <f>155746504.66-65608413.8</f>
        <v>90138090.86</v>
      </c>
      <c r="E8" s="6">
        <f t="shared" si="0"/>
        <v>101.46611616890083</v>
      </c>
    </row>
    <row r="9" spans="1:5" s="7" customFormat="1" ht="18" customHeight="1">
      <c r="A9" s="5" t="s">
        <v>7</v>
      </c>
      <c r="B9" s="5" t="s">
        <v>76</v>
      </c>
      <c r="C9" s="6">
        <v>63983687</v>
      </c>
      <c r="D9" s="8">
        <v>65608413.8</v>
      </c>
      <c r="E9" s="6">
        <f t="shared" si="0"/>
        <v>102.53928286439636</v>
      </c>
    </row>
    <row r="10" spans="1:5" s="7" customFormat="1" ht="18" customHeight="1">
      <c r="A10" s="5" t="s">
        <v>9</v>
      </c>
      <c r="B10" s="5" t="s">
        <v>8</v>
      </c>
      <c r="C10" s="6">
        <v>98460709</v>
      </c>
      <c r="D10" s="8">
        <v>98460709</v>
      </c>
      <c r="E10" s="6">
        <f t="shared" si="0"/>
        <v>100</v>
      </c>
    </row>
    <row r="11" spans="1:5" s="7" customFormat="1" ht="18" customHeight="1">
      <c r="A11" s="5" t="s">
        <v>11</v>
      </c>
      <c r="B11" s="5" t="s">
        <v>10</v>
      </c>
      <c r="C11" s="6">
        <v>40134316.76</v>
      </c>
      <c r="D11" s="8">
        <v>39361365.51</v>
      </c>
      <c r="E11" s="6">
        <f t="shared" si="0"/>
        <v>98.0740889283797</v>
      </c>
    </row>
    <row r="12" spans="1:5" s="7" customFormat="1" ht="18" customHeight="1">
      <c r="A12" s="5" t="s">
        <v>75</v>
      </c>
      <c r="B12" s="5" t="s">
        <v>12</v>
      </c>
      <c r="C12" s="6">
        <v>18077276.59</v>
      </c>
      <c r="D12" s="8">
        <v>21728116.78</v>
      </c>
      <c r="E12" s="6">
        <f t="shared" si="0"/>
        <v>120.19574227248133</v>
      </c>
    </row>
    <row r="13" spans="1:5" s="7" customFormat="1" ht="7.5" customHeight="1">
      <c r="A13" s="5"/>
      <c r="B13" s="5"/>
      <c r="C13" s="6"/>
      <c r="D13" s="8"/>
      <c r="E13" s="6"/>
    </row>
    <row r="14" spans="1:5" s="7" customFormat="1" ht="21" customHeight="1">
      <c r="A14" s="5" t="s">
        <v>13</v>
      </c>
      <c r="B14" s="5" t="s">
        <v>14</v>
      </c>
      <c r="C14" s="6">
        <f>SUM(C16:C17)</f>
        <v>35756529.22</v>
      </c>
      <c r="D14" s="6">
        <f>SUM(D16:D17)</f>
        <v>47320361.83</v>
      </c>
      <c r="E14" s="6">
        <f>D14/C14*100</f>
        <v>132.34047840284202</v>
      </c>
    </row>
    <row r="15" spans="1:5" s="7" customFormat="1" ht="12" customHeight="1">
      <c r="A15" s="5"/>
      <c r="B15" s="4" t="s">
        <v>15</v>
      </c>
      <c r="C15" s="6"/>
      <c r="D15" s="6"/>
      <c r="E15" s="6"/>
    </row>
    <row r="16" spans="1:5" s="7" customFormat="1" ht="18" customHeight="1">
      <c r="A16" s="5" t="s">
        <v>16</v>
      </c>
      <c r="B16" s="5" t="s">
        <v>17</v>
      </c>
      <c r="C16" s="6">
        <v>13966678.05</v>
      </c>
      <c r="D16" s="6">
        <v>25530510.66</v>
      </c>
      <c r="E16" s="6">
        <f>D16/C16*100</f>
        <v>182.79587006016794</v>
      </c>
    </row>
    <row r="17" spans="1:5" s="7" customFormat="1" ht="18" customHeight="1">
      <c r="A17" s="5" t="s">
        <v>18</v>
      </c>
      <c r="B17" s="5" t="s">
        <v>19</v>
      </c>
      <c r="C17" s="6">
        <v>21789851.17</v>
      </c>
      <c r="D17" s="6">
        <v>21789851.17</v>
      </c>
      <c r="E17" s="6">
        <f>D17/C17*100</f>
        <v>100</v>
      </c>
    </row>
    <row r="18" spans="1:5" s="7" customFormat="1" ht="24.75" customHeight="1">
      <c r="A18" s="5"/>
      <c r="B18" s="16" t="s">
        <v>20</v>
      </c>
      <c r="C18" s="9">
        <v>9367837.62</v>
      </c>
      <c r="D18" s="9">
        <v>9260204.82</v>
      </c>
      <c r="E18" s="9">
        <v>0</v>
      </c>
    </row>
    <row r="19" spans="1:5" s="11" customFormat="1" ht="18" customHeight="1">
      <c r="A19" s="2" t="s">
        <v>21</v>
      </c>
      <c r="B19" s="2" t="s">
        <v>22</v>
      </c>
      <c r="C19" s="10">
        <f>C5+C14</f>
        <v>345248175.5</v>
      </c>
      <c r="D19" s="10">
        <f>D5+D14</f>
        <v>362617057.78000003</v>
      </c>
      <c r="E19" s="10">
        <f>D19/C19*100</f>
        <v>105.0308397009907</v>
      </c>
    </row>
    <row r="20" spans="1:5" s="7" customFormat="1" ht="7.5" customHeight="1">
      <c r="A20" s="5"/>
      <c r="B20" s="5"/>
      <c r="C20" s="6"/>
      <c r="D20" s="6"/>
      <c r="E20" s="6"/>
    </row>
    <row r="21" spans="1:5" s="7" customFormat="1" ht="21" customHeight="1">
      <c r="A21" s="5" t="s">
        <v>23</v>
      </c>
      <c r="B21" s="5" t="s">
        <v>24</v>
      </c>
      <c r="C21" s="6">
        <f>C23+C25</f>
        <v>331281497.45</v>
      </c>
      <c r="D21" s="6">
        <f>D23+D25</f>
        <v>322658822.01</v>
      </c>
      <c r="E21" s="6">
        <f>D21/C21*100</f>
        <v>97.39717566288127</v>
      </c>
    </row>
    <row r="22" spans="1:5" s="7" customFormat="1" ht="10.5" customHeight="1">
      <c r="A22" s="5"/>
      <c r="B22" s="4" t="s">
        <v>15</v>
      </c>
      <c r="C22" s="6"/>
      <c r="D22" s="6"/>
      <c r="E22" s="6"/>
    </row>
    <row r="23" spans="1:5" s="7" customFormat="1" ht="18" customHeight="1">
      <c r="A23" s="5" t="s">
        <v>25</v>
      </c>
      <c r="B23" s="5" t="s">
        <v>26</v>
      </c>
      <c r="C23" s="6">
        <v>271042391.95</v>
      </c>
      <c r="D23" s="6">
        <v>264766529.39</v>
      </c>
      <c r="E23" s="6">
        <f>D23/C23*100</f>
        <v>97.68454575874695</v>
      </c>
    </row>
    <row r="24" spans="1:5" s="7" customFormat="1" ht="18" customHeight="1">
      <c r="A24" s="5"/>
      <c r="B24" s="16" t="s">
        <v>50</v>
      </c>
      <c r="C24" s="9">
        <v>5715000</v>
      </c>
      <c r="D24" s="9">
        <v>5329866.3</v>
      </c>
      <c r="E24" s="9">
        <f>D24/C24*100</f>
        <v>93.26100262467192</v>
      </c>
    </row>
    <row r="25" spans="1:5" s="7" customFormat="1" ht="18" customHeight="1">
      <c r="A25" s="5" t="s">
        <v>27</v>
      </c>
      <c r="B25" s="5" t="s">
        <v>28</v>
      </c>
      <c r="C25" s="6">
        <v>60239105.5</v>
      </c>
      <c r="D25" s="6">
        <v>57892292.62</v>
      </c>
      <c r="E25" s="6">
        <f>D25/C25*100</f>
        <v>96.10417043792259</v>
      </c>
    </row>
    <row r="26" spans="1:5" s="7" customFormat="1" ht="18" customHeight="1">
      <c r="A26" s="5"/>
      <c r="B26" s="18" t="s">
        <v>52</v>
      </c>
      <c r="C26" s="9">
        <v>58206746.69</v>
      </c>
      <c r="D26" s="9">
        <v>56307723</v>
      </c>
      <c r="E26" s="9">
        <f>D26/C26*100</f>
        <v>96.73745090047052</v>
      </c>
    </row>
    <row r="27" spans="1:5" s="7" customFormat="1" ht="7.5" customHeight="1">
      <c r="A27" s="5"/>
      <c r="B27" s="5"/>
      <c r="C27" s="6"/>
      <c r="D27" s="6"/>
      <c r="E27" s="6"/>
    </row>
    <row r="28" spans="1:5" s="7" customFormat="1" ht="21" customHeight="1">
      <c r="A28" s="5" t="s">
        <v>29</v>
      </c>
      <c r="B28" s="5" t="s">
        <v>30</v>
      </c>
      <c r="C28" s="6">
        <f>SUM(C30:C31)</f>
        <v>13966678.05</v>
      </c>
      <c r="D28" s="6">
        <f>SUM(D30:D31)</f>
        <v>13966678.05</v>
      </c>
      <c r="E28" s="6">
        <f>D28/C28*100</f>
        <v>100</v>
      </c>
    </row>
    <row r="29" spans="1:5" s="7" customFormat="1" ht="15" customHeight="1">
      <c r="A29" s="5"/>
      <c r="B29" s="5" t="s">
        <v>15</v>
      </c>
      <c r="C29" s="6"/>
      <c r="D29" s="6"/>
      <c r="E29" s="6"/>
    </row>
    <row r="30" spans="1:5" s="7" customFormat="1" ht="18" customHeight="1">
      <c r="A30" s="5" t="s">
        <v>31</v>
      </c>
      <c r="B30" s="5" t="s">
        <v>32</v>
      </c>
      <c r="C30" s="6">
        <v>389577.81</v>
      </c>
      <c r="D30" s="6">
        <v>389577.81</v>
      </c>
      <c r="E30" s="6">
        <f>D30/C30*100</f>
        <v>100</v>
      </c>
    </row>
    <row r="31" spans="1:5" s="7" customFormat="1" ht="18" customHeight="1">
      <c r="A31" s="5" t="s">
        <v>33</v>
      </c>
      <c r="B31" s="5" t="s">
        <v>55</v>
      </c>
      <c r="C31" s="6">
        <v>13577100.24</v>
      </c>
      <c r="D31" s="6">
        <v>13577100.24</v>
      </c>
      <c r="E31" s="6">
        <f>D31/C31*100</f>
        <v>100</v>
      </c>
    </row>
    <row r="32" spans="1:5" s="7" customFormat="1" ht="26.25" customHeight="1">
      <c r="A32" s="5"/>
      <c r="B32" s="16" t="s">
        <v>34</v>
      </c>
      <c r="C32" s="9">
        <v>2542313.61</v>
      </c>
      <c r="D32" s="9">
        <v>2542313.61</v>
      </c>
      <c r="E32" s="9">
        <f>D32/C32*100</f>
        <v>100</v>
      </c>
    </row>
    <row r="33" spans="1:5" s="11" customFormat="1" ht="18" customHeight="1">
      <c r="A33" s="2" t="s">
        <v>35</v>
      </c>
      <c r="B33" s="2" t="s">
        <v>36</v>
      </c>
      <c r="C33" s="10">
        <f>C21+C28</f>
        <v>345248175.5</v>
      </c>
      <c r="D33" s="10">
        <f>D21+D28</f>
        <v>336625500.06</v>
      </c>
      <c r="E33" s="10">
        <f>D33/C33*100</f>
        <v>97.50247038162841</v>
      </c>
    </row>
    <row r="34" spans="1:5" s="11" customFormat="1" ht="9" customHeight="1">
      <c r="A34" s="2"/>
      <c r="B34" s="2"/>
      <c r="C34" s="10"/>
      <c r="D34" s="10"/>
      <c r="E34" s="10"/>
    </row>
    <row r="35" spans="1:5" s="7" customFormat="1" ht="18" customHeight="1">
      <c r="A35" s="5" t="s">
        <v>37</v>
      </c>
      <c r="B35" s="4" t="s">
        <v>38</v>
      </c>
      <c r="C35" s="6">
        <f>C5-C21</f>
        <v>-21789851.170000017</v>
      </c>
      <c r="D35" s="6">
        <f>D5-D21</f>
        <v>-7362126.059999943</v>
      </c>
      <c r="E35" s="6"/>
    </row>
    <row r="36" spans="1:5" s="7" customFormat="1" ht="18" customHeight="1">
      <c r="A36" s="5" t="s">
        <v>39</v>
      </c>
      <c r="B36" s="4" t="s">
        <v>40</v>
      </c>
      <c r="C36" s="6">
        <f>C14-C28</f>
        <v>21789851.169999998</v>
      </c>
      <c r="D36" s="6">
        <f>D14-D28</f>
        <v>33353683.779999997</v>
      </c>
      <c r="E36" s="6">
        <f>D36/C36*100</f>
        <v>153.06980997612754</v>
      </c>
    </row>
    <row r="37" spans="1:5" s="7" customFormat="1" ht="18" customHeight="1">
      <c r="A37" s="5" t="s">
        <v>41</v>
      </c>
      <c r="B37" s="20" t="s">
        <v>77</v>
      </c>
      <c r="C37" s="6">
        <f>C36+C35</f>
        <v>0</v>
      </c>
      <c r="D37" s="6">
        <f>D36+D35</f>
        <v>25991557.720000055</v>
      </c>
      <c r="E37" s="6"/>
    </row>
    <row r="38" spans="1:5" s="7" customFormat="1" ht="18" customHeight="1">
      <c r="A38" s="5" t="s">
        <v>43</v>
      </c>
      <c r="B38" s="4" t="s">
        <v>78</v>
      </c>
      <c r="C38" s="6">
        <v>119417740.51</v>
      </c>
      <c r="D38" s="6">
        <v>119417740.51</v>
      </c>
      <c r="E38" s="6">
        <f>D38/C38*100</f>
        <v>100</v>
      </c>
    </row>
    <row r="39" spans="1:5" s="14" customFormat="1" ht="25.5" customHeight="1">
      <c r="A39" s="23" t="s">
        <v>64</v>
      </c>
      <c r="B39" s="12" t="s">
        <v>42</v>
      </c>
      <c r="C39" s="13">
        <v>2711608.79</v>
      </c>
      <c r="D39" s="13">
        <v>2711608.79</v>
      </c>
      <c r="E39" s="6">
        <f>D39/C39*100</f>
        <v>100</v>
      </c>
    </row>
    <row r="40" spans="1:5" s="14" customFormat="1" ht="25.5" customHeight="1">
      <c r="A40" s="3" t="s">
        <v>44</v>
      </c>
      <c r="B40" s="21" t="s">
        <v>79</v>
      </c>
      <c r="C40" s="15">
        <f>C38+C17-C28-796800</f>
        <v>126444113.63000001</v>
      </c>
      <c r="D40" s="15">
        <f>D38+D17-D28-796800</f>
        <v>126444113.63000001</v>
      </c>
      <c r="E40" s="6">
        <f>D40/C40*100</f>
        <v>100</v>
      </c>
    </row>
    <row r="41" spans="1:5" s="14" customFormat="1" ht="23.25" customHeight="1">
      <c r="A41" s="4" t="s">
        <v>62</v>
      </c>
      <c r="B41" s="16" t="s">
        <v>42</v>
      </c>
      <c r="C41" s="9">
        <f>7524005.4</f>
        <v>7524005.4</v>
      </c>
      <c r="D41" s="9">
        <v>7416423.15</v>
      </c>
      <c r="E41" s="6">
        <f>D41/C41*100</f>
        <v>98.57014656050087</v>
      </c>
    </row>
    <row r="42" spans="1:5" s="7" customFormat="1" ht="18" customHeight="1">
      <c r="A42" s="5" t="s">
        <v>45</v>
      </c>
      <c r="B42" s="4" t="s">
        <v>60</v>
      </c>
      <c r="C42" s="6">
        <f>(C40-C41)/C5*100</f>
        <v>38.424335409173494</v>
      </c>
      <c r="D42" s="6">
        <f>(D40-D41)/D5*100</f>
        <v>37.75101103465908</v>
      </c>
      <c r="E42" s="6"/>
    </row>
    <row r="43" spans="1:5" s="7" customFormat="1" ht="18" customHeight="1">
      <c r="A43" s="5" t="s">
        <v>47</v>
      </c>
      <c r="B43" s="17" t="s">
        <v>63</v>
      </c>
      <c r="C43" s="6">
        <f>(C28+C24)/C5*100</f>
        <v>6.359356798985716</v>
      </c>
      <c r="D43" s="6">
        <f>(D28+D24)/D5*100</f>
        <v>6.120122601303776</v>
      </c>
      <c r="E43" s="6"/>
    </row>
    <row r="44" spans="1:5" s="7" customFormat="1" ht="18" customHeight="1">
      <c r="A44" s="5" t="s">
        <v>49</v>
      </c>
      <c r="B44" s="20" t="s">
        <v>48</v>
      </c>
      <c r="C44" s="6">
        <f>C6-C23</f>
        <v>14553340.600000024</v>
      </c>
      <c r="D44" s="6">
        <f>D6-D23</f>
        <v>23258796.830000043</v>
      </c>
      <c r="E44" s="9">
        <f>D44/C44*100</f>
        <v>159.81758050794198</v>
      </c>
    </row>
    <row r="45" spans="1:5" ht="18" customHeight="1">
      <c r="A45" s="5" t="s">
        <v>53</v>
      </c>
      <c r="B45" s="20" t="s">
        <v>54</v>
      </c>
      <c r="C45" s="6">
        <f>C5-C23</f>
        <v>38449254.32999998</v>
      </c>
      <c r="D45" s="6">
        <f>D5-D23</f>
        <v>50530166.56000006</v>
      </c>
      <c r="E45" s="9">
        <f>D45/C45*100</f>
        <v>131.42040708075308</v>
      </c>
    </row>
    <row r="46" spans="1:7" ht="51" customHeight="1">
      <c r="A46" s="26"/>
      <c r="B46" s="26"/>
      <c r="C46" s="26"/>
      <c r="D46" s="26"/>
      <c r="E46" s="26"/>
      <c r="F46" s="22"/>
      <c r="G46" s="22"/>
    </row>
  </sheetData>
  <sheetProtection/>
  <mergeCells count="3">
    <mergeCell ref="A1:E1"/>
    <mergeCell ref="A2:E2"/>
    <mergeCell ref="A46:E46"/>
  </mergeCells>
  <printOptions/>
  <pageMargins left="0.7086614173228347" right="0" top="0.35433070866141736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UM w Piotrkowie Tryb.</cp:lastModifiedBy>
  <cp:lastPrinted>2012-03-20T11:58:19Z</cp:lastPrinted>
  <dcterms:created xsi:type="dcterms:W3CDTF">2008-08-27T10:43:12Z</dcterms:created>
  <dcterms:modified xsi:type="dcterms:W3CDTF">2012-03-20T11:58:35Z</dcterms:modified>
  <cp:category/>
  <cp:version/>
  <cp:contentType/>
  <cp:contentStatus/>
</cp:coreProperties>
</file>