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124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<sst xmlns="http://schemas.openxmlformats.org/spreadsheetml/2006/main" count="70" uniqueCount="67">
  <si>
    <t>Lp.</t>
  </si>
  <si>
    <t>TREŚĆ</t>
  </si>
  <si>
    <t>%                     wykon.</t>
  </si>
  <si>
    <t>1.</t>
  </si>
  <si>
    <t>DOCHODY</t>
  </si>
  <si>
    <t>1.1.</t>
  </si>
  <si>
    <t>dochody własne</t>
  </si>
  <si>
    <t>1.2.</t>
  </si>
  <si>
    <t>subwencja ogólna</t>
  </si>
  <si>
    <t>1.3.</t>
  </si>
  <si>
    <t>dotacje celowe</t>
  </si>
  <si>
    <t>1.4.</t>
  </si>
  <si>
    <t>środki pochodzące z budzetu UE</t>
  </si>
  <si>
    <t>2.</t>
  </si>
  <si>
    <t>PRZYCHODY</t>
  </si>
  <si>
    <t>w tym:</t>
  </si>
  <si>
    <t>2.1.</t>
  </si>
  <si>
    <t>wolne środki  z lat ubiegłych</t>
  </si>
  <si>
    <t>2.2.</t>
  </si>
  <si>
    <t>kredyty i pożyczki</t>
  </si>
  <si>
    <t>w tym: na realizację programów i projektów realizowanych z udziałem środków UE</t>
  </si>
  <si>
    <t>3.</t>
  </si>
  <si>
    <t>RAZEM (1+2)</t>
  </si>
  <si>
    <t>4.</t>
  </si>
  <si>
    <t>WYDATKI</t>
  </si>
  <si>
    <t>4.1.</t>
  </si>
  <si>
    <t>wydatki bieżące</t>
  </si>
  <si>
    <t>4.2.</t>
  </si>
  <si>
    <t>wydatki majątkowe</t>
  </si>
  <si>
    <t>5.</t>
  </si>
  <si>
    <t>ROZCHODY</t>
  </si>
  <si>
    <t>5.1</t>
  </si>
  <si>
    <t>spłata rat pożyczek</t>
  </si>
  <si>
    <t>5.2</t>
  </si>
  <si>
    <t>w tym: spłata rat pożyczek i kredytów na realizację programów i projektów realizowanych z udziałem środków UE</t>
  </si>
  <si>
    <t>6.</t>
  </si>
  <si>
    <t>RAZEM (4+5)</t>
  </si>
  <si>
    <t>7.</t>
  </si>
  <si>
    <t xml:space="preserve">DEFICYT / NADWYŻKA (Dochody - Wydatki) </t>
  </si>
  <si>
    <t>8.</t>
  </si>
  <si>
    <t>Przychody - Rozchody</t>
  </si>
  <si>
    <t>9.</t>
  </si>
  <si>
    <t xml:space="preserve">w tym: zadłużenie na realizację programów i projektów realizowanych z udziałem środków UE </t>
  </si>
  <si>
    <t>10.</t>
  </si>
  <si>
    <t>11.</t>
  </si>
  <si>
    <t>12.</t>
  </si>
  <si>
    <t>w tym: dochody bieżące</t>
  </si>
  <si>
    <t>13.</t>
  </si>
  <si>
    <t>Dochody bieżące - wydatki bieżące</t>
  </si>
  <si>
    <t>14.</t>
  </si>
  <si>
    <t>w tym: odsetki z tytułu zaciągniętych kredytów i pożyczek</t>
  </si>
  <si>
    <t xml:space="preserve">           dochody majątkowe</t>
  </si>
  <si>
    <t>w tym: inwestycje</t>
  </si>
  <si>
    <t>15.</t>
  </si>
  <si>
    <t>Dochody - wydatki bieżące</t>
  </si>
  <si>
    <t>spłata rat kredytów</t>
  </si>
  <si>
    <t xml:space="preserve">Plan na 2010 r.                                                </t>
  </si>
  <si>
    <t>Wykonanie za                 2010 r.</t>
  </si>
  <si>
    <t>wolne środki skumulowane w 2010 roku (8+7)</t>
  </si>
  <si>
    <t>stan zadłużenia na 1.01.2010 r.</t>
  </si>
  <si>
    <t>Wskaźnik zadłużenia do dochodów - max 60%</t>
  </si>
  <si>
    <t>VIII. BILANSOWANIE  WYKONANIA  BUDŻETU  I  PROGNOZY  ZADŁUŻENIA  ZA  2010 r.</t>
  </si>
  <si>
    <t xml:space="preserve">stan zadłużenia  (planowany na 31.12., wykonany na 31.12.) po odjęciu umorzenia </t>
  </si>
  <si>
    <t>11.1.</t>
  </si>
  <si>
    <t>Kwota 2.711.608,79 zł wykazana w wierszu 11.1. określa zadłużenie na realizację programów i projektów realizowanych z udziałem śrokdów UE i dotyczy kredytów zaciagniętych na realizację programów i projektów realizowanych z udziałem środków, o których mowa w art. 5 ust. 3 ustwy o finansach publicznych, których realizacja nie została zakończona w 2010 roku</t>
  </si>
  <si>
    <t>Wskaźnik obciążenia obsługą długu do dochodów - max 15%</t>
  </si>
  <si>
    <t>10.1.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</si>
</sst>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0"/>
    </font>
    <font>
      <b/>
      <sz val="10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i/>
      <sz val="11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4" fontId="4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7" fillId="0" borderId="12" xfId="0" applyFont="1" applyBorder="1" applyAlignment="1">
      <alignment wrapText="1"/>
    </xf>
    <xf numFmtId="4" fontId="6" fillId="0" borderId="12" xfId="0" applyNumberFormat="1" applyFont="1" applyBorder="1" applyAlignment="1">
      <alignment/>
    </xf>
    <xf numFmtId="0" fontId="5" fillId="0" borderId="0" xfId="0" applyFont="1" applyBorder="1" applyAlignment="1">
      <alignment/>
    </xf>
    <xf numFmtId="4" fontId="4" fillId="0" borderId="11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" fontId="6" fillId="0" borderId="11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14" xfId="0" applyFont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B42" sqref="B42"/>
    </sheetView>
  </sheetViews>
  <sheetFormatPr defaultColWidth="9.140625" defaultRowHeight="12.75"/>
  <cols>
    <col min="1" max="1" width="4.7109375" style="0" customWidth="1"/>
    <col min="2" max="2" width="51.421875" style="0" customWidth="1"/>
    <col min="3" max="4" width="16.7109375" style="0" customWidth="1"/>
    <col min="5" max="5" width="7.57421875" style="0" customWidth="1"/>
    <col min="7" max="7" width="10.140625" style="0" bestFit="1" customWidth="1"/>
    <col min="8" max="8" width="12.7109375" style="0" bestFit="1" customWidth="1"/>
  </cols>
  <sheetData>
    <row r="1" spans="1:5" ht="15">
      <c r="A1" s="25">
        <v>259</v>
      </c>
      <c r="B1" s="25"/>
      <c r="C1" s="25"/>
      <c r="D1" s="25"/>
      <c r="E1" s="25"/>
    </row>
    <row r="2" spans="1:5" ht="35.25" customHeight="1">
      <c r="A2" s="24" t="s">
        <v>61</v>
      </c>
      <c r="B2" s="24"/>
      <c r="C2" s="24"/>
      <c r="D2" s="24"/>
      <c r="E2" s="24"/>
    </row>
    <row r="3" spans="1:5" ht="29.25" customHeight="1">
      <c r="A3" s="1" t="s">
        <v>0</v>
      </c>
      <c r="B3" s="1" t="s">
        <v>1</v>
      </c>
      <c r="C3" s="1" t="s">
        <v>56</v>
      </c>
      <c r="D3" s="1" t="s">
        <v>57</v>
      </c>
      <c r="E3" s="1" t="s">
        <v>2</v>
      </c>
    </row>
    <row r="4" spans="1:5" ht="12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</row>
    <row r="5" spans="1:5" s="7" customFormat="1" ht="21" customHeight="1">
      <c r="A5" s="5" t="s">
        <v>3</v>
      </c>
      <c r="B5" s="5" t="s">
        <v>4</v>
      </c>
      <c r="C5" s="6">
        <f>SUM(C8:C11)</f>
        <v>291350945.26</v>
      </c>
      <c r="D5" s="6">
        <f>SUM(D8:D11)</f>
        <v>298106532.59999996</v>
      </c>
      <c r="E5" s="6">
        <f aca="true" t="shared" si="0" ref="E5:E11">D5/C5*100</f>
        <v>102.318711317024</v>
      </c>
    </row>
    <row r="6" spans="1:5" s="7" customFormat="1" ht="16.5" customHeight="1">
      <c r="A6" s="5"/>
      <c r="B6" s="18" t="s">
        <v>46</v>
      </c>
      <c r="C6" s="9">
        <v>264338560.63</v>
      </c>
      <c r="D6" s="9">
        <v>266952259.12</v>
      </c>
      <c r="E6" s="9">
        <f t="shared" si="0"/>
        <v>100.98876928276025</v>
      </c>
    </row>
    <row r="7" spans="1:5" s="7" customFormat="1" ht="16.5" customHeight="1">
      <c r="A7" s="5"/>
      <c r="B7" s="18" t="s">
        <v>51</v>
      </c>
      <c r="C7" s="9">
        <v>27012384.63</v>
      </c>
      <c r="D7" s="9">
        <v>31154273.48</v>
      </c>
      <c r="E7" s="9">
        <f>D7/C7*100</f>
        <v>115.33329584460313</v>
      </c>
    </row>
    <row r="8" spans="1:5" s="7" customFormat="1" ht="18" customHeight="1">
      <c r="A8" s="5" t="s">
        <v>5</v>
      </c>
      <c r="B8" s="5" t="s">
        <v>6</v>
      </c>
      <c r="C8" s="6">
        <f>81985347.73+57516832</f>
        <v>139502179.73000002</v>
      </c>
      <c r="D8" s="8">
        <v>143431307.7</v>
      </c>
      <c r="E8" s="6">
        <f t="shared" si="0"/>
        <v>102.81653518074386</v>
      </c>
    </row>
    <row r="9" spans="1:5" s="7" customFormat="1" ht="18" customHeight="1">
      <c r="A9" s="5" t="s">
        <v>7</v>
      </c>
      <c r="B9" s="5" t="s">
        <v>8</v>
      </c>
      <c r="C9" s="6">
        <v>93060371</v>
      </c>
      <c r="D9" s="8">
        <v>93060371</v>
      </c>
      <c r="E9" s="6">
        <f t="shared" si="0"/>
        <v>100</v>
      </c>
    </row>
    <row r="10" spans="1:5" s="7" customFormat="1" ht="18" customHeight="1">
      <c r="A10" s="5" t="s">
        <v>9</v>
      </c>
      <c r="B10" s="5" t="s">
        <v>10</v>
      </c>
      <c r="C10" s="6">
        <v>44183621.28</v>
      </c>
      <c r="D10" s="8">
        <v>43909474.82</v>
      </c>
      <c r="E10" s="6">
        <f t="shared" si="0"/>
        <v>99.37952921906812</v>
      </c>
    </row>
    <row r="11" spans="1:5" s="7" customFormat="1" ht="18" customHeight="1">
      <c r="A11" s="5" t="s">
        <v>11</v>
      </c>
      <c r="B11" s="5" t="s">
        <v>12</v>
      </c>
      <c r="C11" s="6">
        <v>14604773.25</v>
      </c>
      <c r="D11" s="8">
        <v>17705379.08</v>
      </c>
      <c r="E11" s="6">
        <f t="shared" si="0"/>
        <v>121.23008537636831</v>
      </c>
    </row>
    <row r="12" spans="1:5" s="7" customFormat="1" ht="7.5" customHeight="1">
      <c r="A12" s="5"/>
      <c r="B12" s="5"/>
      <c r="C12" s="6"/>
      <c r="D12" s="8"/>
      <c r="E12" s="6"/>
    </row>
    <row r="13" spans="1:5" s="7" customFormat="1" ht="21" customHeight="1">
      <c r="A13" s="5" t="s">
        <v>13</v>
      </c>
      <c r="B13" s="5" t="s">
        <v>14</v>
      </c>
      <c r="C13" s="6">
        <f>SUM(C15:C16)</f>
        <v>53520909.980000004</v>
      </c>
      <c r="D13" s="6">
        <f>SUM(D15:D16)</f>
        <v>61318410.45</v>
      </c>
      <c r="E13" s="6">
        <f>D13/C13*100</f>
        <v>114.5690730462427</v>
      </c>
    </row>
    <row r="14" spans="1:5" s="7" customFormat="1" ht="12" customHeight="1">
      <c r="A14" s="5"/>
      <c r="B14" s="4" t="s">
        <v>15</v>
      </c>
      <c r="C14" s="6"/>
      <c r="D14" s="6"/>
      <c r="E14" s="6"/>
    </row>
    <row r="15" spans="1:5" s="7" customFormat="1" ht="18" customHeight="1">
      <c r="A15" s="5" t="s">
        <v>16</v>
      </c>
      <c r="B15" s="5" t="s">
        <v>17</v>
      </c>
      <c r="C15" s="6">
        <v>2453189.06</v>
      </c>
      <c r="D15" s="6">
        <v>10718410.45</v>
      </c>
      <c r="E15" s="6">
        <f>D15/C15*100</f>
        <v>436.9174241303685</v>
      </c>
    </row>
    <row r="16" spans="1:5" s="7" customFormat="1" ht="18" customHeight="1">
      <c r="A16" s="5" t="s">
        <v>18</v>
      </c>
      <c r="B16" s="5" t="s">
        <v>19</v>
      </c>
      <c r="C16" s="6">
        <v>51067720.92</v>
      </c>
      <c r="D16" s="6">
        <v>50600000</v>
      </c>
      <c r="E16" s="6">
        <f>D16/C16*100</f>
        <v>99.08411632323929</v>
      </c>
    </row>
    <row r="17" spans="1:5" s="7" customFormat="1" ht="24.75" customHeight="1">
      <c r="A17" s="5"/>
      <c r="B17" s="16" t="s">
        <v>20</v>
      </c>
      <c r="C17" s="9">
        <v>5641122.26</v>
      </c>
      <c r="D17" s="9">
        <v>5009272.14</v>
      </c>
      <c r="E17" s="9">
        <v>0</v>
      </c>
    </row>
    <row r="18" spans="1:5" s="11" customFormat="1" ht="18" customHeight="1">
      <c r="A18" s="2" t="s">
        <v>21</v>
      </c>
      <c r="B18" s="2" t="s">
        <v>22</v>
      </c>
      <c r="C18" s="10">
        <f>C5+C13</f>
        <v>344871855.24</v>
      </c>
      <c r="D18" s="10">
        <f>D5+D13</f>
        <v>359424943.04999995</v>
      </c>
      <c r="E18" s="10">
        <f>D18/C18*100</f>
        <v>104.21985371925243</v>
      </c>
    </row>
    <row r="19" spans="1:5" s="7" customFormat="1" ht="7.5" customHeight="1">
      <c r="A19" s="5"/>
      <c r="B19" s="5"/>
      <c r="C19" s="6"/>
      <c r="D19" s="6"/>
      <c r="E19" s="6"/>
    </row>
    <row r="20" spans="1:5" s="7" customFormat="1" ht="21" customHeight="1">
      <c r="A20" s="5" t="s">
        <v>23</v>
      </c>
      <c r="B20" s="5" t="s">
        <v>24</v>
      </c>
      <c r="C20" s="6">
        <f>C22+C24</f>
        <v>322709060.18</v>
      </c>
      <c r="D20" s="6">
        <f>D22+D24</f>
        <v>311731637.33000004</v>
      </c>
      <c r="E20" s="6">
        <f>D20/C20*100</f>
        <v>96.59835306641934</v>
      </c>
    </row>
    <row r="21" spans="1:5" s="7" customFormat="1" ht="10.5" customHeight="1">
      <c r="A21" s="5"/>
      <c r="B21" s="4" t="s">
        <v>15</v>
      </c>
      <c r="C21" s="6"/>
      <c r="D21" s="6"/>
      <c r="E21" s="6"/>
    </row>
    <row r="22" spans="1:5" s="7" customFormat="1" ht="18" customHeight="1">
      <c r="A22" s="5" t="s">
        <v>25</v>
      </c>
      <c r="B22" s="5" t="s">
        <v>26</v>
      </c>
      <c r="C22" s="6">
        <v>260549961.49</v>
      </c>
      <c r="D22" s="6">
        <v>254036431.74</v>
      </c>
      <c r="E22" s="6">
        <f>D22/C22*100</f>
        <v>97.50008416322487</v>
      </c>
    </row>
    <row r="23" spans="1:5" s="7" customFormat="1" ht="18" customHeight="1">
      <c r="A23" s="5"/>
      <c r="B23" s="16" t="s">
        <v>50</v>
      </c>
      <c r="C23" s="9">
        <v>4536986.93</v>
      </c>
      <c r="D23" s="9">
        <v>4079052.61</v>
      </c>
      <c r="E23" s="9">
        <f>D23/C23*100</f>
        <v>89.90664229222278</v>
      </c>
    </row>
    <row r="24" spans="1:5" s="7" customFormat="1" ht="18" customHeight="1">
      <c r="A24" s="5" t="s">
        <v>27</v>
      </c>
      <c r="B24" s="5" t="s">
        <v>28</v>
      </c>
      <c r="C24" s="6">
        <v>62159098.69</v>
      </c>
      <c r="D24" s="6">
        <v>57695205.59</v>
      </c>
      <c r="E24" s="6">
        <f>D24/C24*100</f>
        <v>92.81860066494475</v>
      </c>
    </row>
    <row r="25" spans="1:5" s="7" customFormat="1" ht="18" customHeight="1">
      <c r="A25" s="5"/>
      <c r="B25" s="18" t="s">
        <v>52</v>
      </c>
      <c r="C25" s="9">
        <f>+C24-782834.58</f>
        <v>61376264.11</v>
      </c>
      <c r="D25" s="9">
        <v>57695205.59</v>
      </c>
      <c r="E25" s="9">
        <f>D25/C25*100</f>
        <v>94.00247217164812</v>
      </c>
    </row>
    <row r="26" spans="1:5" s="7" customFormat="1" ht="7.5" customHeight="1">
      <c r="A26" s="5"/>
      <c r="B26" s="5"/>
      <c r="C26" s="6"/>
      <c r="D26" s="6"/>
      <c r="E26" s="6"/>
    </row>
    <row r="27" spans="1:5" s="7" customFormat="1" ht="21" customHeight="1">
      <c r="A27" s="5" t="s">
        <v>29</v>
      </c>
      <c r="B27" s="5" t="s">
        <v>30</v>
      </c>
      <c r="C27" s="6">
        <f>SUM(C29:C30)</f>
        <v>22162795.06</v>
      </c>
      <c r="D27" s="6">
        <f>SUM(D29:D30)</f>
        <v>22162795.06</v>
      </c>
      <c r="E27" s="6">
        <f>D27/C27*100</f>
        <v>100</v>
      </c>
    </row>
    <row r="28" spans="1:5" s="7" customFormat="1" ht="15" customHeight="1">
      <c r="A28" s="5"/>
      <c r="B28" s="5" t="s">
        <v>15</v>
      </c>
      <c r="C28" s="6"/>
      <c r="D28" s="6"/>
      <c r="E28" s="6"/>
    </row>
    <row r="29" spans="1:5" s="7" customFormat="1" ht="18" customHeight="1">
      <c r="A29" s="5" t="s">
        <v>31</v>
      </c>
      <c r="B29" s="5" t="s">
        <v>32</v>
      </c>
      <c r="C29" s="6">
        <v>756127.75</v>
      </c>
      <c r="D29" s="6">
        <v>756127.75</v>
      </c>
      <c r="E29" s="6">
        <f>D29/C29*100</f>
        <v>100</v>
      </c>
    </row>
    <row r="30" spans="1:5" s="7" customFormat="1" ht="18" customHeight="1">
      <c r="A30" s="5" t="s">
        <v>33</v>
      </c>
      <c r="B30" s="5" t="s">
        <v>55</v>
      </c>
      <c r="C30" s="6">
        <v>21406667.31</v>
      </c>
      <c r="D30" s="6">
        <v>21406667.31</v>
      </c>
      <c r="E30" s="6">
        <f>D30/C30*100</f>
        <v>100</v>
      </c>
    </row>
    <row r="31" spans="1:5" s="7" customFormat="1" ht="26.25" customHeight="1">
      <c r="A31" s="5"/>
      <c r="B31" s="16" t="s">
        <v>34</v>
      </c>
      <c r="C31" s="9">
        <v>4130535.68</v>
      </c>
      <c r="D31" s="9">
        <v>0</v>
      </c>
      <c r="E31" s="9">
        <f>D31/C31*100</f>
        <v>0</v>
      </c>
    </row>
    <row r="32" spans="1:5" s="11" customFormat="1" ht="18" customHeight="1">
      <c r="A32" s="2" t="s">
        <v>35</v>
      </c>
      <c r="B32" s="2" t="s">
        <v>36</v>
      </c>
      <c r="C32" s="10">
        <f>C20+C27</f>
        <v>344871855.24</v>
      </c>
      <c r="D32" s="10">
        <f>D20+D27</f>
        <v>333894432.39000005</v>
      </c>
      <c r="E32" s="10">
        <f>D32/C32*100</f>
        <v>96.8169560133109</v>
      </c>
    </row>
    <row r="33" spans="1:5" s="11" customFormat="1" ht="9" customHeight="1">
      <c r="A33" s="2"/>
      <c r="B33" s="2"/>
      <c r="C33" s="10"/>
      <c r="D33" s="10"/>
      <c r="E33" s="10"/>
    </row>
    <row r="34" spans="1:5" s="7" customFormat="1" ht="18" customHeight="1">
      <c r="A34" s="5" t="s">
        <v>37</v>
      </c>
      <c r="B34" s="4" t="s">
        <v>38</v>
      </c>
      <c r="C34" s="6">
        <f>C5-C20</f>
        <v>-31358114.920000017</v>
      </c>
      <c r="D34" s="6">
        <f>D5-D20</f>
        <v>-13625104.730000079</v>
      </c>
      <c r="E34" s="6"/>
    </row>
    <row r="35" spans="1:5" s="7" customFormat="1" ht="18" customHeight="1">
      <c r="A35" s="5" t="s">
        <v>39</v>
      </c>
      <c r="B35" s="4" t="s">
        <v>40</v>
      </c>
      <c r="C35" s="6">
        <f>C13-C27</f>
        <v>31358114.920000006</v>
      </c>
      <c r="D35" s="6">
        <f>D13-D27</f>
        <v>39155615.39</v>
      </c>
      <c r="E35" s="6"/>
    </row>
    <row r="36" spans="1:5" s="7" customFormat="1" ht="18" customHeight="1">
      <c r="A36" s="5" t="s">
        <v>41</v>
      </c>
      <c r="B36" s="20" t="s">
        <v>58</v>
      </c>
      <c r="C36" s="6">
        <f>C35+C34</f>
        <v>0</v>
      </c>
      <c r="D36" s="6">
        <f>D35+D34</f>
        <v>25530510.659999922</v>
      </c>
      <c r="E36" s="6"/>
    </row>
    <row r="37" spans="1:5" s="7" customFormat="1" ht="18" customHeight="1">
      <c r="A37" s="5" t="s">
        <v>43</v>
      </c>
      <c r="B37" s="4" t="s">
        <v>59</v>
      </c>
      <c r="C37" s="6">
        <v>91247375.57</v>
      </c>
      <c r="D37" s="6">
        <v>91247375.57</v>
      </c>
      <c r="E37" s="6"/>
    </row>
    <row r="38" spans="1:5" s="14" customFormat="1" ht="25.5" customHeight="1">
      <c r="A38" s="23" t="s">
        <v>66</v>
      </c>
      <c r="B38" s="12" t="s">
        <v>42</v>
      </c>
      <c r="C38" s="13">
        <v>1987006.46</v>
      </c>
      <c r="D38" s="13">
        <v>2147278</v>
      </c>
      <c r="E38" s="6"/>
    </row>
    <row r="39" spans="1:5" s="14" customFormat="1" ht="25.5" customHeight="1">
      <c r="A39" s="3" t="s">
        <v>44</v>
      </c>
      <c r="B39" s="21" t="s">
        <v>62</v>
      </c>
      <c r="C39" s="15">
        <f>C37+C16-C27-266840</f>
        <v>119885461.43</v>
      </c>
      <c r="D39" s="15">
        <f>D37+D16-D27-266840</f>
        <v>119417740.50999999</v>
      </c>
      <c r="E39" s="15"/>
    </row>
    <row r="40" spans="1:5" s="14" customFormat="1" ht="23.25" customHeight="1">
      <c r="A40" s="4" t="s">
        <v>63</v>
      </c>
      <c r="B40" s="16" t="s">
        <v>42</v>
      </c>
      <c r="C40" s="9">
        <f>C38+C17-C31</f>
        <v>3497593.0399999996</v>
      </c>
      <c r="D40" s="9">
        <v>2711608.79</v>
      </c>
      <c r="E40" s="19"/>
    </row>
    <row r="41" spans="1:5" s="7" customFormat="1" ht="18" customHeight="1">
      <c r="A41" s="5" t="s">
        <v>45</v>
      </c>
      <c r="B41" s="4" t="s">
        <v>60</v>
      </c>
      <c r="C41" s="6">
        <f>(C39-C40)/C5*100</f>
        <v>39.947654292364184</v>
      </c>
      <c r="D41" s="6">
        <f>(D39-D40)/D5*100</f>
        <v>39.14913594885777</v>
      </c>
      <c r="E41" s="6"/>
    </row>
    <row r="42" spans="1:5" s="7" customFormat="1" ht="18" customHeight="1">
      <c r="A42" s="5" t="s">
        <v>47</v>
      </c>
      <c r="B42" s="17" t="s">
        <v>65</v>
      </c>
      <c r="C42" s="6">
        <f>(C27+C23)/C5*100</f>
        <v>9.164130895876538</v>
      </c>
      <c r="D42" s="6">
        <f>(D27-D31+D23)/D5*100</f>
        <v>8.802842205813507</v>
      </c>
      <c r="E42" s="6"/>
    </row>
    <row r="43" spans="1:5" s="7" customFormat="1" ht="18" customHeight="1">
      <c r="A43" s="5" t="s">
        <v>49</v>
      </c>
      <c r="B43" s="20" t="s">
        <v>48</v>
      </c>
      <c r="C43" s="6">
        <f>C6-C22</f>
        <v>3788599.1399999857</v>
      </c>
      <c r="D43" s="6">
        <f>D6-D22</f>
        <v>12915827.379999995</v>
      </c>
      <c r="E43" s="9">
        <f>D43/C43*100</f>
        <v>340.9130103957117</v>
      </c>
    </row>
    <row r="44" spans="1:5" ht="18" customHeight="1">
      <c r="A44" s="5" t="s">
        <v>53</v>
      </c>
      <c r="B44" s="20" t="s">
        <v>54</v>
      </c>
      <c r="C44" s="6">
        <f>C5-C22</f>
        <v>30800983.76999998</v>
      </c>
      <c r="D44" s="6">
        <f>D5-D22</f>
        <v>44070100.859999955</v>
      </c>
      <c r="E44" s="9">
        <f>D44/C44*100</f>
        <v>143.0801729876045</v>
      </c>
    </row>
    <row r="45" spans="1:7" ht="51" customHeight="1">
      <c r="A45" s="26" t="s">
        <v>64</v>
      </c>
      <c r="B45" s="26"/>
      <c r="C45" s="26"/>
      <c r="D45" s="26"/>
      <c r="E45" s="26"/>
      <c r="F45" s="22"/>
      <c r="G45" s="22"/>
    </row>
  </sheetData>
  <sheetProtection/>
  <mergeCells count="3">
    <mergeCell ref="A2:E2"/>
    <mergeCell ref="A1:E1"/>
    <mergeCell ref="A45:E45"/>
  </mergeCells>
  <printOptions/>
  <pageMargins left="0.7874015748031497" right="0" top="0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Piotrków Tryb.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4-0254</dc:creator>
  <cp:keywords/>
  <dc:description/>
  <cp:lastModifiedBy>UM w Piotrkowie Tryb.</cp:lastModifiedBy>
  <cp:lastPrinted>2011-03-30T09:53:52Z</cp:lastPrinted>
  <dcterms:created xsi:type="dcterms:W3CDTF">2008-08-27T10:43:12Z</dcterms:created>
  <dcterms:modified xsi:type="dcterms:W3CDTF">2011-04-01T07:39:27Z</dcterms:modified>
  <cp:category/>
  <cp:version/>
  <cp:contentType/>
  <cp:contentStatus/>
</cp:coreProperties>
</file>