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340" windowHeight="6540"/>
  </bookViews>
  <sheets>
    <sheet name="Arkusz3" sheetId="3" r:id="rId1"/>
  </sheets>
  <definedNames>
    <definedName name="_xlnm.Print_Titles" localSheetId="0">Arkusz3!$3:$3</definedName>
  </definedNames>
  <calcPr calcId="125725" fullCalcOnLoad="1"/>
</workbook>
</file>

<file path=xl/calcChain.xml><?xml version="1.0" encoding="utf-8"?>
<calcChain xmlns="http://schemas.openxmlformats.org/spreadsheetml/2006/main">
  <c r="B44" i="3"/>
  <c r="B42"/>
  <c r="B41"/>
  <c r="D38"/>
  <c r="F38"/>
  <c r="B38"/>
  <c r="D37"/>
  <c r="B37"/>
  <c r="D36"/>
  <c r="B36"/>
  <c r="J15"/>
  <c r="I15"/>
  <c r="J13"/>
  <c r="I13"/>
  <c r="D41"/>
  <c r="D42"/>
  <c r="D43"/>
  <c r="D44"/>
  <c r="D45"/>
  <c r="B45"/>
  <c r="B43"/>
  <c r="D7"/>
  <c r="F7"/>
  <c r="B7"/>
  <c r="F42"/>
  <c r="D34"/>
  <c r="D35"/>
  <c r="D32"/>
  <c r="F32"/>
  <c r="F37"/>
  <c r="B34"/>
  <c r="B35"/>
  <c r="B29"/>
  <c r="D33"/>
  <c r="B33"/>
  <c r="F60"/>
  <c r="D29"/>
  <c r="D49"/>
  <c r="F49"/>
  <c r="B49"/>
  <c r="F53"/>
  <c r="B63"/>
  <c r="D63"/>
  <c r="F63"/>
  <c r="D70"/>
  <c r="K68"/>
  <c r="B70"/>
  <c r="F74"/>
  <c r="F73"/>
  <c r="F72"/>
  <c r="F71"/>
  <c r="F68"/>
  <c r="F67"/>
  <c r="F66"/>
  <c r="F65"/>
  <c r="F64"/>
  <c r="F59"/>
  <c r="F58"/>
  <c r="D57"/>
  <c r="F57"/>
  <c r="B57"/>
  <c r="F55"/>
  <c r="F54"/>
  <c r="F52"/>
  <c r="F51"/>
  <c r="F50"/>
  <c r="L49"/>
  <c r="F44"/>
  <c r="F43"/>
  <c r="D28"/>
  <c r="B27"/>
  <c r="F34"/>
  <c r="B32"/>
  <c r="F19"/>
  <c r="B17"/>
  <c r="F16"/>
  <c r="F15"/>
  <c r="D14"/>
  <c r="B14"/>
  <c r="F11"/>
  <c r="F9"/>
  <c r="D17"/>
  <c r="B48"/>
  <c r="D26"/>
  <c r="B62"/>
  <c r="B30"/>
  <c r="D25"/>
  <c r="F17"/>
  <c r="D13"/>
  <c r="D5"/>
  <c r="J9"/>
  <c r="D27"/>
  <c r="F27"/>
  <c r="F70"/>
  <c r="D62"/>
  <c r="D48"/>
  <c r="F14"/>
  <c r="B13"/>
  <c r="B26"/>
  <c r="B28"/>
  <c r="B24"/>
  <c r="B40"/>
  <c r="F35"/>
  <c r="B21"/>
  <c r="B25"/>
  <c r="F41"/>
  <c r="F33"/>
  <c r="F28"/>
  <c r="F29"/>
  <c r="F26"/>
  <c r="B5"/>
  <c r="F5"/>
  <c r="F13"/>
  <c r="F62"/>
  <c r="D30"/>
  <c r="D24"/>
  <c r="D40"/>
  <c r="F40"/>
  <c r="D21"/>
  <c r="F48"/>
  <c r="J8"/>
  <c r="I8"/>
  <c r="F21"/>
  <c r="F25"/>
  <c r="I9"/>
  <c r="B78"/>
  <c r="F30"/>
  <c r="D78"/>
  <c r="F24"/>
</calcChain>
</file>

<file path=xl/sharedStrings.xml><?xml version="1.0" encoding="utf-8"?>
<sst xmlns="http://schemas.openxmlformats.org/spreadsheetml/2006/main" count="60" uniqueCount="28">
  <si>
    <t>Subwencja oświatowa</t>
  </si>
  <si>
    <t>Dochody</t>
  </si>
  <si>
    <t>Gmina</t>
  </si>
  <si>
    <t>Powiat</t>
  </si>
  <si>
    <t xml:space="preserve">Dotacje </t>
  </si>
  <si>
    <t>Wydatki</t>
  </si>
  <si>
    <t>inwestycje</t>
  </si>
  <si>
    <t>Dochody - Wydatki</t>
  </si>
  <si>
    <t>płace z poch./wyd.ogół.</t>
  </si>
  <si>
    <t>płace z poch./doch.ogół.</t>
  </si>
  <si>
    <t>dotacje dla szkół i przedszkoli  niepublicznych</t>
  </si>
  <si>
    <t>% wykon.</t>
  </si>
  <si>
    <t>Plan</t>
  </si>
  <si>
    <t>Wykonanie</t>
  </si>
  <si>
    <t>GMINA + POWIAT</t>
  </si>
  <si>
    <t>OŚWIATA I EDUKACYJNA OPIEKA WYCHOWAWCZA</t>
  </si>
  <si>
    <t xml:space="preserve">801 + 854 </t>
  </si>
  <si>
    <t>subwen./wydatki ogółem - przedszkola</t>
  </si>
  <si>
    <t xml:space="preserve">Dochody jednostek budżetowych </t>
  </si>
  <si>
    <t>płace z poch. - płace z poch.przedszkoli / subwencja oświatowa</t>
  </si>
  <si>
    <t>Środki pochodzące z budżetu UE</t>
  </si>
  <si>
    <t>Tabela nr 8</t>
  </si>
  <si>
    <t>Plan                                    na 2010 rok</t>
  </si>
  <si>
    <t>wynagrodzenia i składki od nich naliczane</t>
  </si>
  <si>
    <t>wydatki związane z realizacja statutowych zadań</t>
  </si>
  <si>
    <t>świadczenia na rzecz osób fizycznych</t>
  </si>
  <si>
    <t>wydatki na programy</t>
  </si>
  <si>
    <t>Wykonanie za                            2010 rok</t>
  </si>
</sst>
</file>

<file path=xl/styles.xml><?xml version="1.0" encoding="utf-8"?>
<styleSheet xmlns="http://schemas.openxmlformats.org/spreadsheetml/2006/main">
  <fonts count="10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2" xfId="0" applyBorder="1" applyAlignment="1">
      <alignment horizontal="left"/>
    </xf>
    <xf numFmtId="0" fontId="1" fillId="0" borderId="2" xfId="0" applyFont="1" applyBorder="1"/>
    <xf numFmtId="0" fontId="0" fillId="0" borderId="2" xfId="0" applyBorder="1"/>
    <xf numFmtId="3" fontId="2" fillId="0" borderId="0" xfId="0" applyNumberFormat="1" applyFont="1"/>
    <xf numFmtId="0" fontId="0" fillId="0" borderId="3" xfId="0" applyBorder="1"/>
    <xf numFmtId="0" fontId="0" fillId="0" borderId="4" xfId="0" applyBorder="1" applyAlignment="1">
      <alignment horizontal="left"/>
    </xf>
    <xf numFmtId="0" fontId="1" fillId="0" borderId="3" xfId="0" applyFont="1" applyBorder="1"/>
    <xf numFmtId="0" fontId="3" fillId="0" borderId="0" xfId="0" applyFont="1"/>
    <xf numFmtId="2" fontId="0" fillId="0" borderId="0" xfId="0" applyNumberFormat="1"/>
    <xf numFmtId="3" fontId="0" fillId="0" borderId="0" xfId="0" applyNumberFormat="1" applyBorder="1"/>
    <xf numFmtId="0" fontId="1" fillId="0" borderId="0" xfId="0" applyFont="1" applyAlignment="1">
      <alignment horizontal="center" wrapText="1"/>
    </xf>
    <xf numFmtId="3" fontId="1" fillId="0" borderId="5" xfId="0" applyNumberFormat="1" applyFont="1" applyBorder="1"/>
    <xf numFmtId="3" fontId="0" fillId="0" borderId="5" xfId="0" applyNumberFormat="1" applyBorder="1"/>
    <xf numFmtId="4" fontId="0" fillId="0" borderId="0" xfId="0" applyNumberFormat="1"/>
    <xf numFmtId="3" fontId="1" fillId="0" borderId="0" xfId="0" applyNumberFormat="1" applyFont="1" applyBorder="1"/>
    <xf numFmtId="4" fontId="4" fillId="0" borderId="0" xfId="0" applyNumberFormat="1" applyFont="1"/>
    <xf numFmtId="4" fontId="3" fillId="0" borderId="0" xfId="0" applyNumberFormat="1" applyFont="1"/>
    <xf numFmtId="4" fontId="2" fillId="0" borderId="0" xfId="0" applyNumberFormat="1" applyFont="1"/>
    <xf numFmtId="4" fontId="4" fillId="0" borderId="6" xfId="0" applyNumberFormat="1" applyFont="1" applyBorder="1"/>
    <xf numFmtId="4" fontId="4" fillId="0" borderId="7" xfId="0" applyNumberFormat="1" applyFont="1" applyBorder="1"/>
    <xf numFmtId="4" fontId="1" fillId="0" borderId="8" xfId="0" applyNumberFormat="1" applyFont="1" applyBorder="1"/>
    <xf numFmtId="4" fontId="1" fillId="0" borderId="6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" fontId="0" fillId="0" borderId="11" xfId="0" applyNumberFormat="1" applyBorder="1"/>
    <xf numFmtId="0" fontId="5" fillId="0" borderId="0" xfId="0" applyFont="1" applyAlignment="1">
      <alignment horizontal="center" wrapText="1"/>
    </xf>
    <xf numFmtId="0" fontId="7" fillId="0" borderId="0" xfId="0" applyFont="1"/>
    <xf numFmtId="0" fontId="5" fillId="0" borderId="12" xfId="0" applyFont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/>
    </xf>
    <xf numFmtId="4" fontId="1" fillId="0" borderId="0" xfId="0" applyNumberFormat="1" applyFont="1"/>
    <xf numFmtId="0" fontId="1" fillId="0" borderId="8" xfId="0" applyFont="1" applyBorder="1"/>
    <xf numFmtId="0" fontId="1" fillId="0" borderId="6" xfId="0" applyFont="1" applyBorder="1" applyAlignment="1">
      <alignment horizontal="left"/>
    </xf>
    <xf numFmtId="0" fontId="0" fillId="0" borderId="6" xfId="0" applyBorder="1"/>
    <xf numFmtId="0" fontId="0" fillId="0" borderId="7" xfId="0" applyBorder="1"/>
    <xf numFmtId="4" fontId="4" fillId="0" borderId="8" xfId="0" applyNumberFormat="1" applyFont="1" applyBorder="1"/>
    <xf numFmtId="0" fontId="2" fillId="0" borderId="9" xfId="0" applyFont="1" applyBorder="1"/>
    <xf numFmtId="0" fontId="2" fillId="0" borderId="1" xfId="0" applyFont="1" applyBorder="1"/>
    <xf numFmtId="0" fontId="8" fillId="0" borderId="2" xfId="0" applyFont="1" applyBorder="1"/>
    <xf numFmtId="3" fontId="8" fillId="0" borderId="5" xfId="0" applyNumberFormat="1" applyFont="1" applyBorder="1"/>
    <xf numFmtId="3" fontId="8" fillId="0" borderId="0" xfId="0" applyNumberFormat="1" applyFont="1" applyBorder="1"/>
    <xf numFmtId="4" fontId="8" fillId="0" borderId="0" xfId="0" applyNumberFormat="1" applyFont="1"/>
    <xf numFmtId="0" fontId="8" fillId="0" borderId="0" xfId="0" applyFont="1"/>
    <xf numFmtId="3" fontId="1" fillId="0" borderId="0" xfId="0" applyNumberFormat="1" applyFont="1"/>
    <xf numFmtId="0" fontId="0" fillId="0" borderId="13" xfId="0" applyBorder="1" applyAlignment="1">
      <alignment horizontal="left"/>
    </xf>
    <xf numFmtId="4" fontId="4" fillId="0" borderId="14" xfId="0" applyNumberFormat="1" applyFont="1" applyBorder="1"/>
    <xf numFmtId="4" fontId="1" fillId="0" borderId="15" xfId="0" applyNumberFormat="1" applyFont="1" applyBorder="1"/>
    <xf numFmtId="0" fontId="2" fillId="0" borderId="0" xfId="0" applyFont="1" applyBorder="1"/>
    <xf numFmtId="4" fontId="4" fillId="0" borderId="15" xfId="0" applyNumberFormat="1" applyFont="1" applyBorder="1"/>
    <xf numFmtId="0" fontId="0" fillId="0" borderId="0" xfId="0" applyBorder="1"/>
    <xf numFmtId="4" fontId="0" fillId="0" borderId="0" xfId="0" applyNumberFormat="1" applyBorder="1"/>
    <xf numFmtId="0" fontId="0" fillId="0" borderId="0" xfId="0" applyBorder="1" applyAlignment="1">
      <alignment horizontal="left"/>
    </xf>
    <xf numFmtId="4" fontId="4" fillId="0" borderId="0" xfId="0" applyNumberFormat="1" applyFont="1" applyBorder="1"/>
    <xf numFmtId="0" fontId="0" fillId="0" borderId="16" xfId="0" applyBorder="1"/>
    <xf numFmtId="4" fontId="4" fillId="0" borderId="16" xfId="0" applyNumberFormat="1" applyFont="1" applyBorder="1"/>
    <xf numFmtId="3" fontId="0" fillId="2" borderId="0" xfId="0" applyNumberFormat="1" applyFill="1" applyBorder="1"/>
    <xf numFmtId="4" fontId="1" fillId="0" borderId="17" xfId="0" applyNumberFormat="1" applyFont="1" applyBorder="1"/>
    <xf numFmtId="4" fontId="0" fillId="0" borderId="18" xfId="0" applyNumberFormat="1" applyBorder="1"/>
    <xf numFmtId="4" fontId="8" fillId="0" borderId="18" xfId="0" applyNumberFormat="1" applyFont="1" applyBorder="1"/>
    <xf numFmtId="4" fontId="1" fillId="0" borderId="18" xfId="0" applyNumberFormat="1" applyFont="1" applyBorder="1"/>
    <xf numFmtId="4" fontId="0" fillId="0" borderId="19" xfId="0" applyNumberFormat="1" applyBorder="1"/>
    <xf numFmtId="4" fontId="0" fillId="0" borderId="20" xfId="0" applyNumberFormat="1" applyBorder="1"/>
    <xf numFmtId="4" fontId="0" fillId="0" borderId="16" xfId="0" applyNumberFormat="1" applyBorder="1"/>
    <xf numFmtId="4" fontId="0" fillId="0" borderId="6" xfId="0" applyNumberFormat="1" applyBorder="1"/>
    <xf numFmtId="4" fontId="0" fillId="0" borderId="7" xfId="0" applyNumberFormat="1" applyBorder="1"/>
    <xf numFmtId="0" fontId="1" fillId="0" borderId="21" xfId="0" applyFont="1" applyBorder="1"/>
    <xf numFmtId="0" fontId="1" fillId="0" borderId="22" xfId="0" applyFont="1" applyBorder="1" applyAlignment="1">
      <alignment horizontal="left"/>
    </xf>
    <xf numFmtId="4" fontId="1" fillId="0" borderId="23" xfId="0" applyNumberFormat="1" applyFont="1" applyBorder="1"/>
    <xf numFmtId="4" fontId="1" fillId="0" borderId="24" xfId="0" applyNumberFormat="1" applyFont="1" applyBorder="1"/>
    <xf numFmtId="0" fontId="0" fillId="0" borderId="0" xfId="0" applyBorder="1" applyAlignment="1">
      <alignment horizontal="center" wrapText="1"/>
    </xf>
    <xf numFmtId="4" fontId="0" fillId="0" borderId="0" xfId="0" applyNumberFormat="1" applyBorder="1" applyAlignment="1">
      <alignment horizontal="right" vertical="center"/>
    </xf>
    <xf numFmtId="4" fontId="0" fillId="0" borderId="25" xfId="0" applyNumberFormat="1" applyBorder="1"/>
    <xf numFmtId="4" fontId="8" fillId="0" borderId="25" xfId="0" applyNumberFormat="1" applyFont="1" applyBorder="1"/>
    <xf numFmtId="4" fontId="0" fillId="0" borderId="26" xfId="0" applyNumberFormat="1" applyBorder="1"/>
    <xf numFmtId="4" fontId="1" fillId="0" borderId="25" xfId="0" applyNumberFormat="1" applyFont="1" applyBorder="1"/>
    <xf numFmtId="4" fontId="0" fillId="0" borderId="27" xfId="0" applyNumberFormat="1" applyBorder="1"/>
    <xf numFmtId="4" fontId="0" fillId="0" borderId="28" xfId="0" applyNumberFormat="1" applyBorder="1"/>
    <xf numFmtId="4" fontId="0" fillId="2" borderId="6" xfId="0" applyNumberFormat="1" applyFill="1" applyBorder="1"/>
    <xf numFmtId="4" fontId="1" fillId="2" borderId="6" xfId="0" applyNumberFormat="1" applyFont="1" applyFill="1" applyBorder="1"/>
    <xf numFmtId="4" fontId="1" fillId="2" borderId="8" xfId="0" applyNumberFormat="1" applyFont="1" applyFill="1" applyBorder="1"/>
    <xf numFmtId="0" fontId="8" fillId="0" borderId="6" xfId="0" applyFont="1" applyBorder="1"/>
    <xf numFmtId="0" fontId="8" fillId="0" borderId="7" xfId="0" applyFont="1" applyBorder="1"/>
    <xf numFmtId="0" fontId="8" fillId="0" borderId="0" xfId="0" applyFont="1" applyBorder="1"/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 wrapText="1"/>
    </xf>
    <xf numFmtId="4" fontId="9" fillId="0" borderId="26" xfId="0" applyNumberFormat="1" applyFont="1" applyBorder="1" applyAlignment="1">
      <alignment horizontal="right" vertical="center"/>
    </xf>
    <xf numFmtId="4" fontId="9" fillId="0" borderId="3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" fontId="9" fillId="0" borderId="1" xfId="0" applyNumberFormat="1" applyFont="1" applyBorder="1" applyAlignment="1">
      <alignment horizontal="right" vertical="center"/>
    </xf>
    <xf numFmtId="4" fontId="9" fillId="0" borderId="0" xfId="0" applyNumberFormat="1" applyFont="1" applyBorder="1" applyAlignment="1">
      <alignment horizontal="right" vertical="center"/>
    </xf>
    <xf numFmtId="0" fontId="0" fillId="0" borderId="13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4" fontId="0" fillId="0" borderId="26" xfId="0" applyNumberFormat="1" applyBorder="1" applyAlignment="1">
      <alignment horizontal="right" vertical="center"/>
    </xf>
    <xf numFmtId="4" fontId="0" fillId="0" borderId="31" xfId="0" applyNumberFormat="1" applyBorder="1" applyAlignment="1">
      <alignment horizontal="right" vertical="center"/>
    </xf>
    <xf numFmtId="4" fontId="0" fillId="0" borderId="32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78"/>
  <sheetViews>
    <sheetView tabSelected="1" workbookViewId="0">
      <selection activeCell="K12" sqref="K12"/>
    </sheetView>
  </sheetViews>
  <sheetFormatPr defaultRowHeight="12.75"/>
  <cols>
    <col min="1" max="1" width="45.5703125" customWidth="1"/>
    <col min="2" max="2" width="17.28515625" customWidth="1"/>
    <col min="3" max="3" width="4.140625" customWidth="1"/>
    <col min="4" max="4" width="18.140625" customWidth="1"/>
    <col min="5" max="5" width="4.85546875" customWidth="1"/>
    <col min="6" max="6" width="9.28515625" bestFit="1" customWidth="1"/>
    <col min="7" max="7" width="3.85546875" customWidth="1"/>
    <col min="8" max="8" width="21.28515625" customWidth="1"/>
    <col min="9" max="9" width="10.28515625" customWidth="1"/>
    <col min="10" max="10" width="11.28515625" customWidth="1"/>
    <col min="11" max="11" width="20.42578125" customWidth="1"/>
    <col min="12" max="13" width="13.42578125" bestFit="1" customWidth="1"/>
  </cols>
  <sheetData>
    <row r="1" spans="1:48">
      <c r="I1" s="88" t="s">
        <v>21</v>
      </c>
      <c r="J1" s="88"/>
    </row>
    <row r="2" spans="1:48" s="32" customFormat="1" ht="33.75" customHeight="1" thickBot="1">
      <c r="A2" s="92" t="s">
        <v>15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1:48" ht="24.75" thickBot="1">
      <c r="B3" s="33" t="s">
        <v>22</v>
      </c>
      <c r="C3" s="31"/>
      <c r="D3" s="33" t="s">
        <v>27</v>
      </c>
      <c r="E3" s="31"/>
      <c r="F3" s="34" t="s">
        <v>11</v>
      </c>
      <c r="G3" s="1"/>
      <c r="H3" s="88"/>
      <c r="I3" s="88"/>
    </row>
    <row r="4" spans="1:48">
      <c r="B4" s="16"/>
      <c r="C4" s="16"/>
      <c r="D4" s="16"/>
      <c r="E4" s="16"/>
    </row>
    <row r="5" spans="1:48" s="3" customFormat="1" ht="18.75" customHeight="1">
      <c r="A5" s="3" t="s">
        <v>1</v>
      </c>
      <c r="B5" s="23">
        <f>B7+B9+B13+B11</f>
        <v>98168586.500000015</v>
      </c>
      <c r="C5" s="9"/>
      <c r="D5" s="23">
        <f>D7+D9+D13+D11</f>
        <v>97824193.280000001</v>
      </c>
      <c r="E5" s="9"/>
      <c r="F5" s="22">
        <f>D5/B5*100</f>
        <v>99.64918184902254</v>
      </c>
      <c r="G5" s="22"/>
      <c r="H5" s="14"/>
    </row>
    <row r="6" spans="1:48" ht="12" customHeight="1" thickBot="1">
      <c r="B6" s="19"/>
      <c r="D6" s="23"/>
      <c r="F6" s="21"/>
      <c r="G6" s="21"/>
    </row>
    <row r="7" spans="1:48" ht="15.95" customHeight="1">
      <c r="A7" s="12" t="s">
        <v>0</v>
      </c>
      <c r="B7" s="76">
        <f>32698475+52967053</f>
        <v>85665528</v>
      </c>
      <c r="C7" s="17"/>
      <c r="D7" s="61">
        <f>32698475+52967053</f>
        <v>85665528</v>
      </c>
      <c r="E7" s="20"/>
      <c r="F7" s="26">
        <f>D7/B7*100</f>
        <v>100</v>
      </c>
      <c r="G7" s="21"/>
      <c r="H7" s="10"/>
      <c r="I7" s="28" t="s">
        <v>12</v>
      </c>
      <c r="J7" s="29" t="s">
        <v>13</v>
      </c>
    </row>
    <row r="8" spans="1:48" ht="15.95" customHeight="1">
      <c r="A8" s="8"/>
      <c r="C8" s="18"/>
      <c r="D8" s="62"/>
      <c r="E8" s="15"/>
      <c r="F8" s="24"/>
      <c r="G8" s="21"/>
      <c r="H8" s="8" t="s">
        <v>8</v>
      </c>
      <c r="I8" s="5">
        <f>B25/B21*100</f>
        <v>68.97020306161879</v>
      </c>
      <c r="J8" s="30">
        <f>D25/D21*100</f>
        <v>69.386290482407574</v>
      </c>
    </row>
    <row r="9" spans="1:48" s="47" customFormat="1" ht="21" customHeight="1">
      <c r="A9" s="43" t="s">
        <v>18</v>
      </c>
      <c r="B9" s="77">
        <v>6149282.0099999998</v>
      </c>
      <c r="C9" s="44"/>
      <c r="D9" s="63">
        <v>6113771.6900000004</v>
      </c>
      <c r="E9" s="45"/>
      <c r="F9" s="27">
        <f>D9/B9*100</f>
        <v>99.422529005138287</v>
      </c>
      <c r="G9" s="46"/>
      <c r="H9" s="8" t="s">
        <v>9</v>
      </c>
      <c r="I9" s="5">
        <f>B25/B5*100</f>
        <v>83.788521952488324</v>
      </c>
      <c r="J9" s="30">
        <f>D25/D5*100</f>
        <v>84.054954447358554</v>
      </c>
    </row>
    <row r="10" spans="1:48" s="47" customFormat="1" ht="18" customHeight="1">
      <c r="A10" s="43"/>
      <c r="B10" s="77"/>
      <c r="C10" s="44"/>
      <c r="D10" s="63"/>
      <c r="E10" s="45"/>
      <c r="F10" s="27"/>
      <c r="G10" s="46"/>
      <c r="H10" s="8"/>
      <c r="I10" s="5"/>
      <c r="J10" s="30"/>
    </row>
    <row r="11" spans="1:48" ht="18" customHeight="1">
      <c r="A11" s="43" t="s">
        <v>20</v>
      </c>
      <c r="B11" s="77">
        <v>3934944.26</v>
      </c>
      <c r="C11" s="44"/>
      <c r="D11" s="63">
        <v>3972163.17</v>
      </c>
      <c r="E11" s="45"/>
      <c r="F11" s="27">
        <f>D11/B11*100</f>
        <v>100.94585609199964</v>
      </c>
      <c r="G11" s="21"/>
      <c r="H11" s="8"/>
      <c r="I11" s="5"/>
      <c r="J11" s="30"/>
    </row>
    <row r="12" spans="1:48" ht="18" customHeight="1">
      <c r="A12" s="8"/>
      <c r="B12" s="76"/>
      <c r="C12" s="18"/>
      <c r="D12" s="62"/>
      <c r="E12" s="15"/>
      <c r="F12" s="24"/>
      <c r="G12" s="21"/>
      <c r="H12" s="8"/>
      <c r="I12" s="78"/>
      <c r="J12" s="5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</row>
    <row r="13" spans="1:48" s="47" customFormat="1" ht="14.25" customHeight="1">
      <c r="A13" s="7" t="s">
        <v>4</v>
      </c>
      <c r="B13" s="79">
        <f>B14+B17</f>
        <v>2418832.23</v>
      </c>
      <c r="C13" s="17"/>
      <c r="D13" s="64">
        <f>D14+D17</f>
        <v>2072730.42</v>
      </c>
      <c r="E13" s="20"/>
      <c r="F13" s="27">
        <f t="shared" ref="F13:F19" si="0">D13/B13*100</f>
        <v>85.691367689440781</v>
      </c>
      <c r="G13" s="46"/>
      <c r="H13" s="89" t="s">
        <v>17</v>
      </c>
      <c r="I13" s="90">
        <f>B7/(B21-683417-13814648.99)*100</f>
        <v>81.77145515723744</v>
      </c>
      <c r="J13" s="94">
        <f>D7/(D21-682011.38-13789193.29)*100</f>
        <v>82.344104398231323</v>
      </c>
      <c r="K13" s="87"/>
      <c r="L13" s="95"/>
      <c r="M13" s="95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</row>
    <row r="14" spans="1:48" ht="15" customHeight="1">
      <c r="A14" s="7" t="s">
        <v>2</v>
      </c>
      <c r="B14" s="79">
        <f>SUM(B15:B16)</f>
        <v>1580795.23</v>
      </c>
      <c r="C14" s="17"/>
      <c r="D14" s="64">
        <f>SUM(D15:D16)</f>
        <v>1234693.42</v>
      </c>
      <c r="E14" s="20"/>
      <c r="F14" s="27">
        <f t="shared" si="0"/>
        <v>78.105841703482355</v>
      </c>
      <c r="G14" s="21"/>
      <c r="H14" s="89"/>
      <c r="I14" s="91"/>
      <c r="J14" s="94"/>
      <c r="K14" s="54"/>
      <c r="L14" s="95"/>
      <c r="M14" s="95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</row>
    <row r="15" spans="1:48" ht="15.95" customHeight="1">
      <c r="A15" s="6">
        <v>801</v>
      </c>
      <c r="B15" s="76">
        <v>459400.23</v>
      </c>
      <c r="C15" s="18"/>
      <c r="D15" s="62">
        <v>635647.66</v>
      </c>
      <c r="E15" s="15"/>
      <c r="F15" s="24">
        <f t="shared" si="0"/>
        <v>138.36468040079129</v>
      </c>
      <c r="G15" s="21"/>
      <c r="H15" s="96" t="s">
        <v>19</v>
      </c>
      <c r="I15" s="99">
        <f>(B25-618712-8767969)/B7*100</f>
        <v>85.060266773818299</v>
      </c>
      <c r="J15" s="102">
        <f>(D25-618689.25-8766419.27)/D7*100</f>
        <v>85.02950285907302</v>
      </c>
      <c r="K15" s="54"/>
      <c r="L15" s="103"/>
      <c r="M15" s="103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</row>
    <row r="16" spans="1:48" ht="15.95" customHeight="1">
      <c r="A16" s="49">
        <v>854</v>
      </c>
      <c r="B16" s="80">
        <v>1121395</v>
      </c>
      <c r="C16" s="18"/>
      <c r="D16" s="65">
        <v>599045.76</v>
      </c>
      <c r="E16" s="18"/>
      <c r="F16" s="50">
        <f t="shared" si="0"/>
        <v>53.419692436652568</v>
      </c>
      <c r="G16" s="21"/>
      <c r="H16" s="97"/>
      <c r="I16" s="100"/>
      <c r="J16" s="102"/>
      <c r="K16" s="54"/>
      <c r="L16" s="103"/>
      <c r="M16" s="103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</row>
    <row r="17" spans="1:48" ht="15.95" customHeight="1" thickBot="1">
      <c r="A17" s="7" t="s">
        <v>3</v>
      </c>
      <c r="B17" s="79">
        <f>SUM(B18:B19)</f>
        <v>838037</v>
      </c>
      <c r="C17" s="17"/>
      <c r="D17" s="64">
        <f>SUM(D18:D19)</f>
        <v>838037</v>
      </c>
      <c r="E17" s="17"/>
      <c r="F17" s="27">
        <f t="shared" si="0"/>
        <v>100</v>
      </c>
      <c r="G17" s="21"/>
      <c r="H17" s="98"/>
      <c r="I17" s="101"/>
      <c r="J17" s="102"/>
      <c r="K17" s="54"/>
      <c r="L17" s="103"/>
      <c r="M17" s="103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</row>
    <row r="18" spans="1:48" ht="15.95" customHeight="1">
      <c r="A18" s="6">
        <v>801</v>
      </c>
      <c r="B18" s="76">
        <v>2024</v>
      </c>
      <c r="C18" s="18"/>
      <c r="D18" s="62">
        <v>2024</v>
      </c>
      <c r="E18" s="15"/>
      <c r="F18" s="24">
        <v>0</v>
      </c>
      <c r="G18" s="21"/>
      <c r="H18" s="74"/>
      <c r="I18" s="75"/>
      <c r="J18" s="75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</row>
    <row r="19" spans="1:48" ht="15.95" customHeight="1" thickBot="1">
      <c r="A19" s="11">
        <v>854</v>
      </c>
      <c r="B19" s="81">
        <v>836013</v>
      </c>
      <c r="C19" s="18"/>
      <c r="D19" s="66">
        <v>836013</v>
      </c>
      <c r="E19" s="15"/>
      <c r="F19" s="25">
        <f t="shared" si="0"/>
        <v>100</v>
      </c>
      <c r="G19" s="21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</row>
    <row r="20" spans="1:48" ht="22.5" customHeight="1">
      <c r="B20" s="2"/>
      <c r="C20" s="2"/>
      <c r="D20" s="19"/>
      <c r="F20" s="2"/>
      <c r="G20" s="2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</row>
    <row r="21" spans="1:48" s="3" customFormat="1" ht="18.75" customHeight="1">
      <c r="A21" s="3" t="s">
        <v>5</v>
      </c>
      <c r="B21" s="23">
        <f>B48+B62</f>
        <v>119260208.03</v>
      </c>
      <c r="C21" s="9"/>
      <c r="D21" s="23">
        <f>D48+D62</f>
        <v>118504794.72</v>
      </c>
      <c r="E21" s="9"/>
      <c r="F21" s="23">
        <f>D21/B21*100</f>
        <v>99.366583940713923</v>
      </c>
      <c r="G21" s="23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</row>
    <row r="22" spans="1:48" ht="12.75" customHeight="1" thickBot="1">
      <c r="B22" s="19"/>
      <c r="C22" s="2"/>
      <c r="D22" s="19"/>
      <c r="E22" s="2"/>
      <c r="F22" s="21"/>
      <c r="G22" s="21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</row>
    <row r="23" spans="1:48" s="41" customFormat="1" ht="15.95" customHeight="1">
      <c r="A23" s="70" t="s">
        <v>14</v>
      </c>
      <c r="B23" s="72"/>
      <c r="C23" s="20"/>
      <c r="D23" s="72"/>
      <c r="E23" s="20"/>
      <c r="F23" s="72"/>
      <c r="G23" s="51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</row>
    <row r="24" spans="1:48" s="4" customFormat="1" ht="15.95" customHeight="1">
      <c r="A24" s="71" t="s">
        <v>16</v>
      </c>
      <c r="B24" s="73">
        <f>SUM(B25:B30)</f>
        <v>119260208.03000002</v>
      </c>
      <c r="C24" s="20"/>
      <c r="D24" s="73">
        <f>SUM(D25:D30)</f>
        <v>118504794.72</v>
      </c>
      <c r="E24" s="20"/>
      <c r="F24" s="73">
        <f t="shared" ref="F24:F30" si="1">D24/B24*100</f>
        <v>99.366583940713909</v>
      </c>
      <c r="G24" s="53"/>
      <c r="H24" s="15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</row>
    <row r="25" spans="1:48" s="4" customFormat="1" ht="15.95" customHeight="1">
      <c r="A25" s="85" t="s">
        <v>23</v>
      </c>
      <c r="B25" s="27">
        <f>B33+B41</f>
        <v>82254007.650000006</v>
      </c>
      <c r="C25" s="20"/>
      <c r="D25" s="27">
        <f>D33+D41</f>
        <v>82226081.099999994</v>
      </c>
      <c r="E25" s="20"/>
      <c r="F25" s="27">
        <f t="shared" si="1"/>
        <v>99.966048402019709</v>
      </c>
      <c r="G25" s="53"/>
      <c r="H25" s="55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</row>
    <row r="26" spans="1:48" s="4" customFormat="1" ht="15.95" customHeight="1">
      <c r="A26" s="85" t="s">
        <v>24</v>
      </c>
      <c r="B26" s="27">
        <f>B34+B42</f>
        <v>17403423.93</v>
      </c>
      <c r="C26" s="20"/>
      <c r="D26" s="27">
        <f>D34+D42</f>
        <v>17283852.780000001</v>
      </c>
      <c r="E26" s="20"/>
      <c r="F26" s="27">
        <f t="shared" si="1"/>
        <v>99.312944679846112</v>
      </c>
      <c r="G26" s="53"/>
      <c r="H26" s="55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</row>
    <row r="27" spans="1:48" s="4" customFormat="1" ht="15.95" customHeight="1">
      <c r="A27" s="85" t="s">
        <v>25</v>
      </c>
      <c r="B27" s="27">
        <f>B35+B43</f>
        <v>1457443</v>
      </c>
      <c r="C27" s="17"/>
      <c r="D27" s="27">
        <f>D35+D43</f>
        <v>931444.11</v>
      </c>
      <c r="E27" s="20"/>
      <c r="F27" s="27">
        <f t="shared" si="1"/>
        <v>63.909470902121043</v>
      </c>
      <c r="G27" s="53"/>
      <c r="H27" s="55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</row>
    <row r="28" spans="1:48" s="4" customFormat="1" ht="15.95" customHeight="1">
      <c r="A28" s="85" t="s">
        <v>10</v>
      </c>
      <c r="B28" s="27">
        <f>B37+B44</f>
        <v>13304381.58</v>
      </c>
      <c r="C28" s="20"/>
      <c r="D28" s="27">
        <f>D37+D44</f>
        <v>13273999.75</v>
      </c>
      <c r="E28" s="20"/>
      <c r="F28" s="27">
        <f>D28/B28*100</f>
        <v>99.771640419230962</v>
      </c>
      <c r="G28" s="53"/>
      <c r="H28" s="55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</row>
    <row r="29" spans="1:48" s="4" customFormat="1" ht="15.95" customHeight="1">
      <c r="A29" s="85" t="s">
        <v>26</v>
      </c>
      <c r="B29" s="27">
        <f>B36</f>
        <v>547491.93000000005</v>
      </c>
      <c r="C29" s="20"/>
      <c r="D29" s="27">
        <f>D36</f>
        <v>502514.25</v>
      </c>
      <c r="E29" s="20"/>
      <c r="F29" s="27">
        <f>D29/B29*100</f>
        <v>91.784777540008662</v>
      </c>
      <c r="G29" s="53"/>
      <c r="H29" s="55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</row>
    <row r="30" spans="1:48" s="42" customFormat="1" ht="15.95" customHeight="1" thickBot="1">
      <c r="A30" s="86" t="s">
        <v>6</v>
      </c>
      <c r="B30" s="27">
        <f>B38+B45</f>
        <v>4293459.9399999995</v>
      </c>
      <c r="C30" s="17"/>
      <c r="D30" s="27">
        <f>D38+D45</f>
        <v>4286902.7300000004</v>
      </c>
      <c r="E30" s="20"/>
      <c r="F30" s="27">
        <f t="shared" si="1"/>
        <v>99.847274457159628</v>
      </c>
      <c r="G30" s="53"/>
      <c r="H30" s="55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</row>
    <row r="31" spans="1:48" s="52" customFormat="1" ht="14.25" customHeight="1">
      <c r="A31" s="58"/>
      <c r="B31" s="67"/>
      <c r="C31" s="15"/>
      <c r="D31" s="67"/>
      <c r="E31" s="15"/>
      <c r="F31" s="59"/>
      <c r="G31" s="57"/>
    </row>
    <row r="32" spans="1:48" ht="15.95" customHeight="1">
      <c r="A32" s="37">
        <v>801</v>
      </c>
      <c r="B32" s="27">
        <f>SUM(B33:B38)</f>
        <v>110549698.13000001</v>
      </c>
      <c r="C32" s="17"/>
      <c r="D32" s="27">
        <f>SUM(D33:D38)</f>
        <v>110331377.2</v>
      </c>
      <c r="E32" s="17"/>
      <c r="F32" s="27">
        <f t="shared" ref="F32:F38" si="2">D32/B32*100</f>
        <v>99.802513318721793</v>
      </c>
      <c r="G32" s="21"/>
      <c r="H32" s="2"/>
    </row>
    <row r="33" spans="1:8" ht="15.95" customHeight="1">
      <c r="A33" s="38" t="s">
        <v>23</v>
      </c>
      <c r="B33" s="68">
        <f>B50+B64</f>
        <v>76506172.650000006</v>
      </c>
      <c r="C33" s="18"/>
      <c r="D33" s="68">
        <f>D50+D64</f>
        <v>76484541.030000001</v>
      </c>
      <c r="E33" s="18"/>
      <c r="F33" s="24">
        <f t="shared" si="2"/>
        <v>99.971725653956099</v>
      </c>
      <c r="G33" s="21"/>
      <c r="H33" s="14"/>
    </row>
    <row r="34" spans="1:8" ht="15.95" customHeight="1">
      <c r="A34" s="38" t="s">
        <v>24</v>
      </c>
      <c r="B34" s="68">
        <f>B51+B65</f>
        <v>16408034.030000001</v>
      </c>
      <c r="C34" s="18"/>
      <c r="D34" s="68">
        <f>D51+D65</f>
        <v>16294486.43</v>
      </c>
      <c r="E34" s="18"/>
      <c r="F34" s="24">
        <f t="shared" si="2"/>
        <v>99.307975594197359</v>
      </c>
      <c r="G34" s="21"/>
    </row>
    <row r="35" spans="1:8" ht="15.95" customHeight="1">
      <c r="A35" s="38" t="s">
        <v>25</v>
      </c>
      <c r="B35" s="68">
        <f>B52+B66</f>
        <v>199922</v>
      </c>
      <c r="C35" s="18"/>
      <c r="D35" s="68">
        <f>D52+D66</f>
        <v>198696.41</v>
      </c>
      <c r="E35" s="18"/>
      <c r="F35" s="24">
        <f t="shared" si="2"/>
        <v>99.38696591670751</v>
      </c>
      <c r="G35" s="21"/>
    </row>
    <row r="36" spans="1:8" ht="15.95" customHeight="1">
      <c r="A36" s="38" t="s">
        <v>26</v>
      </c>
      <c r="B36" s="68">
        <f>B53</f>
        <v>547491.93000000005</v>
      </c>
      <c r="C36" s="18"/>
      <c r="D36" s="68">
        <f>D53</f>
        <v>502514.25</v>
      </c>
      <c r="E36" s="18"/>
      <c r="F36" s="24"/>
      <c r="G36" s="21"/>
    </row>
    <row r="37" spans="1:8" ht="15.95" customHeight="1">
      <c r="A37" s="38" t="s">
        <v>10</v>
      </c>
      <c r="B37" s="68">
        <f>B54+B67</f>
        <v>12594617.58</v>
      </c>
      <c r="C37" s="18"/>
      <c r="D37" s="68">
        <f>D54+D67</f>
        <v>12564236.35</v>
      </c>
      <c r="E37" s="18"/>
      <c r="F37" s="24">
        <f t="shared" si="2"/>
        <v>99.758776081869726</v>
      </c>
      <c r="G37" s="21"/>
    </row>
    <row r="38" spans="1:8" s="3" customFormat="1" ht="15.95" customHeight="1" thickBot="1">
      <c r="A38" s="39" t="s">
        <v>6</v>
      </c>
      <c r="B38" s="68">
        <f>B55+B68</f>
        <v>4293459.9399999995</v>
      </c>
      <c r="C38" s="18"/>
      <c r="D38" s="68">
        <f>D55+D68</f>
        <v>4286902.7300000004</v>
      </c>
      <c r="E38" s="18"/>
      <c r="F38" s="24">
        <f t="shared" si="2"/>
        <v>99.847274457159628</v>
      </c>
      <c r="G38" s="21"/>
    </row>
    <row r="39" spans="1:8" ht="15.95" customHeight="1">
      <c r="A39" s="38"/>
      <c r="B39" s="68"/>
      <c r="C39" s="18"/>
      <c r="D39" s="68"/>
      <c r="E39" s="18"/>
      <c r="F39" s="24"/>
      <c r="G39" s="21"/>
    </row>
    <row r="40" spans="1:8" ht="15.95" customHeight="1">
      <c r="A40" s="37">
        <v>854</v>
      </c>
      <c r="B40" s="27">
        <f>SUM(B41:B45)</f>
        <v>8710509.9000000004</v>
      </c>
      <c r="C40" s="17"/>
      <c r="D40" s="27">
        <f>SUM(D41:D45)</f>
        <v>8173417.5200000005</v>
      </c>
      <c r="E40" s="17"/>
      <c r="F40" s="27">
        <f>D40/B40*100</f>
        <v>93.833973140883515</v>
      </c>
      <c r="G40" s="21"/>
      <c r="H40" s="2"/>
    </row>
    <row r="41" spans="1:8" ht="15.95" customHeight="1">
      <c r="A41" s="38" t="s">
        <v>23</v>
      </c>
      <c r="B41" s="68">
        <f>B58+B71</f>
        <v>5747835</v>
      </c>
      <c r="C41" s="68"/>
      <c r="D41" s="68">
        <f>D58+D71</f>
        <v>5741540.0699999994</v>
      </c>
      <c r="E41" s="18"/>
      <c r="F41" s="24">
        <f>D41/B41*100</f>
        <v>99.890481720508674</v>
      </c>
      <c r="G41" s="21"/>
      <c r="H41" s="14"/>
    </row>
    <row r="42" spans="1:8" ht="15.95" customHeight="1">
      <c r="A42" s="38" t="s">
        <v>24</v>
      </c>
      <c r="B42" s="68">
        <f>B59+B72</f>
        <v>995389.9</v>
      </c>
      <c r="C42" s="68"/>
      <c r="D42" s="68">
        <f>D59+D72</f>
        <v>989366.35000000009</v>
      </c>
      <c r="E42" s="18"/>
      <c r="F42" s="24">
        <f>D42/B42*100</f>
        <v>99.394855222059221</v>
      </c>
      <c r="G42" s="21"/>
    </row>
    <row r="43" spans="1:8" ht="15.95" customHeight="1">
      <c r="A43" s="38" t="s">
        <v>25</v>
      </c>
      <c r="B43" s="68">
        <f>B60+B73</f>
        <v>1257521</v>
      </c>
      <c r="C43" s="68"/>
      <c r="D43" s="68">
        <f>D60+D73</f>
        <v>732747.7</v>
      </c>
      <c r="E43" s="18"/>
      <c r="F43" s="24">
        <f>D43/B43*100</f>
        <v>58.269221746595079</v>
      </c>
      <c r="G43" s="21"/>
    </row>
    <row r="44" spans="1:8" ht="15.95" customHeight="1">
      <c r="A44" s="38" t="s">
        <v>10</v>
      </c>
      <c r="B44" s="68">
        <f>B74</f>
        <v>709764</v>
      </c>
      <c r="C44" s="68"/>
      <c r="D44" s="68">
        <f>D74</f>
        <v>709763.4</v>
      </c>
      <c r="E44" s="18"/>
      <c r="F44" s="24">
        <f>D44/B44*100</f>
        <v>99.999915464858745</v>
      </c>
      <c r="G44" s="21"/>
    </row>
    <row r="45" spans="1:8" s="3" customFormat="1" ht="15.95" customHeight="1" thickBot="1">
      <c r="A45" s="39" t="s">
        <v>6</v>
      </c>
      <c r="B45" s="68">
        <f>B75</f>
        <v>0</v>
      </c>
      <c r="C45" s="68"/>
      <c r="D45" s="68">
        <f>D75</f>
        <v>0</v>
      </c>
      <c r="E45" s="18"/>
      <c r="F45" s="25">
        <v>0</v>
      </c>
      <c r="G45" s="21"/>
    </row>
    <row r="46" spans="1:8" ht="18" customHeight="1">
      <c r="B46" s="19"/>
      <c r="C46" s="2"/>
      <c r="D46" s="19"/>
      <c r="E46" s="2"/>
      <c r="F46" s="21"/>
      <c r="G46" s="21"/>
    </row>
    <row r="47" spans="1:8" ht="15" customHeight="1" thickBot="1">
      <c r="B47" s="19"/>
      <c r="C47" s="2"/>
      <c r="D47" s="19"/>
      <c r="E47" s="2"/>
      <c r="F47" s="21"/>
      <c r="G47" s="21"/>
    </row>
    <row r="48" spans="1:8" ht="15.95" customHeight="1">
      <c r="A48" s="36" t="s">
        <v>2</v>
      </c>
      <c r="B48" s="26">
        <f>B49+B57</f>
        <v>63614752.18</v>
      </c>
      <c r="C48" s="17"/>
      <c r="D48" s="26">
        <f>D49+D57</f>
        <v>62906632.119999997</v>
      </c>
      <c r="E48" s="17"/>
      <c r="F48" s="26">
        <f t="shared" ref="F48:F55" si="3">D48/B48*100</f>
        <v>98.886861874433848</v>
      </c>
      <c r="G48" s="21"/>
    </row>
    <row r="49" spans="1:12" s="1" customFormat="1" ht="15.95" customHeight="1">
      <c r="A49" s="37">
        <v>801</v>
      </c>
      <c r="B49" s="27">
        <f>SUM(B50:B55)</f>
        <v>60718668.18</v>
      </c>
      <c r="C49" s="17"/>
      <c r="D49" s="27">
        <f>SUM(D50:D55)</f>
        <v>60538919.039999999</v>
      </c>
      <c r="E49" s="17"/>
      <c r="F49" s="27">
        <f t="shared" si="3"/>
        <v>99.703963961351832</v>
      </c>
      <c r="G49" s="35"/>
      <c r="L49" s="48">
        <f>B9+B15</f>
        <v>6608682.2400000002</v>
      </c>
    </row>
    <row r="50" spans="1:12" ht="15.95" customHeight="1">
      <c r="A50" s="38" t="s">
        <v>23</v>
      </c>
      <c r="B50" s="68">
        <v>44710957.5</v>
      </c>
      <c r="C50" s="18"/>
      <c r="D50" s="68">
        <v>44697391.189999998</v>
      </c>
      <c r="E50" s="18"/>
      <c r="F50" s="24">
        <f t="shared" si="3"/>
        <v>99.969657751122867</v>
      </c>
      <c r="G50" s="21"/>
      <c r="H50" s="14"/>
    </row>
    <row r="51" spans="1:12" ht="15.95" customHeight="1">
      <c r="A51" s="38" t="s">
        <v>24</v>
      </c>
      <c r="B51" s="68">
        <v>10478732.75</v>
      </c>
      <c r="C51" s="18"/>
      <c r="D51" s="68">
        <v>10383076.25</v>
      </c>
      <c r="E51" s="18"/>
      <c r="F51" s="24">
        <f t="shared" si="3"/>
        <v>99.087136753249098</v>
      </c>
      <c r="G51" s="21"/>
    </row>
    <row r="52" spans="1:12" ht="15.95" customHeight="1">
      <c r="A52" s="38" t="s">
        <v>25</v>
      </c>
      <c r="B52" s="82">
        <v>120221</v>
      </c>
      <c r="C52" s="18"/>
      <c r="D52" s="68">
        <v>119448.13</v>
      </c>
      <c r="E52" s="18"/>
      <c r="F52" s="24">
        <f t="shared" si="3"/>
        <v>99.35712562697033</v>
      </c>
      <c r="G52" s="21"/>
    </row>
    <row r="53" spans="1:12" ht="15.95" customHeight="1">
      <c r="A53" s="38" t="s">
        <v>26</v>
      </c>
      <c r="B53" s="82">
        <v>547491.93000000005</v>
      </c>
      <c r="C53" s="18"/>
      <c r="D53" s="68">
        <v>502514.25</v>
      </c>
      <c r="E53" s="18"/>
      <c r="F53" s="24">
        <f t="shared" si="3"/>
        <v>91.784777540008662</v>
      </c>
      <c r="G53" s="21"/>
    </row>
    <row r="54" spans="1:12" ht="15.95" customHeight="1">
      <c r="A54" s="38" t="s">
        <v>10</v>
      </c>
      <c r="B54" s="82">
        <v>4512634</v>
      </c>
      <c r="C54" s="18"/>
      <c r="D54" s="68">
        <v>4491201.17</v>
      </c>
      <c r="E54" s="18"/>
      <c r="F54" s="24">
        <f t="shared" si="3"/>
        <v>99.525048342054774</v>
      </c>
      <c r="G54" s="21"/>
    </row>
    <row r="55" spans="1:12" s="3" customFormat="1" ht="15.95" customHeight="1" thickBot="1">
      <c r="A55" s="39" t="s">
        <v>6</v>
      </c>
      <c r="B55" s="82">
        <v>348631</v>
      </c>
      <c r="C55" s="18"/>
      <c r="D55" s="68">
        <v>345288.05</v>
      </c>
      <c r="E55" s="18"/>
      <c r="F55" s="24">
        <f t="shared" si="3"/>
        <v>99.04112084123328</v>
      </c>
      <c r="G55" s="21"/>
    </row>
    <row r="56" spans="1:12" s="3" customFormat="1" ht="15.75" customHeight="1">
      <c r="A56" s="38"/>
      <c r="B56" s="82"/>
      <c r="C56" s="18"/>
      <c r="D56" s="68"/>
      <c r="E56" s="18"/>
      <c r="F56" s="24"/>
      <c r="G56" s="21"/>
    </row>
    <row r="57" spans="1:12" s="1" customFormat="1" ht="15.95" customHeight="1">
      <c r="A57" s="37">
        <v>854</v>
      </c>
      <c r="B57" s="83">
        <f>SUM(B58:B59)+B60</f>
        <v>2896084</v>
      </c>
      <c r="C57" s="17"/>
      <c r="D57" s="27">
        <f>SUM(D58:D59)+D60</f>
        <v>2367713.08</v>
      </c>
      <c r="E57" s="17"/>
      <c r="F57" s="27">
        <f>D57/B57*100</f>
        <v>81.7556769762203</v>
      </c>
      <c r="G57" s="35"/>
    </row>
    <row r="58" spans="1:12" ht="15.95" customHeight="1">
      <c r="A58" s="38" t="s">
        <v>23</v>
      </c>
      <c r="B58" s="82">
        <v>1474964</v>
      </c>
      <c r="C58" s="18"/>
      <c r="D58" s="68">
        <v>1473289.05</v>
      </c>
      <c r="E58" s="18"/>
      <c r="F58" s="24">
        <f>D58/B58*100</f>
        <v>99.886441296194349</v>
      </c>
      <c r="G58" s="21"/>
      <c r="H58" s="14"/>
    </row>
    <row r="59" spans="1:12" ht="15.95" customHeight="1">
      <c r="A59" s="38" t="s">
        <v>24</v>
      </c>
      <c r="B59" s="82">
        <v>167602</v>
      </c>
      <c r="C59" s="18"/>
      <c r="D59" s="68">
        <v>165678.18</v>
      </c>
      <c r="E59" s="18"/>
      <c r="F59" s="24">
        <f>D59/B59*100</f>
        <v>98.852149735683341</v>
      </c>
      <c r="G59" s="21"/>
    </row>
    <row r="60" spans="1:12" ht="15.95" customHeight="1">
      <c r="A60" s="38" t="s">
        <v>25</v>
      </c>
      <c r="B60" s="82">
        <v>1253518</v>
      </c>
      <c r="C60" s="18"/>
      <c r="D60" s="68">
        <v>728745.85</v>
      </c>
      <c r="E60" s="18"/>
      <c r="F60" s="24">
        <f>D60/B60*100</f>
        <v>58.136049901158181</v>
      </c>
      <c r="G60" s="21"/>
    </row>
    <row r="61" spans="1:12" s="54" customFormat="1" ht="15.75" customHeight="1" thickBot="1">
      <c r="A61" s="56"/>
      <c r="B61" s="60"/>
      <c r="C61" s="15"/>
      <c r="D61" s="55"/>
      <c r="E61" s="15"/>
      <c r="F61" s="57"/>
      <c r="G61" s="57"/>
    </row>
    <row r="62" spans="1:12" ht="15.95" customHeight="1">
      <c r="A62" s="36" t="s">
        <v>3</v>
      </c>
      <c r="B62" s="84">
        <f>B63+B70</f>
        <v>55645455.849999994</v>
      </c>
      <c r="C62" s="17"/>
      <c r="D62" s="26">
        <f>D63+D70</f>
        <v>55598162.599999994</v>
      </c>
      <c r="E62" s="17"/>
      <c r="F62" s="40">
        <f>D62/B62*100</f>
        <v>99.915009681783388</v>
      </c>
      <c r="G62" s="21"/>
    </row>
    <row r="63" spans="1:12" s="1" customFormat="1" ht="15.95" customHeight="1">
      <c r="A63" s="37">
        <v>801</v>
      </c>
      <c r="B63" s="83">
        <f>SUM(B64:B68)</f>
        <v>49831029.949999996</v>
      </c>
      <c r="C63" s="17"/>
      <c r="D63" s="27">
        <f>SUM(D64:D68)</f>
        <v>49792458.159999996</v>
      </c>
      <c r="E63" s="17"/>
      <c r="F63" s="27">
        <f t="shared" ref="F63:F68" si="4">D63/B63*100</f>
        <v>99.92259483691447</v>
      </c>
      <c r="G63" s="35"/>
    </row>
    <row r="64" spans="1:12" ht="15.95" customHeight="1">
      <c r="A64" s="38" t="s">
        <v>23</v>
      </c>
      <c r="B64" s="82">
        <v>31795215.149999999</v>
      </c>
      <c r="C64" s="18"/>
      <c r="D64" s="68">
        <v>31787149.84</v>
      </c>
      <c r="E64" s="18"/>
      <c r="F64" s="24">
        <f t="shared" si="4"/>
        <v>99.974633573127434</v>
      </c>
      <c r="G64" s="21"/>
      <c r="H64" s="14"/>
    </row>
    <row r="65" spans="1:11" ht="15.95" customHeight="1">
      <c r="A65" s="38" t="s">
        <v>24</v>
      </c>
      <c r="B65" s="82">
        <v>5929301.2800000003</v>
      </c>
      <c r="C65" s="18"/>
      <c r="D65" s="68">
        <v>5911410.1799999997</v>
      </c>
      <c r="E65" s="18"/>
      <c r="F65" s="24">
        <f t="shared" si="4"/>
        <v>99.698259556141139</v>
      </c>
      <c r="G65" s="21"/>
    </row>
    <row r="66" spans="1:11" ht="15.95" customHeight="1">
      <c r="A66" s="38" t="s">
        <v>25</v>
      </c>
      <c r="B66" s="82">
        <v>79701</v>
      </c>
      <c r="C66" s="18"/>
      <c r="D66" s="68">
        <v>79248.28</v>
      </c>
      <c r="E66" s="18"/>
      <c r="F66" s="24">
        <f t="shared" si="4"/>
        <v>99.431977014090151</v>
      </c>
      <c r="G66" s="21"/>
    </row>
    <row r="67" spans="1:11" ht="15.95" customHeight="1">
      <c r="A67" s="38" t="s">
        <v>10</v>
      </c>
      <c r="B67" s="82">
        <v>8081983.5800000001</v>
      </c>
      <c r="C67" s="18"/>
      <c r="D67" s="68">
        <v>8073035.1799999997</v>
      </c>
      <c r="E67" s="18"/>
      <c r="F67" s="24">
        <f t="shared" si="4"/>
        <v>99.889279656269721</v>
      </c>
      <c r="G67" s="21"/>
    </row>
    <row r="68" spans="1:11" s="3" customFormat="1" ht="15.95" customHeight="1" thickBot="1">
      <c r="A68" s="39" t="s">
        <v>6</v>
      </c>
      <c r="B68" s="82">
        <v>3944828.94</v>
      </c>
      <c r="C68" s="18"/>
      <c r="D68" s="68">
        <v>3941614.68</v>
      </c>
      <c r="E68" s="18"/>
      <c r="F68" s="24">
        <f t="shared" si="4"/>
        <v>99.918519660829702</v>
      </c>
      <c r="G68" s="21"/>
      <c r="I68" s="23"/>
      <c r="J68" s="23"/>
      <c r="K68" s="23">
        <f>D70+D63+D57+D49</f>
        <v>118504794.72</v>
      </c>
    </row>
    <row r="69" spans="1:11" s="3" customFormat="1" ht="12.75" customHeight="1">
      <c r="A69" s="38"/>
      <c r="B69" s="82"/>
      <c r="C69" s="18"/>
      <c r="D69" s="68"/>
      <c r="E69" s="18"/>
      <c r="F69" s="24"/>
      <c r="G69" s="21"/>
    </row>
    <row r="70" spans="1:11" s="1" customFormat="1" ht="15.95" customHeight="1">
      <c r="A70" s="37">
        <v>854</v>
      </c>
      <c r="B70" s="83">
        <f>SUM(B71:B75)</f>
        <v>5814425.9000000004</v>
      </c>
      <c r="C70" s="17"/>
      <c r="D70" s="27">
        <f>SUM(D71:D75)</f>
        <v>5805704.4399999995</v>
      </c>
      <c r="E70" s="17"/>
      <c r="F70" s="27">
        <f>D70/B70*100</f>
        <v>99.850003075970051</v>
      </c>
      <c r="G70" s="35"/>
    </row>
    <row r="71" spans="1:11" ht="15.95" customHeight="1">
      <c r="A71" s="38" t="s">
        <v>23</v>
      </c>
      <c r="B71" s="82">
        <v>4272871</v>
      </c>
      <c r="C71" s="18"/>
      <c r="D71" s="68">
        <v>4268251.0199999996</v>
      </c>
      <c r="E71" s="18"/>
      <c r="F71" s="24">
        <f>D71/B71*100</f>
        <v>99.891876445602961</v>
      </c>
      <c r="G71" s="21"/>
      <c r="H71" s="14"/>
    </row>
    <row r="72" spans="1:11" ht="15.95" customHeight="1">
      <c r="A72" s="38" t="s">
        <v>24</v>
      </c>
      <c r="B72" s="82">
        <v>827787.9</v>
      </c>
      <c r="C72" s="18"/>
      <c r="D72" s="68">
        <v>823688.17</v>
      </c>
      <c r="E72" s="18"/>
      <c r="F72" s="24">
        <f>D72/B72*100</f>
        <v>99.504736660200038</v>
      </c>
      <c r="G72" s="21"/>
    </row>
    <row r="73" spans="1:11" ht="15.95" customHeight="1">
      <c r="A73" s="38" t="s">
        <v>25</v>
      </c>
      <c r="B73" s="82">
        <v>4003</v>
      </c>
      <c r="C73" s="18"/>
      <c r="D73" s="68">
        <v>4001.85</v>
      </c>
      <c r="E73" s="18"/>
      <c r="F73" s="24">
        <f>D73/B73*100</f>
        <v>99.971271546340247</v>
      </c>
      <c r="G73" s="21"/>
    </row>
    <row r="74" spans="1:11" ht="15.95" customHeight="1">
      <c r="A74" s="38" t="s">
        <v>10</v>
      </c>
      <c r="B74" s="68">
        <v>709764</v>
      </c>
      <c r="C74" s="18"/>
      <c r="D74" s="68">
        <v>709763.4</v>
      </c>
      <c r="E74" s="18"/>
      <c r="F74" s="24">
        <f>D74/B74*100</f>
        <v>99.999915464858745</v>
      </c>
      <c r="G74" s="21"/>
    </row>
    <row r="75" spans="1:11" s="3" customFormat="1" ht="15.95" customHeight="1" thickBot="1">
      <c r="A75" s="39" t="s">
        <v>6</v>
      </c>
      <c r="B75" s="69">
        <v>0</v>
      </c>
      <c r="C75" s="18"/>
      <c r="D75" s="69">
        <v>0</v>
      </c>
      <c r="E75" s="18"/>
      <c r="F75" s="25">
        <v>0</v>
      </c>
      <c r="G75" s="21"/>
    </row>
    <row r="76" spans="1:11">
      <c r="B76" s="19"/>
      <c r="C76" s="54"/>
      <c r="D76" s="19"/>
    </row>
    <row r="77" spans="1:11" ht="13.5" customHeight="1">
      <c r="B77" s="19"/>
      <c r="D77" s="19"/>
      <c r="F77" s="21"/>
    </row>
    <row r="78" spans="1:11" ht="15" customHeight="1">
      <c r="A78" s="13" t="s">
        <v>7</v>
      </c>
      <c r="B78" s="22">
        <f>B5-B21</f>
        <v>-21091621.529999986</v>
      </c>
      <c r="D78" s="22">
        <f>D5-D21</f>
        <v>-20680601.439999998</v>
      </c>
      <c r="F78" s="22"/>
    </row>
  </sheetData>
  <mergeCells count="13">
    <mergeCell ref="H15:H17"/>
    <mergeCell ref="I15:I17"/>
    <mergeCell ref="J15:J17"/>
    <mergeCell ref="L15:L17"/>
    <mergeCell ref="M15:M17"/>
    <mergeCell ref="M13:M14"/>
    <mergeCell ref="H3:I3"/>
    <mergeCell ref="H13:H14"/>
    <mergeCell ref="I13:I14"/>
    <mergeCell ref="I1:J1"/>
    <mergeCell ref="A2:L2"/>
    <mergeCell ref="J13:J14"/>
    <mergeCell ref="L13:L14"/>
  </mergeCells>
  <phoneticPr fontId="0" type="noConversion"/>
  <pageMargins left="0" right="0" top="0.78740157480314965" bottom="0.59055118110236227" header="0.51181102362204722" footer="0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Arkusz3</vt:lpstr>
      <vt:lpstr>Arkusz3!Tytuły_wydruku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Urząd Miasta w Piotrkowie T.</dc:creator>
  <cp:lastModifiedBy>UM w Piotrkowie Tryb.</cp:lastModifiedBy>
  <cp:lastPrinted>2011-03-31T07:40:07Z</cp:lastPrinted>
  <dcterms:created xsi:type="dcterms:W3CDTF">2003-12-04T11:30:36Z</dcterms:created>
  <dcterms:modified xsi:type="dcterms:W3CDTF">2011-04-01T08:33:10Z</dcterms:modified>
</cp:coreProperties>
</file>