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80" yWindow="45" windowWidth="18960" windowHeight="12390" tabRatio="852"/>
  </bookViews>
  <sheets>
    <sheet name="31.12.2010" sheetId="50" r:id="rId1"/>
  </sheets>
  <definedNames>
    <definedName name="_xlnm.Print_Titles" localSheetId="0">'31.12.2010'!$4:$6</definedName>
  </definedNames>
  <calcPr calcId="125725" fullCalcOnLoad="1"/>
</workbook>
</file>

<file path=xl/calcChain.xml><?xml version="1.0" encoding="utf-8"?>
<calcChain xmlns="http://schemas.openxmlformats.org/spreadsheetml/2006/main">
  <c r="J40" i="50"/>
  <c r="J41"/>
  <c r="J208"/>
  <c r="J196"/>
  <c r="J197"/>
  <c r="J134"/>
  <c r="J128"/>
  <c r="J127"/>
  <c r="J126"/>
  <c r="J84"/>
  <c r="J85"/>
  <c r="J86"/>
  <c r="J87"/>
  <c r="J88"/>
  <c r="J89"/>
  <c r="J90"/>
  <c r="J91"/>
  <c r="J92"/>
  <c r="J93"/>
  <c r="J94"/>
  <c r="J78"/>
  <c r="J79"/>
  <c r="J80"/>
  <c r="J81"/>
  <c r="J82"/>
  <c r="J45"/>
  <c r="J43"/>
  <c r="J9"/>
  <c r="J10"/>
  <c r="J11"/>
  <c r="J12"/>
  <c r="J13"/>
  <c r="J14"/>
  <c r="J15"/>
  <c r="J16"/>
  <c r="J17"/>
  <c r="J18"/>
  <c r="J19"/>
  <c r="J20"/>
  <c r="J21"/>
  <c r="J22"/>
  <c r="J23"/>
  <c r="J161"/>
  <c r="J162"/>
  <c r="I161"/>
  <c r="H161"/>
  <c r="F161"/>
  <c r="E161"/>
  <c r="G161"/>
  <c r="D161"/>
  <c r="G186"/>
  <c r="H186"/>
  <c r="I186"/>
  <c r="D186"/>
  <c r="F186"/>
  <c r="E186"/>
  <c r="G187"/>
  <c r="G188"/>
  <c r="D187"/>
  <c r="J187"/>
  <c r="E160"/>
  <c r="I160"/>
  <c r="H160"/>
  <c r="I183"/>
  <c r="H183"/>
  <c r="F183"/>
  <c r="F160"/>
  <c r="I206"/>
  <c r="H206"/>
  <c r="G206"/>
  <c r="F206"/>
  <c r="E206"/>
  <c r="G208"/>
  <c r="D208"/>
  <c r="D207"/>
  <c r="G199"/>
  <c r="D199"/>
  <c r="I198"/>
  <c r="I163"/>
  <c r="H198"/>
  <c r="F198"/>
  <c r="F163"/>
  <c r="E198"/>
  <c r="G196"/>
  <c r="G197"/>
  <c r="D196"/>
  <c r="D197"/>
  <c r="G174"/>
  <c r="D174"/>
  <c r="G173"/>
  <c r="D173"/>
  <c r="I147"/>
  <c r="H147"/>
  <c r="F147"/>
  <c r="E147"/>
  <c r="G149"/>
  <c r="D149"/>
  <c r="G130"/>
  <c r="D130"/>
  <c r="F129"/>
  <c r="E128"/>
  <c r="E129"/>
  <c r="I122"/>
  <c r="H122"/>
  <c r="F122"/>
  <c r="F113"/>
  <c r="F29"/>
  <c r="E122"/>
  <c r="G121"/>
  <c r="D121"/>
  <c r="G120"/>
  <c r="D120"/>
  <c r="G119"/>
  <c r="D119"/>
  <c r="I94"/>
  <c r="H94"/>
  <c r="F94"/>
  <c r="E94"/>
  <c r="I90"/>
  <c r="H90"/>
  <c r="F90"/>
  <c r="E90"/>
  <c r="G85"/>
  <c r="G86"/>
  <c r="G88"/>
  <c r="G89"/>
  <c r="G91"/>
  <c r="G92"/>
  <c r="G93"/>
  <c r="D85"/>
  <c r="D86"/>
  <c r="D88"/>
  <c r="D89"/>
  <c r="D91"/>
  <c r="D92"/>
  <c r="D93"/>
  <c r="I87"/>
  <c r="I83"/>
  <c r="I22"/>
  <c r="H87"/>
  <c r="H83"/>
  <c r="H22"/>
  <c r="E87"/>
  <c r="F87"/>
  <c r="E95"/>
  <c r="F95"/>
  <c r="H95"/>
  <c r="I95"/>
  <c r="E23"/>
  <c r="I81"/>
  <c r="I20"/>
  <c r="H81"/>
  <c r="H20"/>
  <c r="F81"/>
  <c r="F20"/>
  <c r="E81"/>
  <c r="E20"/>
  <c r="I78"/>
  <c r="I21"/>
  <c r="H78"/>
  <c r="H21"/>
  <c r="F78"/>
  <c r="F21"/>
  <c r="E78"/>
  <c r="E21"/>
  <c r="G77"/>
  <c r="G79"/>
  <c r="G80"/>
  <c r="G82"/>
  <c r="D79"/>
  <c r="D80"/>
  <c r="D82"/>
  <c r="D77"/>
  <c r="I76"/>
  <c r="I19"/>
  <c r="H76"/>
  <c r="H19"/>
  <c r="F76"/>
  <c r="F19"/>
  <c r="E76"/>
  <c r="E19"/>
  <c r="I69"/>
  <c r="F69"/>
  <c r="H69"/>
  <c r="E69"/>
  <c r="G71"/>
  <c r="G72"/>
  <c r="G73"/>
  <c r="D71"/>
  <c r="D72"/>
  <c r="D73"/>
  <c r="I58"/>
  <c r="H58"/>
  <c r="F58"/>
  <c r="E58"/>
  <c r="I54"/>
  <c r="H54"/>
  <c r="F54"/>
  <c r="E54"/>
  <c r="G57"/>
  <c r="D57"/>
  <c r="G49"/>
  <c r="D49"/>
  <c r="G48"/>
  <c r="D48"/>
  <c r="G47"/>
  <c r="D47"/>
  <c r="G45"/>
  <c r="D45"/>
  <c r="G44"/>
  <c r="D44"/>
  <c r="G43"/>
  <c r="D43"/>
  <c r="G42"/>
  <c r="D42"/>
  <c r="D41"/>
  <c r="G41"/>
  <c r="D40"/>
  <c r="G40"/>
  <c r="G212"/>
  <c r="D212"/>
  <c r="I211"/>
  <c r="I169"/>
  <c r="H211"/>
  <c r="H169"/>
  <c r="F211"/>
  <c r="E211"/>
  <c r="E169"/>
  <c r="G210"/>
  <c r="D210"/>
  <c r="I209"/>
  <c r="I168"/>
  <c r="H209"/>
  <c r="H168"/>
  <c r="F209"/>
  <c r="E209"/>
  <c r="E168"/>
  <c r="G207"/>
  <c r="G205"/>
  <c r="D205"/>
  <c r="I204"/>
  <c r="H204"/>
  <c r="F204"/>
  <c r="E204"/>
  <c r="G203"/>
  <c r="D203"/>
  <c r="I202"/>
  <c r="H202"/>
  <c r="F202"/>
  <c r="E202"/>
  <c r="G201"/>
  <c r="D201"/>
  <c r="I200"/>
  <c r="I164"/>
  <c r="H200"/>
  <c r="H164"/>
  <c r="F200"/>
  <c r="E200"/>
  <c r="E164"/>
  <c r="G195"/>
  <c r="D195"/>
  <c r="G194"/>
  <c r="D194"/>
  <c r="G193"/>
  <c r="D193"/>
  <c r="I192"/>
  <c r="I188"/>
  <c r="I162"/>
  <c r="H192"/>
  <c r="H188"/>
  <c r="F192"/>
  <c r="F188"/>
  <c r="E192"/>
  <c r="G191"/>
  <c r="D191"/>
  <c r="G190"/>
  <c r="D190"/>
  <c r="G189"/>
  <c r="D189"/>
  <c r="G185"/>
  <c r="D185"/>
  <c r="G184"/>
  <c r="G183"/>
  <c r="D184"/>
  <c r="D183"/>
  <c r="E183"/>
  <c r="G182"/>
  <c r="D182"/>
  <c r="K181"/>
  <c r="K159"/>
  <c r="K157"/>
  <c r="I181"/>
  <c r="H181"/>
  <c r="F181"/>
  <c r="E181"/>
  <c r="D181"/>
  <c r="G172"/>
  <c r="D172"/>
  <c r="G175"/>
  <c r="D175"/>
  <c r="G180"/>
  <c r="D180"/>
  <c r="I179"/>
  <c r="H179"/>
  <c r="H170"/>
  <c r="F179"/>
  <c r="F170"/>
  <c r="E179"/>
  <c r="E170"/>
  <c r="E158"/>
  <c r="G178"/>
  <c r="D178"/>
  <c r="G177"/>
  <c r="D177"/>
  <c r="G176"/>
  <c r="D176"/>
  <c r="G171"/>
  <c r="D171"/>
  <c r="F169"/>
  <c r="F168"/>
  <c r="F167"/>
  <c r="I166"/>
  <c r="H166"/>
  <c r="F166"/>
  <c r="E166"/>
  <c r="I165"/>
  <c r="H165"/>
  <c r="F165"/>
  <c r="E165"/>
  <c r="F164"/>
  <c r="B162"/>
  <c r="I159"/>
  <c r="H159"/>
  <c r="F159"/>
  <c r="E159"/>
  <c r="B158"/>
  <c r="G156"/>
  <c r="D156"/>
  <c r="I155"/>
  <c r="H155"/>
  <c r="F155"/>
  <c r="E155"/>
  <c r="G154"/>
  <c r="D154"/>
  <c r="I153"/>
  <c r="H153"/>
  <c r="H33"/>
  <c r="F153"/>
  <c r="E153"/>
  <c r="E33"/>
  <c r="G152"/>
  <c r="D152"/>
  <c r="G151"/>
  <c r="D151"/>
  <c r="G148"/>
  <c r="D148"/>
  <c r="G150"/>
  <c r="D150"/>
  <c r="G146"/>
  <c r="D146"/>
  <c r="G145"/>
  <c r="D145"/>
  <c r="G144"/>
  <c r="D144"/>
  <c r="I143"/>
  <c r="H143"/>
  <c r="H31"/>
  <c r="F143"/>
  <c r="E143"/>
  <c r="E31"/>
  <c r="I142"/>
  <c r="H142"/>
  <c r="F142"/>
  <c r="E142"/>
  <c r="G141"/>
  <c r="D141"/>
  <c r="G140"/>
  <c r="D140"/>
  <c r="G139"/>
  <c r="D139"/>
  <c r="I138"/>
  <c r="H138"/>
  <c r="H30"/>
  <c r="F138"/>
  <c r="E138"/>
  <c r="E30"/>
  <c r="G136"/>
  <c r="D136"/>
  <c r="G135"/>
  <c r="D135"/>
  <c r="G137"/>
  <c r="D137"/>
  <c r="G117"/>
  <c r="D117"/>
  <c r="G131"/>
  <c r="D131"/>
  <c r="G134"/>
  <c r="D134"/>
  <c r="G133"/>
  <c r="D133"/>
  <c r="G132"/>
  <c r="D132"/>
  <c r="I129"/>
  <c r="H129"/>
  <c r="G128"/>
  <c r="D128"/>
  <c r="G127"/>
  <c r="D127"/>
  <c r="G126"/>
  <c r="D126"/>
  <c r="G114"/>
  <c r="D114"/>
  <c r="G123"/>
  <c r="D123"/>
  <c r="G118"/>
  <c r="D118"/>
  <c r="K113"/>
  <c r="G110"/>
  <c r="D110"/>
  <c r="G112"/>
  <c r="D112"/>
  <c r="G109"/>
  <c r="D109"/>
  <c r="G108"/>
  <c r="D108"/>
  <c r="G111"/>
  <c r="D111"/>
  <c r="G107"/>
  <c r="D107"/>
  <c r="I106"/>
  <c r="I28"/>
  <c r="H106"/>
  <c r="H28"/>
  <c r="F106"/>
  <c r="E106"/>
  <c r="G105"/>
  <c r="D105"/>
  <c r="I104"/>
  <c r="I27"/>
  <c r="H104"/>
  <c r="H27"/>
  <c r="F104"/>
  <c r="E104"/>
  <c r="E27"/>
  <c r="G103"/>
  <c r="D103"/>
  <c r="I102"/>
  <c r="H102"/>
  <c r="H26"/>
  <c r="F102"/>
  <c r="F26"/>
  <c r="E102"/>
  <c r="E26"/>
  <c r="G101"/>
  <c r="D101"/>
  <c r="I100"/>
  <c r="H100"/>
  <c r="H25"/>
  <c r="F100"/>
  <c r="F25"/>
  <c r="E100"/>
  <c r="E25"/>
  <c r="G99"/>
  <c r="D99"/>
  <c r="I98"/>
  <c r="I24"/>
  <c r="H98"/>
  <c r="H24"/>
  <c r="F98"/>
  <c r="E98"/>
  <c r="E24"/>
  <c r="G97"/>
  <c r="D97"/>
  <c r="G96"/>
  <c r="D96"/>
  <c r="G84"/>
  <c r="D84"/>
  <c r="G75"/>
  <c r="D75"/>
  <c r="I74"/>
  <c r="I18"/>
  <c r="H74"/>
  <c r="H18"/>
  <c r="F74"/>
  <c r="E74"/>
  <c r="E18"/>
  <c r="G70"/>
  <c r="D70"/>
  <c r="G68"/>
  <c r="D68"/>
  <c r="G66"/>
  <c r="D66"/>
  <c r="G67"/>
  <c r="D67"/>
  <c r="K65"/>
  <c r="I65"/>
  <c r="I16"/>
  <c r="H65"/>
  <c r="F65"/>
  <c r="F16"/>
  <c r="E65"/>
  <c r="G64"/>
  <c r="D64"/>
  <c r="I63"/>
  <c r="I15"/>
  <c r="H63"/>
  <c r="H15"/>
  <c r="F63"/>
  <c r="F15"/>
  <c r="E63"/>
  <c r="E15"/>
  <c r="G60"/>
  <c r="D60"/>
  <c r="G61"/>
  <c r="D61"/>
  <c r="G62"/>
  <c r="D62"/>
  <c r="G59"/>
  <c r="D59"/>
  <c r="E14"/>
  <c r="G56"/>
  <c r="D56"/>
  <c r="G55"/>
  <c r="D55"/>
  <c r="G53"/>
  <c r="D53"/>
  <c r="I52"/>
  <c r="I12"/>
  <c r="H52"/>
  <c r="H12"/>
  <c r="F52"/>
  <c r="F12"/>
  <c r="E52"/>
  <c r="E12"/>
  <c r="G51"/>
  <c r="D51"/>
  <c r="I50"/>
  <c r="I11"/>
  <c r="H50"/>
  <c r="F50"/>
  <c r="F11"/>
  <c r="E50"/>
  <c r="E11"/>
  <c r="G46"/>
  <c r="D46"/>
  <c r="G39"/>
  <c r="D39"/>
  <c r="G38"/>
  <c r="D38"/>
  <c r="I37"/>
  <c r="H37"/>
  <c r="F37"/>
  <c r="F10"/>
  <c r="E37"/>
  <c r="E10"/>
  <c r="G36"/>
  <c r="D36"/>
  <c r="I35"/>
  <c r="I9"/>
  <c r="H35"/>
  <c r="F35"/>
  <c r="E35"/>
  <c r="E9"/>
  <c r="I34"/>
  <c r="H34"/>
  <c r="F34"/>
  <c r="E34"/>
  <c r="I33"/>
  <c r="F33"/>
  <c r="I32"/>
  <c r="H32"/>
  <c r="F32"/>
  <c r="E32"/>
  <c r="B32"/>
  <c r="I31"/>
  <c r="F31"/>
  <c r="B31"/>
  <c r="I30"/>
  <c r="F30"/>
  <c r="B29"/>
  <c r="F28"/>
  <c r="E28"/>
  <c r="B28"/>
  <c r="F27"/>
  <c r="B27"/>
  <c r="I26"/>
  <c r="I25"/>
  <c r="B25"/>
  <c r="F24"/>
  <c r="I23"/>
  <c r="H23"/>
  <c r="F23"/>
  <c r="B23"/>
  <c r="F18"/>
  <c r="I17"/>
  <c r="H17"/>
  <c r="F17"/>
  <c r="E17"/>
  <c r="B17"/>
  <c r="H16"/>
  <c r="B15"/>
  <c r="I14"/>
  <c r="H14"/>
  <c r="F14"/>
  <c r="H13"/>
  <c r="G13"/>
  <c r="F13"/>
  <c r="B13"/>
  <c r="I10"/>
  <c r="B10"/>
  <c r="F9"/>
  <c r="K8"/>
  <c r="K7"/>
  <c r="D81"/>
  <c r="J72"/>
  <c r="J77"/>
  <c r="J73"/>
  <c r="J71"/>
  <c r="J171"/>
  <c r="J177"/>
  <c r="D209"/>
  <c r="G209"/>
  <c r="D211"/>
  <c r="G211"/>
  <c r="D74"/>
  <c r="G74"/>
  <c r="D98"/>
  <c r="G98"/>
  <c r="D100"/>
  <c r="J57"/>
  <c r="D52"/>
  <c r="G65"/>
  <c r="G106"/>
  <c r="D138"/>
  <c r="G138"/>
  <c r="J140"/>
  <c r="D142"/>
  <c r="G142"/>
  <c r="D143"/>
  <c r="G159"/>
  <c r="D17"/>
  <c r="G17"/>
  <c r="D23"/>
  <c r="G23"/>
  <c r="D28"/>
  <c r="G34"/>
  <c r="D35"/>
  <c r="G35"/>
  <c r="D50"/>
  <c r="G50"/>
  <c r="J53"/>
  <c r="G54"/>
  <c r="D58"/>
  <c r="G58"/>
  <c r="D63"/>
  <c r="G63"/>
  <c r="D65"/>
  <c r="G104"/>
  <c r="D106"/>
  <c r="J106"/>
  <c r="J111"/>
  <c r="G153"/>
  <c r="J154"/>
  <c r="G155"/>
  <c r="J156"/>
  <c r="G160"/>
  <c r="J185"/>
  <c r="D200"/>
  <c r="J49"/>
  <c r="J48"/>
  <c r="J47"/>
  <c r="J44"/>
  <c r="D37"/>
  <c r="G37"/>
  <c r="J42"/>
  <c r="H10"/>
  <c r="G10"/>
  <c r="H9"/>
  <c r="H11"/>
  <c r="D14"/>
  <c r="G14"/>
  <c r="D32"/>
  <c r="G32"/>
  <c r="G52"/>
  <c r="D69"/>
  <c r="G69"/>
  <c r="J75"/>
  <c r="D102"/>
  <c r="G102"/>
  <c r="J103"/>
  <c r="D104"/>
  <c r="J107"/>
  <c r="J118"/>
  <c r="J114"/>
  <c r="G129"/>
  <c r="J139"/>
  <c r="J141"/>
  <c r="D147"/>
  <c r="G147"/>
  <c r="J150"/>
  <c r="J151"/>
  <c r="D153"/>
  <c r="D159"/>
  <c r="D165"/>
  <c r="G165"/>
  <c r="D166"/>
  <c r="J172"/>
  <c r="J182"/>
  <c r="J193"/>
  <c r="J201"/>
  <c r="D202"/>
  <c r="G202"/>
  <c r="D204"/>
  <c r="J212"/>
  <c r="J210"/>
  <c r="J203"/>
  <c r="J195"/>
  <c r="J194"/>
  <c r="J191"/>
  <c r="G192"/>
  <c r="J184"/>
  <c r="G181"/>
  <c r="J181"/>
  <c r="J180"/>
  <c r="J175"/>
  <c r="G179"/>
  <c r="J176"/>
  <c r="D34"/>
  <c r="D155"/>
  <c r="J148"/>
  <c r="J152"/>
  <c r="J144"/>
  <c r="J146"/>
  <c r="J145"/>
  <c r="J133"/>
  <c r="J131"/>
  <c r="J135"/>
  <c r="J132"/>
  <c r="J117"/>
  <c r="J137"/>
  <c r="J136"/>
  <c r="J123"/>
  <c r="J108"/>
  <c r="J112"/>
  <c r="J110"/>
  <c r="J109"/>
  <c r="J105"/>
  <c r="J101"/>
  <c r="J99"/>
  <c r="J97"/>
  <c r="J96"/>
  <c r="J70"/>
  <c r="J66"/>
  <c r="E16"/>
  <c r="J67"/>
  <c r="J68"/>
  <c r="J64"/>
  <c r="J62"/>
  <c r="J61"/>
  <c r="J59"/>
  <c r="J60"/>
  <c r="J55"/>
  <c r="J56"/>
  <c r="J51"/>
  <c r="J39"/>
  <c r="J38"/>
  <c r="J46"/>
  <c r="J36"/>
  <c r="J190"/>
  <c r="D54"/>
  <c r="E13"/>
  <c r="D13"/>
  <c r="J207"/>
  <c r="G11"/>
  <c r="J189"/>
  <c r="D164"/>
  <c r="I170"/>
  <c r="I158"/>
  <c r="E188"/>
  <c r="E162"/>
  <c r="D198"/>
  <c r="J198"/>
  <c r="G198"/>
  <c r="E163"/>
  <c r="D163"/>
  <c r="H163"/>
  <c r="G163"/>
  <c r="J199"/>
  <c r="D192"/>
  <c r="D30"/>
  <c r="G30"/>
  <c r="D33"/>
  <c r="G33"/>
  <c r="D21"/>
  <c r="G21"/>
  <c r="D20"/>
  <c r="G20"/>
  <c r="J178"/>
  <c r="J174"/>
  <c r="G22"/>
  <c r="G9"/>
  <c r="J173"/>
  <c r="J120"/>
  <c r="D122"/>
  <c r="G122"/>
  <c r="D15"/>
  <c r="G26"/>
  <c r="D31"/>
  <c r="J153"/>
  <c r="J52"/>
  <c r="J32"/>
  <c r="J63"/>
  <c r="J35"/>
  <c r="J65"/>
  <c r="J74"/>
  <c r="H113"/>
  <c r="E113"/>
  <c r="G31"/>
  <c r="I113"/>
  <c r="I29"/>
  <c r="I8"/>
  <c r="J149"/>
  <c r="J142"/>
  <c r="J34"/>
  <c r="J54"/>
  <c r="J192"/>
  <c r="J211"/>
  <c r="D10"/>
  <c r="G15"/>
  <c r="G24"/>
  <c r="D168"/>
  <c r="D169"/>
  <c r="J58"/>
  <c r="J50"/>
  <c r="D9"/>
  <c r="G16"/>
  <c r="D18"/>
  <c r="D25"/>
  <c r="D26"/>
  <c r="J26"/>
  <c r="G27"/>
  <c r="G168"/>
  <c r="G169"/>
  <c r="J155"/>
  <c r="J98"/>
  <c r="G81"/>
  <c r="G90"/>
  <c r="G94"/>
  <c r="D11"/>
  <c r="G18"/>
  <c r="G25"/>
  <c r="J130"/>
  <c r="G204"/>
  <c r="J204"/>
  <c r="D76"/>
  <c r="D78"/>
  <c r="G78"/>
  <c r="E83"/>
  <c r="E22"/>
  <c r="D90"/>
  <c r="D94"/>
  <c r="J104"/>
  <c r="J119"/>
  <c r="J121"/>
  <c r="D129"/>
  <c r="J129"/>
  <c r="D113"/>
  <c r="J122"/>
  <c r="J202"/>
  <c r="J165"/>
  <c r="J147"/>
  <c r="J69"/>
  <c r="J30"/>
  <c r="J37"/>
  <c r="J138"/>
  <c r="J209"/>
  <c r="D179"/>
  <c r="J179"/>
  <c r="D16"/>
  <c r="J33"/>
  <c r="G143"/>
  <c r="J143"/>
  <c r="G164"/>
  <c r="J164"/>
  <c r="G166"/>
  <c r="J166"/>
  <c r="G200"/>
  <c r="J200"/>
  <c r="F83"/>
  <c r="F22"/>
  <c r="F8"/>
  <c r="G12"/>
  <c r="D160"/>
  <c r="J160"/>
  <c r="H29"/>
  <c r="H8"/>
  <c r="G113"/>
  <c r="H162"/>
  <c r="G162"/>
  <c r="J183"/>
  <c r="J159"/>
  <c r="G100"/>
  <c r="J100"/>
  <c r="G28"/>
  <c r="J28"/>
  <c r="J205"/>
  <c r="D19"/>
  <c r="D12"/>
  <c r="F162"/>
  <c r="D188"/>
  <c r="G19"/>
  <c r="F158"/>
  <c r="D170"/>
  <c r="H158"/>
  <c r="D27"/>
  <c r="J27"/>
  <c r="G76"/>
  <c r="G95"/>
  <c r="D95"/>
  <c r="D87"/>
  <c r="G87"/>
  <c r="G83"/>
  <c r="J102"/>
  <c r="D24"/>
  <c r="J24"/>
  <c r="J168"/>
  <c r="J163"/>
  <c r="G170"/>
  <c r="J170"/>
  <c r="D162"/>
  <c r="J76"/>
  <c r="D83"/>
  <c r="J31"/>
  <c r="D22"/>
  <c r="J25"/>
  <c r="J188"/>
  <c r="J169"/>
  <c r="J113"/>
  <c r="E29"/>
  <c r="G29"/>
  <c r="J95"/>
  <c r="J83"/>
  <c r="G158"/>
  <c r="D158"/>
  <c r="F157"/>
  <c r="F7"/>
  <c r="G8"/>
  <c r="D29"/>
  <c r="J29"/>
  <c r="E8"/>
  <c r="J158"/>
  <c r="D8"/>
  <c r="J8"/>
  <c r="D206"/>
  <c r="E167"/>
  <c r="E157"/>
  <c r="D157"/>
  <c r="E7"/>
  <c r="D7"/>
  <c r="D167"/>
  <c r="I167"/>
  <c r="I157"/>
  <c r="I7"/>
  <c r="H167"/>
  <c r="G167"/>
  <c r="J167"/>
  <c r="J206"/>
  <c r="H157"/>
  <c r="G157"/>
  <c r="J157"/>
  <c r="H7"/>
  <c r="G7"/>
  <c r="J7"/>
  <c r="J186"/>
</calcChain>
</file>

<file path=xl/sharedStrings.xml><?xml version="1.0" encoding="utf-8"?>
<sst xmlns="http://schemas.openxmlformats.org/spreadsheetml/2006/main" count="459" uniqueCount="260">
  <si>
    <t>Zakupy inwestycyjne dla OSiR</t>
  </si>
  <si>
    <t>801-80104</t>
  </si>
  <si>
    <t>Oświata i wychowanie - przedszkola</t>
  </si>
  <si>
    <t>Dzialalność usługowa - pozostała działalność</t>
  </si>
  <si>
    <t>926-92601</t>
  </si>
  <si>
    <t>Ośrodki sportu</t>
  </si>
  <si>
    <t>Modernizacja stadionu Concordia</t>
  </si>
  <si>
    <t>Urząd Miasta</t>
  </si>
  <si>
    <t xml:space="preserve">Pozyskiwanie gruntów i nieruchomości do zasobów gminy       </t>
  </si>
  <si>
    <t>Zakup zestawów komputerowych z oprogramowaniem dla MZDiK</t>
  </si>
  <si>
    <t>§  6050</t>
  </si>
  <si>
    <t>Budowa ulic wraz z kanalizacją deszczową na osiedlu Jeziorna I</t>
  </si>
  <si>
    <t>851-85154</t>
  </si>
  <si>
    <t>Doposażenie placów gier i zabaw na terenie miasta</t>
  </si>
  <si>
    <t>Przeciwdzialanie alkoholizmowi</t>
  </si>
  <si>
    <t>Oświetlenia miasta - budowa nowych instalacji ulicznych</t>
  </si>
  <si>
    <t>Modernizacja i rozbudowa oczyszczalni ścieków                                        w Piotrkowie Trybunalskim</t>
  </si>
  <si>
    <t>Wykonanie chodnika i ścieżki rowerowej wzdłuż                                            ul. Słowackiego od trasy N-S do ul. Dworskiej</t>
  </si>
  <si>
    <t>Gospodarka komunalna i ochrona środowiska   schroniska dla zwierząt</t>
  </si>
  <si>
    <t>Gospodarka komunalna i ochrona środowiska   oświetlenie ulic</t>
  </si>
  <si>
    <t>Gospodarka komunalna i ochrona środowiska  pozostała działalność</t>
  </si>
  <si>
    <t>Gospodarka mieszkaniowa                                                                                                       pozostała działalność</t>
  </si>
  <si>
    <t>Kultura fizyczna i sport                                     ośrodki sportu</t>
  </si>
  <si>
    <t>Ochrona zdrowia                                                            przeciwdziałanie alkoholizmowi</t>
  </si>
  <si>
    <t>Oświata i wychowanie                                                                 szkoły zawodowe</t>
  </si>
  <si>
    <t>§  6060</t>
  </si>
  <si>
    <t>Zakupy inwestycyjne dla Pracowni Planowania Przestrzennego</t>
  </si>
  <si>
    <t>Lp.</t>
  </si>
  <si>
    <t>INWESTYCJE  OGÓŁEM = A + B</t>
  </si>
  <si>
    <t>A</t>
  </si>
  <si>
    <t>GMINA</t>
  </si>
  <si>
    <t>RAZEM wydatki na zadania inwestycyjne dotyczące gminy</t>
  </si>
  <si>
    <t>Drogi publiczne gminne</t>
  </si>
  <si>
    <t>Gospodarka gruntami i nieruchomościami</t>
  </si>
  <si>
    <t>Pozostała działalność w gospodarce mieszkaniowej</t>
  </si>
  <si>
    <t>Szkoły podstawowe</t>
  </si>
  <si>
    <t>Ośrodki pomocy społecznej</t>
  </si>
  <si>
    <t>Schroniska dla zwierząt</t>
  </si>
  <si>
    <t>Oświetlenie ulic</t>
  </si>
  <si>
    <t>Pozostała działalność w gospodarce komunalnej</t>
  </si>
  <si>
    <t>Instytucje kultury fizycznej</t>
  </si>
  <si>
    <t>600-60016</t>
  </si>
  <si>
    <t>Transport i łączność                                                                                                                                                                                                      drogi publiczne gminne</t>
  </si>
  <si>
    <t>1.</t>
  </si>
  <si>
    <t>2.</t>
  </si>
  <si>
    <t>3.</t>
  </si>
  <si>
    <t>§ 6050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</si>
  <si>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</si>
  <si>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</si>
  <si>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</si>
  <si>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</si>
  <si>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</si>
  <si>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</si>
  <si>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</si>
  <si>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</si>
  <si>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</si>
  <si>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</si>
  <si>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700-70095</t>
  </si>
  <si>
    <t>750-75023</t>
  </si>
  <si>
    <t>Administracja publiczna - Urząd Miasta</t>
  </si>
  <si>
    <t>801-80101</t>
  </si>
  <si>
    <t>Oświata i wychowanie - szkoły podstawowe</t>
  </si>
  <si>
    <t>900-90013</t>
  </si>
  <si>
    <t>900-90015</t>
  </si>
  <si>
    <t>900-90095</t>
  </si>
  <si>
    <t>§ 6060</t>
  </si>
  <si>
    <t>700-70005</t>
  </si>
  <si>
    <t>Gospodarka mieszkaniowa - gospodarka gruntami i nieruchomościami</t>
  </si>
  <si>
    <t>926-92604</t>
  </si>
  <si>
    <t>Kultura fizyczna i sport                                                                                                                                                                                        instytucje kultury fizycznej</t>
  </si>
  <si>
    <t>710-71095</t>
  </si>
  <si>
    <t>Budowa obwodnicy Miasta PT - III etap</t>
  </si>
  <si>
    <t>801-80195</t>
  </si>
  <si>
    <t>852-85219</t>
  </si>
  <si>
    <t>Pomoc społeczna                                                                                                                                                                                        ośrodki pomocy społecznej</t>
  </si>
  <si>
    <t>B</t>
  </si>
  <si>
    <t>POWIAT</t>
  </si>
  <si>
    <t>RAZEM wydatki na zadania inwestycyjne dotyczące powiatu</t>
  </si>
  <si>
    <t>Drogi publiczne w miastach na prawach powiatu</t>
  </si>
  <si>
    <t>Szkoły zawodowe</t>
  </si>
  <si>
    <t>600-60015</t>
  </si>
  <si>
    <t>Transport i łączność - drogi publiczne                                                                                                                                                                                         w miastach na prawach  powiatu</t>
  </si>
  <si>
    <t>§ 6059</t>
  </si>
  <si>
    <t>801-80130</t>
  </si>
  <si>
    <t>Program ,,termomodernizacja budynków''</t>
  </si>
  <si>
    <t>921-92195</t>
  </si>
  <si>
    <t>RAZEM</t>
  </si>
  <si>
    <t>Poprawa stanu środowiska naturalnego w otoczeniu zbiornika Bugaj - Infrastruktura osiedla Jeziorna II - wodociąg</t>
  </si>
  <si>
    <t>Przebudowa nawierzchni dróg klasy ,,L'' i ,,D'' w strefie zamieszkania</t>
  </si>
  <si>
    <t>Przedszkola</t>
  </si>
  <si>
    <t>Tworzenie zasobu lokali komunalnych</t>
  </si>
  <si>
    <t>Zwrot kosztów budowy infrastruktury technicznej dla osób fizycznych oraz wypłata odszkodowań  za bezumowne  korzystanie z gruntów zajętych pod budowę infrastruktury technicznej</t>
  </si>
  <si>
    <t>Dział rozdział paragraf</t>
  </si>
  <si>
    <t>Wytyczenie dróg na osiedlu Jeziorna II</t>
  </si>
  <si>
    <t xml:space="preserve">Wykonanie obudów  pojemników na odpady komunalne </t>
  </si>
  <si>
    <t>Zakupy inwestycyjne dla MOPR</t>
  </si>
  <si>
    <t>Urządzenie schroniska  dla bezdomnych zwierząt</t>
  </si>
  <si>
    <t>Zakup iluminacji świetlnej</t>
  </si>
  <si>
    <t xml:space="preserve">Oświetlenie uliczne ul.Słowackiego na odc. Od Pl.Kościuszki do torów PKP- partycypacje  w inwestycji z Zakładem Energetycznym </t>
  </si>
  <si>
    <t>Rewitalizacja Starego Miasta w Piotrkowie Tryb.                                        - etap II</t>
  </si>
  <si>
    <t>Rekutywacja składowiska odpadów w Dołach Brzeskich</t>
  </si>
  <si>
    <t xml:space="preserve">Budowa wodociągu w ul. Grabskiej </t>
  </si>
  <si>
    <t>Przebudowa fontanny w Parku im.Jana Pawła II</t>
  </si>
  <si>
    <t>Budowa zaplecza  socjalno- szatniowego dla KS POLONIA</t>
  </si>
  <si>
    <t>Termomodernizacja i modernizacja budynków zaplecza sportowego stadionu miejskiego przy ul.Żwirki</t>
  </si>
  <si>
    <t>926-92605</t>
  </si>
  <si>
    <t xml:space="preserve">Budowa placów gier i zabaw </t>
  </si>
  <si>
    <t>600-60017</t>
  </si>
  <si>
    <t xml:space="preserve">Transport i łączność                                                                                                                                                                                                      drogi wewnętrzne </t>
  </si>
  <si>
    <t>Przebudowa nawierzchni dróg klasy "L" i "D" w strefie zamieszkania</t>
  </si>
  <si>
    <t>Drogi wewnętrzne</t>
  </si>
  <si>
    <t xml:space="preserve">Turystyka                                           </t>
  </si>
  <si>
    <t>630-63001</t>
  </si>
  <si>
    <t>Pozostałe zadania z zakresu kultury fizycznej i sportu</t>
  </si>
  <si>
    <t xml:space="preserve">Przebudowa mostu w ciągu ul. Wolborskiej </t>
  </si>
  <si>
    <t>Rozwój bazy edukacyjnej poprzez budowę Sali Sportowej przy Zespole Szkół Ponadgimnazjalnych  Nr 4 w Piotrkowie Trybunalskim</t>
  </si>
  <si>
    <t>Wymiana stolarki okiennej w ZSP Nr 2</t>
  </si>
  <si>
    <t>853-85321</t>
  </si>
  <si>
    <t>853-85333</t>
  </si>
  <si>
    <t>§ 6620</t>
  </si>
  <si>
    <t>Utworzenie Centrum Informacji Turystycznej w Piotrkowie Trybunalskim jako uzupełnienie projektu kluczowego Traktu Wielu Kultur</t>
  </si>
  <si>
    <t xml:space="preserve">Oświata i wychowanie                                                               - pozostała działalność </t>
  </si>
  <si>
    <t xml:space="preserve">Kultura fizyczna i sport                                                                                                                                                                                        pozostałe zadania z zakresu                                      kultury fizycznej i sportu </t>
  </si>
  <si>
    <t>Pozostała działalność w oświacie</t>
  </si>
  <si>
    <t>Przebudowa przepustów</t>
  </si>
  <si>
    <t>Zakup sprzętu komputerowego i oprogramowania w UM</t>
  </si>
  <si>
    <t>900-90001</t>
  </si>
  <si>
    <t xml:space="preserve">Regulacja rzeki Strawy - dokumentacja techniczna </t>
  </si>
  <si>
    <t>Ochrona wód</t>
  </si>
  <si>
    <t>Trakt Wielu Kultur- rozwój potencjału  turystycznego Miasta  przez rewitalizację  zabytkowych  obszarów Piotrkowa Trybunalskiego.</t>
  </si>
  <si>
    <t>Kultura i sztuka</t>
  </si>
  <si>
    <t xml:space="preserve">Rozbudowa i przebudowa  ul.Karolinowskiej oraz  rozbudowa ul.Rolniczej wraz z przebudową  i budową niezbędnej infrastruktury technicznej </t>
  </si>
  <si>
    <t>Poprawa dostępności do krajowej sieci dróg (nr 1,8,12,91) poprzez rozbudowę  ul. Łódzkiej w Piotrkowie Trybunalskim</t>
  </si>
  <si>
    <t xml:space="preserve">Przebudowa przepustów </t>
  </si>
  <si>
    <t>Budowa boiska wraz zapleczem w ramach programu "Moje boisko - ORLIK 2012"</t>
  </si>
  <si>
    <t>Rozbudowa i przebudowa ul.Dmowskiego na odc. od ul. Sygietyńskiego do ul.Energetyków wraz z niezbędną  infrastrukturą  techniczną</t>
  </si>
  <si>
    <t>inne środki pozabudżetowe</t>
  </si>
  <si>
    <t>Plan na 2010 r.</t>
  </si>
  <si>
    <t>600-60004</t>
  </si>
  <si>
    <t>Transport i łączność                                                                                                                                                                                                      lokalny transport drogowy</t>
  </si>
  <si>
    <t xml:space="preserve">Lokalny transport zbiorowy </t>
  </si>
  <si>
    <t>Przebudowa ul.Kolejowej</t>
  </si>
  <si>
    <t xml:space="preserve">Przebudowa zatoki autobusowej  przy ul.Wojska Polskiego </t>
  </si>
  <si>
    <t>Roszczenia  z tytulu miejscowych  planów zagospodarowania przestrzennego</t>
  </si>
  <si>
    <t xml:space="preserve">Zakupy inwestycyjne dla Urzędu Miasta </t>
  </si>
  <si>
    <t xml:space="preserve">Wykonanie  wyłazu  na dachu  budynku  UM przy ul.Szkolnej 28 </t>
  </si>
  <si>
    <t>Modernizacja budynku SP Nr 13</t>
  </si>
  <si>
    <t>Rozbudowa przedszkola Nr 26</t>
  </si>
  <si>
    <t xml:space="preserve">Zakupy inwestycyjne dla Refertu Edukacji </t>
  </si>
  <si>
    <t xml:space="preserve">Finansowanie  działalności instytucji i organizacji  podejmujących dzialania profilaktyczne </t>
  </si>
  <si>
    <t>852-85203</t>
  </si>
  <si>
    <t xml:space="preserve">Pomoc społeczna  - ośrodki wsparcia                                                                                                                                                                                      </t>
  </si>
  <si>
    <t>Przebudowa pomieszczeń  noclegowni dla bezdomnych  w Piotrkowie Tryb.</t>
  </si>
  <si>
    <t>Przebudowa sieci elektroenergetycznej wraz z oświetleniem ulicznym ringu  ulic: Pijarskiej, Łaziennej-Mokrej, Konarskiego, Krakowskie Przedm.(na odc. od ul.Grodzkiej do budynku I LO) w Piotrkowie Trybunalskim w ramach zadania Trakt Wielu Kultur</t>
  </si>
  <si>
    <t>§ 6057</t>
  </si>
  <si>
    <t xml:space="preserve">Dokumentacja na zadania przyszłościowe </t>
  </si>
  <si>
    <t>Przejęcie przez miasto majatku trwałego od MZGK</t>
  </si>
  <si>
    <t>Podłącznenie Miejskiej Ciepłowni C-1 do miejskiej sieci wodociagowej</t>
  </si>
  <si>
    <t xml:space="preserve">Montaż  instalacji kolektorów  słonecznych  na budynku Krytej Pływalni w Piotrkowie Trybunalskim </t>
  </si>
  <si>
    <t>14.</t>
  </si>
  <si>
    <t>Budowa kanalizacji sanitarnej, deszczowej oraz odcinka  wodociągu w rejonie ul. Broniewskiego</t>
  </si>
  <si>
    <t>Budowa kanalizacji  deszczowej  w ul. Złotej i ul.Górnej</t>
  </si>
  <si>
    <t>Budowa boiska wraz zapleczem w ramach programu "Moje boisko - ORLIK 2012" przy Gimnazjum Nr 2</t>
  </si>
  <si>
    <t>Modernizacja systemu nagłośnieniowego Hali  Relax</t>
  </si>
  <si>
    <t xml:space="preserve">Instalacja szlabanu z automatyką przed budynkiem  Hali Relax </t>
  </si>
  <si>
    <t xml:space="preserve">Kultura fizyczna i sport                                                                                                                                                                                        - pozostała działalność         </t>
  </si>
  <si>
    <t>Kultura fizyczna i sport - pozostala dzialalność</t>
  </si>
  <si>
    <t>Ośrodki wsparcia</t>
  </si>
  <si>
    <t>Budowa rowu przydrożnego przy ul.Michałowskiej</t>
  </si>
  <si>
    <t>750-75020</t>
  </si>
  <si>
    <t xml:space="preserve">Administracja publiczna- starostwo powiatowe </t>
  </si>
  <si>
    <t xml:space="preserve">Infrastruktura  Regionalnego Systemu  Informacji Przestrzennej </t>
  </si>
  <si>
    <t>Starostwo powiatowe</t>
  </si>
  <si>
    <t>§  6057</t>
  </si>
  <si>
    <t>754-75411</t>
  </si>
  <si>
    <t xml:space="preserve">Bezpieczeństwo publiczne                                             - Komenda Miejska Państwowej Straży Pożarnej </t>
  </si>
  <si>
    <t>Zakup nożyc hydraulicznych  dla KM PSP</t>
  </si>
  <si>
    <t>Komanda Miejska Państwowej Straży Pożarnej</t>
  </si>
  <si>
    <t>Wykonanie  nowych przyłączy  energetycznych , CO, kanalizacji sanitarnej, wodociągowej do budynków w ZSP Nr 2</t>
  </si>
  <si>
    <t>Modernizacja istniejących  budynków  ZSP Nr 4</t>
  </si>
  <si>
    <t>852-85202</t>
  </si>
  <si>
    <t xml:space="preserve">Pomoc społeczna                                                                                                                                                                                                            domy pomocy społecznej </t>
  </si>
  <si>
    <t>Zakupy inwestycyjne dla DPS</t>
  </si>
  <si>
    <t>Domy pomocy społecznej</t>
  </si>
  <si>
    <t>Pozostałe zadania w zakresie polityki społecznej - Powiatowe Urzędy Pracy</t>
  </si>
  <si>
    <t>Montaż  instalacji kolektorów  słonecznych  na budynku Pogotowia Opiekuńczego w PT</t>
  </si>
  <si>
    <t>921-92118</t>
  </si>
  <si>
    <t>§ 6220</t>
  </si>
  <si>
    <t xml:space="preserve">Dotacja na wykonanie  masztu flagowego na budynku zamku </t>
  </si>
  <si>
    <t>Pozostała  działalność w gospodarce komunalnej</t>
  </si>
  <si>
    <t xml:space="preserve">Muzeum </t>
  </si>
  <si>
    <t xml:space="preserve">Kultura i ochrona dziedzictwa narodowego- pozostała działalność </t>
  </si>
  <si>
    <t xml:space="preserve">Kultura i ochrona dziedzictwa narodowego- pozostała działalność                                                   </t>
  </si>
  <si>
    <t>Budowa nowej Miejskiej Biblioteki Publicznej w Piotrkowie Trybunalskim</t>
  </si>
  <si>
    <t>Zakupy inwestycyjne dla  PSP</t>
  </si>
  <si>
    <t xml:space="preserve">Budowa boiska do siatkówki pilki plażowej </t>
  </si>
  <si>
    <t>Przebudowa ul.Pawłowskiej - odszkodowania</t>
  </si>
  <si>
    <t xml:space="preserve">Modernizacja mieszkań dla społeczności romskiej </t>
  </si>
  <si>
    <t>Modernizacja budynku  Powiatowego Urzędu Pracy w Piotrkowie Trybunalskim.</t>
  </si>
  <si>
    <t xml:space="preserve">  Tabela Nr 7</t>
  </si>
  <si>
    <t>Środki własne,kredyty, pożyczki</t>
  </si>
  <si>
    <t>% wyk. 7:4</t>
  </si>
  <si>
    <t>Turystyka                                                       ośrodki informacji turystycznej</t>
  </si>
  <si>
    <t>926-92695</t>
  </si>
  <si>
    <t xml:space="preserve">Nakłady na inwestycje (5+6)                </t>
  </si>
  <si>
    <t xml:space="preserve">Nakłady na inwestycje (8+9)               </t>
  </si>
  <si>
    <t>Gospodarka komunalna  i ochrona środowiska   ochrona wód</t>
  </si>
  <si>
    <t>Kultura i ochrona dziedzictwa narodowego                                              - pozostała działalność</t>
  </si>
  <si>
    <t>Kultura i ochrona dziedzictwa narodowego                                                                      muzeum</t>
  </si>
  <si>
    <t xml:space="preserve">6. WYKONANIE  NAKŁADÓW  INWESTYCYJNYCH ZA 2010 R.  </t>
  </si>
  <si>
    <t>Wykonanie  za 2010 r.</t>
  </si>
  <si>
    <t xml:space="preserve">Modernizacja wiat przystankowych </t>
  </si>
  <si>
    <t xml:space="preserve">Zakup urządzeń bezpieczeństwa ruchu </t>
  </si>
  <si>
    <t>Utworzenie szkolnych placów zabaw</t>
  </si>
  <si>
    <t>Zakup kotła centralnego ogrzewania w SP11</t>
  </si>
  <si>
    <t>Wymiana pieców w SP 10</t>
  </si>
  <si>
    <t>801-80110</t>
  </si>
  <si>
    <t>Oświata i wychowanie - gimnazja</t>
  </si>
  <si>
    <t>Zakupy inwestycyjne dla G 5</t>
  </si>
  <si>
    <t>Gimnazja</t>
  </si>
  <si>
    <t>801-80148</t>
  </si>
  <si>
    <t xml:space="preserve">Oświata stołówki szkolne </t>
  </si>
  <si>
    <t>Zakupy inwestycyjne dla  Gimnazjum Nr 2</t>
  </si>
  <si>
    <t>Zakupy inwestycyjne dla  Szkoły Podstawowej Nr 13</t>
  </si>
  <si>
    <t>801-80114</t>
  </si>
  <si>
    <t>Oświata i wychowanie - MZEA</t>
  </si>
  <si>
    <t>Zakupy inwestycyjne dla MZEA</t>
  </si>
  <si>
    <t>ZDOBYWAM ŚWIAT- kompleksowe zajęcia wyrównawcze i wspierajace rozwój dla uczniów klas IV i V  piotrkowskich szkół podstawowych (zakupy inwestycyjne w ramach projektu)</t>
  </si>
  <si>
    <t>§  6069</t>
  </si>
  <si>
    <t xml:space="preserve">RAZEM </t>
  </si>
  <si>
    <t>Kompleksowe zającia wyrownawcze dla uczniów piotrkowskich szkół gimnazjalnych (zakupy inwestycyjne w ramach projektu)</t>
  </si>
  <si>
    <t>Piotrkowska Platforama E-learingowa</t>
  </si>
  <si>
    <t>§  6067</t>
  </si>
  <si>
    <t>Przebudowa sieci  elektroenergetycznej wraz z oświetleniem  ulicznym  w obrębie Starego Miasta - plac Czarneckiego w Piotrkowie Tryb.</t>
  </si>
  <si>
    <t>Budowa kolektorów sanitarnych w związku z usunięciem awarii kolektora sanitarnego nr 2 w rejonie SP 16 i kolektora sanitarnego nr 3 w ul. Bawełnianej</t>
  </si>
  <si>
    <t>MZEA</t>
  </si>
  <si>
    <t>Stołówki szkolne</t>
  </si>
  <si>
    <t xml:space="preserve">Poprawa bezpieczeństwa ruchu turystycznego                                         i lokalnego poprzez modernizację ul. Zalesickiej                                  wraz z przebudową niezbędnej infrastruktury technicznej </t>
  </si>
  <si>
    <t>Monitoring wizyjny w ZSP Nr 4</t>
  </si>
  <si>
    <t>Zakupy inwestycyjne w ZSP Nr 4</t>
  </si>
  <si>
    <t>852-85201</t>
  </si>
  <si>
    <t>Pomoc społeczna                                                                                                                                                                                                            placówki opiekuńczo-wychowawcze</t>
  </si>
  <si>
    <t>Monitoring wizyjny w PO</t>
  </si>
  <si>
    <t>Placówki opiekuńczo-wychowawcze</t>
  </si>
  <si>
    <t>Modernizacja pomieszczeń  Miejskiego Zespołu ds.Orzekania o Niepełnosprawności</t>
  </si>
  <si>
    <t>801-80120</t>
  </si>
  <si>
    <t>Oświata i wychowanie                                                                 - licea</t>
  </si>
  <si>
    <t>Centrala wentylacyjna w sali gimnastycznej w II LO</t>
  </si>
  <si>
    <t>Licea</t>
  </si>
  <si>
    <t>Pozostałe zadania w zakresie polityki społecznej - zespoły ds. orzekania                    o niepełnosprawności</t>
  </si>
  <si>
    <t>Gospodarka komunalna i ochrona środowiska   pozostała dzialalność</t>
  </si>
  <si>
    <t>§6050</t>
  </si>
  <si>
    <t>NAZWA DZIAŁU I ROZDZIAŁU NAZWA  ZADANIA  INWESTYCYJNEGO</t>
  </si>
  <si>
    <t>Montaż  instalacji kolektorów  słonecznych  na budynku Domu Dziecka w PT</t>
  </si>
  <si>
    <t xml:space="preserve">Skablowanie  napowietrznej  energetycznej sieci rozdzielczej wraz z przebudową WLZ w budynkach          i obiektach w ul.Zamkowej </t>
  </si>
  <si>
    <t>Powiatowe urzędy pracy</t>
  </si>
  <si>
    <t>Zespół ds.orzekania o niepełnosprawności</t>
  </si>
  <si>
    <t>Poprawa bezpieczeństwa ruchu drogowego w ciagu drogi krajowej nr 91 w Piotrkowie Trybunalskim poprzez:                                                                                 a) budowę ronda  u zbiegu ulic: Wolborska, Rzemieślnicza, Wierzejska, Wyzwolenia,                                        b) rozbudowę skrzyżowania  ulic: Krakowskie Przedmieście, Żeromskiego, Przedborska, Śląska</t>
  </si>
  <si>
    <t>Koszty związane z przejęciem nieruchomosci przy           ul. Belzackiej 48</t>
  </si>
  <si>
    <t>Dotacje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</si>
</sst>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74" formatCode="00\-000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6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 applyFill="1"/>
    <xf numFmtId="3" fontId="3" fillId="0" borderId="0" xfId="0" applyNumberFormat="1" applyFont="1" applyFill="1"/>
    <xf numFmtId="0" fontId="7" fillId="0" borderId="0" xfId="0" applyFont="1" applyFill="1" applyBorder="1"/>
    <xf numFmtId="3" fontId="8" fillId="0" borderId="0" xfId="0" applyNumberFormat="1" applyFont="1" applyFill="1" applyBorder="1"/>
    <xf numFmtId="0" fontId="0" fillId="0" borderId="0" xfId="0" applyFill="1"/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4" fontId="2" fillId="0" borderId="6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right" vertical="center"/>
    </xf>
    <xf numFmtId="4" fontId="4" fillId="0" borderId="9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2" fillId="0" borderId="1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14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4" fontId="4" fillId="0" borderId="16" xfId="0" applyNumberFormat="1" applyFont="1" applyFill="1" applyBorder="1" applyAlignment="1">
      <alignment horizontal="right" vertical="center" wrapText="1"/>
    </xf>
    <xf numFmtId="4" fontId="4" fillId="0" borderId="11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/>
    <xf numFmtId="0" fontId="6" fillId="0" borderId="17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vertical="center"/>
    </xf>
    <xf numFmtId="4" fontId="2" fillId="0" borderId="8" xfId="0" applyNumberFormat="1" applyFont="1" applyFill="1" applyBorder="1" applyAlignment="1">
      <alignment vertical="center"/>
    </xf>
    <xf numFmtId="4" fontId="4" fillId="0" borderId="21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2" fillId="0" borderId="23" xfId="0" applyNumberFormat="1" applyFont="1" applyFill="1" applyBorder="1" applyAlignment="1">
      <alignment horizontal="right" vertical="center"/>
    </xf>
    <xf numFmtId="4" fontId="2" fillId="0" borderId="24" xfId="0" applyNumberFormat="1" applyFont="1" applyFill="1" applyBorder="1" applyAlignment="1">
      <alignment horizontal="right" vertical="center" wrapText="1"/>
    </xf>
    <xf numFmtId="4" fontId="2" fillId="0" borderId="24" xfId="0" applyNumberFormat="1" applyFont="1" applyFill="1" applyBorder="1" applyAlignment="1">
      <alignment horizontal="right" vertical="center"/>
    </xf>
    <xf numFmtId="4" fontId="4" fillId="0" borderId="25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vertical="center"/>
    </xf>
    <xf numFmtId="4" fontId="4" fillId="0" borderId="30" xfId="0" applyNumberFormat="1" applyFont="1" applyFill="1" applyBorder="1" applyAlignment="1">
      <alignment horizontal="right" vertical="center"/>
    </xf>
    <xf numFmtId="4" fontId="4" fillId="0" borderId="31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right" vertical="center"/>
    </xf>
    <xf numFmtId="4" fontId="2" fillId="0" borderId="33" xfId="0" applyNumberFormat="1" applyFont="1" applyFill="1" applyBorder="1" applyAlignment="1">
      <alignment horizontal="right" vertical="center"/>
    </xf>
    <xf numFmtId="4" fontId="2" fillId="0" borderId="34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righ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4" fontId="2" fillId="0" borderId="19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4" fontId="2" fillId="0" borderId="19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32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4" fontId="2" fillId="0" borderId="16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>
      <alignment horizontal="right" vertical="center"/>
    </xf>
    <xf numFmtId="4" fontId="2" fillId="0" borderId="16" xfId="0" applyNumberFormat="1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0" fontId="0" fillId="0" borderId="0" xfId="0" applyFill="1" applyBorder="1"/>
    <xf numFmtId="0" fontId="0" fillId="0" borderId="1" xfId="0" applyFill="1" applyBorder="1"/>
    <xf numFmtId="4" fontId="4" fillId="0" borderId="5" xfId="0" applyNumberFormat="1" applyFont="1" applyFill="1" applyBorder="1" applyAlignment="1">
      <alignment horizontal="right" vertical="center"/>
    </xf>
    <xf numFmtId="4" fontId="4" fillId="0" borderId="13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4" fillId="0" borderId="19" xfId="0" applyNumberFormat="1" applyFont="1" applyFill="1" applyBorder="1" applyAlignment="1">
      <alignment horizontal="right" vertical="center" wrapText="1"/>
    </xf>
    <xf numFmtId="4" fontId="4" fillId="0" borderId="13" xfId="0" applyNumberFormat="1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vertical="center"/>
    </xf>
    <xf numFmtId="4" fontId="2" fillId="0" borderId="16" xfId="0" applyNumberFormat="1" applyFont="1" applyFill="1" applyBorder="1" applyAlignment="1">
      <alignment horizontal="right" vertical="center" wrapText="1"/>
    </xf>
    <xf numFmtId="4" fontId="2" fillId="0" borderId="11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4" fontId="4" fillId="0" borderId="33" xfId="0" applyNumberFormat="1" applyFont="1" applyFill="1" applyBorder="1" applyAlignment="1">
      <alignment horizontal="right" vertical="center" wrapText="1"/>
    </xf>
    <xf numFmtId="4" fontId="4" fillId="0" borderId="34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2" fillId="0" borderId="13" xfId="0" applyNumberFormat="1" applyFont="1" applyFill="1" applyBorder="1" applyAlignment="1">
      <alignment vertical="center"/>
    </xf>
    <xf numFmtId="0" fontId="0" fillId="0" borderId="35" xfId="0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4" fontId="2" fillId="0" borderId="36" xfId="0" applyNumberFormat="1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center" vertical="center" wrapText="1"/>
    </xf>
    <xf numFmtId="43" fontId="3" fillId="0" borderId="38" xfId="1" applyFont="1" applyFill="1" applyBorder="1" applyAlignment="1">
      <alignment horizontal="left" vertical="center" wrapText="1"/>
    </xf>
    <xf numFmtId="43" fontId="3" fillId="0" borderId="37" xfId="1" applyFont="1" applyFill="1" applyBorder="1" applyAlignment="1">
      <alignment horizontal="left" vertical="center" wrapText="1"/>
    </xf>
    <xf numFmtId="0" fontId="3" fillId="0" borderId="38" xfId="0" applyNumberFormat="1" applyFont="1" applyFill="1" applyBorder="1" applyAlignment="1">
      <alignment horizontal="left" vertical="center" wrapText="1"/>
    </xf>
    <xf numFmtId="0" fontId="3" fillId="0" borderId="39" xfId="0" applyNumberFormat="1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4" fontId="4" fillId="0" borderId="41" xfId="0" applyNumberFormat="1" applyFont="1" applyFill="1" applyBorder="1" applyAlignment="1">
      <alignment horizontal="right" vertical="center"/>
    </xf>
    <xf numFmtId="4" fontId="2" fillId="0" borderId="42" xfId="0" applyNumberFormat="1" applyFont="1" applyFill="1" applyBorder="1" applyAlignment="1">
      <alignment horizontal="right" vertical="center"/>
    </xf>
    <xf numFmtId="4" fontId="4" fillId="0" borderId="29" xfId="0" applyNumberFormat="1" applyFont="1" applyFill="1" applyBorder="1" applyAlignment="1">
      <alignment horizontal="right" vertical="center"/>
    </xf>
    <xf numFmtId="4" fontId="2" fillId="0" borderId="36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0" fillId="0" borderId="7" xfId="0" applyFill="1" applyBorder="1"/>
    <xf numFmtId="0" fontId="3" fillId="0" borderId="38" xfId="0" applyFont="1" applyFill="1" applyBorder="1" applyAlignment="1">
      <alignment wrapText="1"/>
    </xf>
    <xf numFmtId="4" fontId="2" fillId="0" borderId="43" xfId="0" applyNumberFormat="1" applyFont="1" applyFill="1" applyBorder="1" applyAlignment="1">
      <alignment vertical="center"/>
    </xf>
    <xf numFmtId="4" fontId="2" fillId="0" borderId="44" xfId="0" applyNumberFormat="1" applyFont="1" applyFill="1" applyBorder="1" applyAlignment="1">
      <alignment vertical="center"/>
    </xf>
    <xf numFmtId="0" fontId="0" fillId="0" borderId="45" xfId="0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vertical="center"/>
    </xf>
    <xf numFmtId="0" fontId="5" fillId="0" borderId="38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6" fillId="0" borderId="48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 wrapText="1"/>
    </xf>
    <xf numFmtId="4" fontId="2" fillId="0" borderId="19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" fontId="4" fillId="0" borderId="38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Fill="1"/>
    <xf numFmtId="4" fontId="4" fillId="0" borderId="1" xfId="0" applyNumberFormat="1" applyFont="1" applyFill="1" applyBorder="1"/>
    <xf numFmtId="4" fontId="2" fillId="0" borderId="38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0" borderId="50" xfId="0" applyNumberFormat="1" applyFont="1" applyFill="1" applyBorder="1" applyAlignment="1">
      <alignment horizontal="right" vertical="center"/>
    </xf>
    <xf numFmtId="4" fontId="4" fillId="0" borderId="51" xfId="0" applyNumberFormat="1" applyFont="1" applyFill="1" applyBorder="1" applyAlignment="1">
      <alignment horizontal="right" vertical="center"/>
    </xf>
    <xf numFmtId="4" fontId="4" fillId="0" borderId="18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vertical="center"/>
    </xf>
    <xf numFmtId="4" fontId="2" fillId="0" borderId="34" xfId="0" applyNumberFormat="1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  <xf numFmtId="0" fontId="9" fillId="0" borderId="0" xfId="0" applyFont="1" applyFill="1" applyAlignment="1"/>
    <xf numFmtId="0" fontId="2" fillId="0" borderId="15" xfId="0" applyNumberFormat="1" applyFont="1" applyFill="1" applyBorder="1" applyAlignment="1"/>
    <xf numFmtId="0" fontId="2" fillId="0" borderId="10" xfId="0" applyNumberFormat="1" applyFont="1" applyFill="1" applyBorder="1" applyAlignment="1"/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/>
    <xf numFmtId="0" fontId="10" fillId="0" borderId="51" xfId="0" applyFont="1" applyFill="1" applyBorder="1" applyAlignment="1"/>
    <xf numFmtId="0" fontId="10" fillId="0" borderId="46" xfId="0" applyFont="1" applyFill="1" applyBorder="1" applyAlignment="1">
      <alignment horizontal="center" vertical="center" wrapText="1"/>
    </xf>
    <xf numFmtId="4" fontId="0" fillId="0" borderId="35" xfId="0" applyNumberFormat="1" applyFill="1" applyBorder="1" applyAlignment="1">
      <alignment horizontal="center" vertical="center" wrapText="1"/>
    </xf>
    <xf numFmtId="4" fontId="0" fillId="0" borderId="53" xfId="0" applyNumberFormat="1" applyFill="1" applyBorder="1" applyAlignment="1">
      <alignment horizontal="center" vertical="center" wrapText="1"/>
    </xf>
    <xf numFmtId="4" fontId="0" fillId="0" borderId="22" xfId="0" applyNumberFormat="1" applyFill="1" applyBorder="1" applyAlignment="1">
      <alignment horizontal="center" vertical="center" wrapText="1"/>
    </xf>
    <xf numFmtId="174" fontId="4" fillId="0" borderId="2" xfId="0" applyNumberFormat="1" applyFont="1" applyFill="1" applyBorder="1" applyAlignment="1">
      <alignment horizontal="center" wrapText="1"/>
    </xf>
    <xf numFmtId="174" fontId="4" fillId="0" borderId="8" xfId="0" applyNumberFormat="1" applyFont="1" applyFill="1" applyBorder="1" applyAlignment="1">
      <alignment horizontal="center" wrapText="1"/>
    </xf>
    <xf numFmtId="4" fontId="4" fillId="0" borderId="54" xfId="0" applyNumberFormat="1" applyFont="1" applyFill="1" applyBorder="1" applyAlignment="1">
      <alignment horizontal="center" wrapText="1"/>
    </xf>
    <xf numFmtId="4" fontId="4" fillId="0" borderId="53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vertical="center"/>
    </xf>
    <xf numFmtId="4" fontId="2" fillId="0" borderId="32" xfId="0" applyNumberFormat="1" applyFont="1" applyFill="1" applyBorder="1" applyAlignment="1">
      <alignment vertical="center"/>
    </xf>
    <xf numFmtId="4" fontId="2" fillId="0" borderId="8" xfId="0" applyNumberFormat="1" applyFont="1" applyFill="1" applyBorder="1" applyAlignment="1">
      <alignment vertical="center"/>
    </xf>
    <xf numFmtId="4" fontId="2" fillId="0" borderId="16" xfId="0" applyNumberFormat="1" applyFont="1" applyFill="1" applyBorder="1" applyAlignment="1">
      <alignment horizontal="right"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11" xfId="0" applyNumberFormat="1" applyFont="1" applyFill="1" applyBorder="1" applyAlignment="1">
      <alignment horizontal="right" vertical="center" wrapText="1"/>
    </xf>
    <xf numFmtId="4" fontId="2" fillId="0" borderId="34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2" fillId="0" borderId="35" xfId="0" applyNumberFormat="1" applyFont="1" applyFill="1" applyBorder="1" applyAlignment="1">
      <alignment vertical="center"/>
    </xf>
    <xf numFmtId="4" fontId="2" fillId="0" borderId="53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" fontId="2" fillId="0" borderId="16" xfId="0" applyNumberFormat="1" applyFont="1" applyFill="1" applyBorder="1" applyAlignment="1">
      <alignment vertical="center"/>
    </xf>
    <xf numFmtId="4" fontId="2" fillId="0" borderId="33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left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5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8"/>
  <sheetViews>
    <sheetView tabSelected="1" workbookViewId="0">
      <pane ySplit="6" topLeftCell="A190" activePane="bottomLeft" state="frozen"/>
      <selection pane="bottomLeft" activeCell="F27" sqref="F27"/>
    </sheetView>
  </sheetViews>
  <sheetFormatPr defaultRowHeight="12.75"/>
  <cols>
    <col min="1" max="1" width="4.28515625" style="7" customWidth="1"/>
    <col min="2" max="2" width="9.5703125" style="1" customWidth="1"/>
    <col min="3" max="3" width="43" style="8" customWidth="1"/>
    <col min="4" max="4" width="12.42578125" style="7" customWidth="1"/>
    <col min="5" max="5" width="14.85546875" style="8" customWidth="1"/>
    <col min="6" max="6" width="12.85546875" style="8" customWidth="1"/>
    <col min="7" max="7" width="13.42578125" style="7" customWidth="1"/>
    <col min="8" max="8" width="15.140625" style="8" customWidth="1"/>
    <col min="9" max="9" width="14.42578125" style="8" customWidth="1"/>
    <col min="10" max="10" width="6.28515625" style="16" customWidth="1"/>
    <col min="11" max="11" width="10" style="16" customWidth="1"/>
    <col min="12" max="13" width="12.7109375" style="16" bestFit="1" customWidth="1"/>
    <col min="14" max="16384" width="9.140625" style="16"/>
  </cols>
  <sheetData>
    <row r="1" spans="1:13" ht="16.5" customHeight="1">
      <c r="A1" s="209" t="s">
        <v>209</v>
      </c>
      <c r="B1" s="209"/>
      <c r="C1" s="209"/>
      <c r="D1" s="209"/>
      <c r="E1" s="209"/>
      <c r="F1" s="209"/>
      <c r="G1" s="209"/>
      <c r="H1" s="209"/>
      <c r="I1" s="8" t="s">
        <v>199</v>
      </c>
    </row>
    <row r="2" spans="1:13" ht="20.25" customHeight="1">
      <c r="A2" s="209"/>
      <c r="B2" s="209"/>
      <c r="C2" s="209"/>
      <c r="D2" s="209"/>
      <c r="E2" s="209"/>
      <c r="F2" s="209"/>
      <c r="G2" s="209"/>
      <c r="H2" s="209"/>
    </row>
    <row r="3" spans="1:13" ht="7.5" customHeight="1" thickBot="1"/>
    <row r="4" spans="1:13" ht="29.25" customHeight="1" thickBot="1">
      <c r="A4" s="210"/>
      <c r="B4" s="212" t="s">
        <v>92</v>
      </c>
      <c r="C4" s="214" t="s">
        <v>252</v>
      </c>
      <c r="D4" s="216" t="s">
        <v>137</v>
      </c>
      <c r="E4" s="217"/>
      <c r="F4" s="218"/>
      <c r="G4" s="219" t="s">
        <v>210</v>
      </c>
      <c r="H4" s="217"/>
      <c r="I4" s="217"/>
      <c r="J4" s="223" t="s">
        <v>201</v>
      </c>
      <c r="K4" s="225" t="s">
        <v>136</v>
      </c>
    </row>
    <row r="5" spans="1:13" ht="46.5" customHeight="1">
      <c r="A5" s="211"/>
      <c r="B5" s="213"/>
      <c r="C5" s="215"/>
      <c r="D5" s="20" t="s">
        <v>204</v>
      </c>
      <c r="E5" s="21" t="s">
        <v>200</v>
      </c>
      <c r="F5" s="22" t="s">
        <v>259</v>
      </c>
      <c r="G5" s="20" t="s">
        <v>205</v>
      </c>
      <c r="H5" s="21" t="s">
        <v>200</v>
      </c>
      <c r="I5" s="22" t="s">
        <v>259</v>
      </c>
      <c r="J5" s="224"/>
      <c r="K5" s="226"/>
    </row>
    <row r="6" spans="1:13">
      <c r="A6" s="23">
        <v>1</v>
      </c>
      <c r="B6" s="24">
        <v>2</v>
      </c>
      <c r="C6" s="166">
        <v>3</v>
      </c>
      <c r="D6" s="25">
        <v>4</v>
      </c>
      <c r="E6" s="26">
        <v>5</v>
      </c>
      <c r="F6" s="27">
        <v>6</v>
      </c>
      <c r="G6" s="28">
        <v>7</v>
      </c>
      <c r="H6" s="26">
        <v>8</v>
      </c>
      <c r="I6" s="27">
        <v>9</v>
      </c>
      <c r="J6" s="27">
        <v>10</v>
      </c>
      <c r="K6" s="205">
        <v>11</v>
      </c>
    </row>
    <row r="7" spans="1:13" ht="36.75" customHeight="1" thickBot="1">
      <c r="A7" s="54" t="s">
        <v>27</v>
      </c>
      <c r="B7" s="41"/>
      <c r="C7" s="167" t="s">
        <v>28</v>
      </c>
      <c r="D7" s="55">
        <f>SUM(E7:F7)</f>
        <v>61376264.109999999</v>
      </c>
      <c r="E7" s="56">
        <f>E8+E157</f>
        <v>39209393.329999998</v>
      </c>
      <c r="F7" s="57">
        <f>F8+F157</f>
        <v>22166870.780000001</v>
      </c>
      <c r="G7" s="55">
        <f>SUM(H7:I7)</f>
        <v>57695205.589999996</v>
      </c>
      <c r="H7" s="56">
        <f>H8+H157</f>
        <v>37013635.379999995</v>
      </c>
      <c r="I7" s="57">
        <f>I8+I157</f>
        <v>20681570.210000001</v>
      </c>
      <c r="J7" s="34">
        <f>G7/D7*100</f>
        <v>94.002472171648108</v>
      </c>
      <c r="K7" s="66">
        <f>SUM(K8+K157)</f>
        <v>204922.08</v>
      </c>
      <c r="M7" s="19"/>
    </row>
    <row r="8" spans="1:13" ht="28.5" customHeight="1" thickBot="1">
      <c r="A8" s="64" t="s">
        <v>29</v>
      </c>
      <c r="B8" s="59" t="s">
        <v>30</v>
      </c>
      <c r="C8" s="168" t="s">
        <v>31</v>
      </c>
      <c r="D8" s="60">
        <f>SUM(E8:F8)</f>
        <v>36040623.009999998</v>
      </c>
      <c r="E8" s="53">
        <f>SUM(E9:E34)</f>
        <v>26366902.079999998</v>
      </c>
      <c r="F8" s="155">
        <f>SUM(F9:F34)</f>
        <v>9673720.9299999997</v>
      </c>
      <c r="G8" s="60">
        <f t="shared" ref="G8:G41" si="0">SUM(H8:I8)</f>
        <v>32707122.929999996</v>
      </c>
      <c r="H8" s="53">
        <f>SUM(H9:H34)</f>
        <v>24499857.839999996</v>
      </c>
      <c r="I8" s="53">
        <f>SUM(I9:I34)</f>
        <v>8207265.0899999999</v>
      </c>
      <c r="J8" s="44">
        <f>G8/D8*100</f>
        <v>90.750714605918233</v>
      </c>
      <c r="K8" s="203">
        <f>SUM(K10:K33)</f>
        <v>0</v>
      </c>
      <c r="L8" s="19"/>
    </row>
    <row r="9" spans="1:13" ht="16.5" customHeight="1" thickBot="1">
      <c r="A9" s="76"/>
      <c r="B9" s="77">
        <v>60004</v>
      </c>
      <c r="C9" s="169" t="s">
        <v>140</v>
      </c>
      <c r="D9" s="73">
        <f>SUM(E9:F9)</f>
        <v>16000</v>
      </c>
      <c r="E9" s="72">
        <f>E35</f>
        <v>16000</v>
      </c>
      <c r="F9" s="156">
        <f>F35</f>
        <v>0</v>
      </c>
      <c r="G9" s="73">
        <f t="shared" si="0"/>
        <v>15977.68</v>
      </c>
      <c r="H9" s="72">
        <f>H35</f>
        <v>15977.68</v>
      </c>
      <c r="I9" s="156">
        <f>I35</f>
        <v>0</v>
      </c>
      <c r="J9" s="197">
        <f t="shared" ref="J9:J23" si="1">G9/D9*100</f>
        <v>99.860500000000002</v>
      </c>
      <c r="K9" s="75"/>
      <c r="L9" s="19"/>
    </row>
    <row r="10" spans="1:13" ht="16.5" customHeight="1" thickBot="1">
      <c r="A10" s="58"/>
      <c r="B10" s="43" t="str">
        <f>RIGHT(B37,5)</f>
        <v>60016</v>
      </c>
      <c r="C10" s="146" t="s">
        <v>32</v>
      </c>
      <c r="D10" s="33">
        <f t="shared" ref="D10:D41" si="2">SUM(E10:F10)</f>
        <v>5625195.5999999996</v>
      </c>
      <c r="E10" s="50">
        <f>E37</f>
        <v>5625195.5999999996</v>
      </c>
      <c r="F10" s="51">
        <f>F37</f>
        <v>0</v>
      </c>
      <c r="G10" s="33">
        <f t="shared" si="0"/>
        <v>5073293.7799999993</v>
      </c>
      <c r="H10" s="50">
        <f>H37</f>
        <v>5073293.7799999993</v>
      </c>
      <c r="I10" s="51">
        <f>I37</f>
        <v>0</v>
      </c>
      <c r="J10" s="197">
        <f t="shared" si="1"/>
        <v>90.188753258642237</v>
      </c>
      <c r="K10" s="67"/>
      <c r="L10" s="19"/>
    </row>
    <row r="11" spans="1:13" ht="16.5" customHeight="1" thickBot="1">
      <c r="A11" s="29"/>
      <c r="B11" s="42">
        <v>60017</v>
      </c>
      <c r="C11" s="147" t="s">
        <v>110</v>
      </c>
      <c r="D11" s="30">
        <f t="shared" si="2"/>
        <v>54118</v>
      </c>
      <c r="E11" s="46">
        <f>E50</f>
        <v>54118</v>
      </c>
      <c r="F11" s="49">
        <f>F50</f>
        <v>0</v>
      </c>
      <c r="G11" s="30">
        <f t="shared" si="0"/>
        <v>53345.47</v>
      </c>
      <c r="H11" s="46">
        <f>H50</f>
        <v>53345.47</v>
      </c>
      <c r="I11" s="49">
        <f>I50</f>
        <v>0</v>
      </c>
      <c r="J11" s="197">
        <f t="shared" si="1"/>
        <v>98.572508222772456</v>
      </c>
      <c r="K11" s="62"/>
      <c r="L11" s="19"/>
    </row>
    <row r="12" spans="1:13" ht="13.5" customHeight="1" thickBot="1">
      <c r="A12" s="29"/>
      <c r="B12" s="42">
        <v>63001</v>
      </c>
      <c r="C12" s="147" t="s">
        <v>111</v>
      </c>
      <c r="D12" s="30">
        <f t="shared" si="2"/>
        <v>159461</v>
      </c>
      <c r="E12" s="46">
        <f>E52</f>
        <v>159461</v>
      </c>
      <c r="F12" s="49">
        <f>F52</f>
        <v>0</v>
      </c>
      <c r="G12" s="30">
        <f t="shared" si="0"/>
        <v>152545.69</v>
      </c>
      <c r="H12" s="46">
        <f>H52</f>
        <v>152545.69</v>
      </c>
      <c r="I12" s="49">
        <f>I52</f>
        <v>0</v>
      </c>
      <c r="J12" s="197">
        <f t="shared" si="1"/>
        <v>95.66332206621054</v>
      </c>
      <c r="K12" s="62"/>
    </row>
    <row r="13" spans="1:13" ht="16.5" customHeight="1" thickBot="1">
      <c r="A13" s="29"/>
      <c r="B13" s="42" t="str">
        <f>RIGHT(B54,5)</f>
        <v>70005</v>
      </c>
      <c r="C13" s="147" t="s">
        <v>33</v>
      </c>
      <c r="D13" s="30">
        <f t="shared" si="2"/>
        <v>1381470</v>
      </c>
      <c r="E13" s="46">
        <f>E54</f>
        <v>1381470</v>
      </c>
      <c r="F13" s="47">
        <f>F54</f>
        <v>0</v>
      </c>
      <c r="G13" s="30">
        <f t="shared" si="0"/>
        <v>1336611.57</v>
      </c>
      <c r="H13" s="46">
        <f>H54</f>
        <v>1336611.57</v>
      </c>
      <c r="I13" s="47">
        <v>0</v>
      </c>
      <c r="J13" s="197">
        <f t="shared" si="1"/>
        <v>96.752848053160761</v>
      </c>
      <c r="K13" s="62"/>
    </row>
    <row r="14" spans="1:13" ht="17.25" customHeight="1" thickBot="1">
      <c r="A14" s="29"/>
      <c r="B14" s="42">
        <v>70095</v>
      </c>
      <c r="C14" s="147" t="s">
        <v>34</v>
      </c>
      <c r="D14" s="30">
        <f>SUM(E14:F14)</f>
        <v>1003400</v>
      </c>
      <c r="E14" s="46">
        <f>E58</f>
        <v>1003400</v>
      </c>
      <c r="F14" s="47">
        <f>F58</f>
        <v>0</v>
      </c>
      <c r="G14" s="30">
        <f t="shared" si="0"/>
        <v>981078.82999999984</v>
      </c>
      <c r="H14" s="46">
        <f>H58</f>
        <v>981078.82999999984</v>
      </c>
      <c r="I14" s="47">
        <f>I58</f>
        <v>0</v>
      </c>
      <c r="J14" s="197">
        <f t="shared" si="1"/>
        <v>97.77544648196131</v>
      </c>
      <c r="K14" s="62"/>
    </row>
    <row r="15" spans="1:13" ht="16.5" customHeight="1" thickBot="1">
      <c r="A15" s="29"/>
      <c r="B15" s="42" t="str">
        <f>RIGHT(B63,5)</f>
        <v>71095</v>
      </c>
      <c r="C15" s="147" t="s">
        <v>3</v>
      </c>
      <c r="D15" s="30">
        <f t="shared" si="2"/>
        <v>16270</v>
      </c>
      <c r="E15" s="46">
        <f>E63</f>
        <v>16270</v>
      </c>
      <c r="F15" s="47">
        <f>F63</f>
        <v>0</v>
      </c>
      <c r="G15" s="30">
        <f t="shared" si="0"/>
        <v>16264.26</v>
      </c>
      <c r="H15" s="46">
        <f>H63</f>
        <v>16264.26</v>
      </c>
      <c r="I15" s="47">
        <f>I63</f>
        <v>0</v>
      </c>
      <c r="J15" s="197">
        <f t="shared" si="1"/>
        <v>99.964720344191761</v>
      </c>
      <c r="K15" s="62"/>
    </row>
    <row r="16" spans="1:13" ht="16.5" customHeight="1" thickBot="1">
      <c r="A16" s="29"/>
      <c r="B16" s="42">
        <v>75023</v>
      </c>
      <c r="C16" s="147" t="s">
        <v>7</v>
      </c>
      <c r="D16" s="30">
        <f>SUM(E16:F16)</f>
        <v>56601.919999999998</v>
      </c>
      <c r="E16" s="46">
        <f>E65</f>
        <v>56601.919999999998</v>
      </c>
      <c r="F16" s="47">
        <f>F65</f>
        <v>0</v>
      </c>
      <c r="G16" s="30">
        <f t="shared" si="0"/>
        <v>53748.52</v>
      </c>
      <c r="H16" s="46">
        <f>H65</f>
        <v>53748.52</v>
      </c>
      <c r="I16" s="47">
        <f>I65</f>
        <v>0</v>
      </c>
      <c r="J16" s="197">
        <f t="shared" si="1"/>
        <v>94.958828251762483</v>
      </c>
      <c r="K16" s="68"/>
    </row>
    <row r="17" spans="1:11" ht="16.5" customHeight="1" thickBot="1">
      <c r="A17" s="29"/>
      <c r="B17" s="42" t="str">
        <f>RIGHT(B69,5)</f>
        <v>80101</v>
      </c>
      <c r="C17" s="147" t="s">
        <v>35</v>
      </c>
      <c r="D17" s="30">
        <f t="shared" si="2"/>
        <v>247282</v>
      </c>
      <c r="E17" s="46">
        <f>E69</f>
        <v>131294</v>
      </c>
      <c r="F17" s="47">
        <f>F69</f>
        <v>115988</v>
      </c>
      <c r="G17" s="30">
        <f t="shared" si="0"/>
        <v>246631.53</v>
      </c>
      <c r="H17" s="46">
        <f>H69</f>
        <v>130644.03</v>
      </c>
      <c r="I17" s="47">
        <f>I69</f>
        <v>115987.5</v>
      </c>
      <c r="J17" s="197">
        <f t="shared" si="1"/>
        <v>99.736952143706375</v>
      </c>
      <c r="K17" s="62"/>
    </row>
    <row r="18" spans="1:11" ht="16.5" customHeight="1" thickBot="1">
      <c r="A18" s="29"/>
      <c r="B18" s="42">
        <v>80104</v>
      </c>
      <c r="C18" s="147" t="s">
        <v>89</v>
      </c>
      <c r="D18" s="30">
        <f>SUM(E18:F18)</f>
        <v>42700</v>
      </c>
      <c r="E18" s="46">
        <f>E74</f>
        <v>42700</v>
      </c>
      <c r="F18" s="47">
        <f>F70</f>
        <v>0</v>
      </c>
      <c r="G18" s="30">
        <f t="shared" si="0"/>
        <v>42700</v>
      </c>
      <c r="H18" s="46">
        <f>+H74</f>
        <v>42700</v>
      </c>
      <c r="I18" s="47">
        <f>+I74</f>
        <v>0</v>
      </c>
      <c r="J18" s="197">
        <f t="shared" si="1"/>
        <v>100</v>
      </c>
      <c r="K18" s="62"/>
    </row>
    <row r="19" spans="1:11" ht="16.5" customHeight="1" thickBot="1">
      <c r="A19" s="29"/>
      <c r="B19" s="42">
        <v>80110</v>
      </c>
      <c r="C19" s="147" t="s">
        <v>219</v>
      </c>
      <c r="D19" s="30">
        <f>SUM(E19:F19)</f>
        <v>4000</v>
      </c>
      <c r="E19" s="46">
        <f>E76</f>
        <v>4000</v>
      </c>
      <c r="F19" s="46">
        <f>F76</f>
        <v>0</v>
      </c>
      <c r="G19" s="30">
        <f t="shared" si="0"/>
        <v>3999</v>
      </c>
      <c r="H19" s="46">
        <f>H76</f>
        <v>3999</v>
      </c>
      <c r="I19" s="46">
        <f>I76</f>
        <v>0</v>
      </c>
      <c r="J19" s="197">
        <f t="shared" si="1"/>
        <v>99.975000000000009</v>
      </c>
      <c r="K19" s="62"/>
    </row>
    <row r="20" spans="1:11" ht="16.5" customHeight="1" thickBot="1">
      <c r="A20" s="29"/>
      <c r="B20" s="42">
        <v>80114</v>
      </c>
      <c r="C20" s="147" t="s">
        <v>235</v>
      </c>
      <c r="D20" s="30">
        <f>SUM(E20:F20)</f>
        <v>13359</v>
      </c>
      <c r="E20" s="46">
        <f>E81</f>
        <v>13359</v>
      </c>
      <c r="F20" s="46">
        <f>F81</f>
        <v>0</v>
      </c>
      <c r="G20" s="30">
        <f t="shared" si="0"/>
        <v>13359</v>
      </c>
      <c r="H20" s="46">
        <f>H81</f>
        <v>13359</v>
      </c>
      <c r="I20" s="46">
        <f>I81</f>
        <v>0</v>
      </c>
      <c r="J20" s="197">
        <f t="shared" si="1"/>
        <v>100</v>
      </c>
      <c r="K20" s="62"/>
    </row>
    <row r="21" spans="1:11" ht="16.5" customHeight="1" thickBot="1">
      <c r="A21" s="29"/>
      <c r="B21" s="42">
        <v>80148</v>
      </c>
      <c r="C21" s="147" t="s">
        <v>236</v>
      </c>
      <c r="D21" s="30">
        <f>SUM(E21:F21)</f>
        <v>18852</v>
      </c>
      <c r="E21" s="46">
        <f>E78</f>
        <v>18852</v>
      </c>
      <c r="F21" s="46">
        <f>F78</f>
        <v>0</v>
      </c>
      <c r="G21" s="30">
        <f t="shared" si="0"/>
        <v>18212.32</v>
      </c>
      <c r="H21" s="46">
        <f>H78</f>
        <v>18212.32</v>
      </c>
      <c r="I21" s="46">
        <f>I78</f>
        <v>0</v>
      </c>
      <c r="J21" s="197">
        <f t="shared" si="1"/>
        <v>96.606832166348397</v>
      </c>
      <c r="K21" s="62"/>
    </row>
    <row r="22" spans="1:11" ht="16.5" customHeight="1" thickBot="1">
      <c r="A22" s="29"/>
      <c r="B22" s="42">
        <v>80195</v>
      </c>
      <c r="C22" s="147" t="s">
        <v>123</v>
      </c>
      <c r="D22" s="30">
        <f>SUM(E22:F22)</f>
        <v>22438</v>
      </c>
      <c r="E22" s="46">
        <f>E83</f>
        <v>3564.2</v>
      </c>
      <c r="F22" s="47">
        <f>F83</f>
        <v>18873.8</v>
      </c>
      <c r="G22" s="30">
        <f t="shared" si="0"/>
        <v>20386.2</v>
      </c>
      <c r="H22" s="48">
        <f>H83</f>
        <v>2989</v>
      </c>
      <c r="I22" s="47">
        <f>I83</f>
        <v>17397.2</v>
      </c>
      <c r="J22" s="197">
        <f t="shared" si="1"/>
        <v>90.855691238078265</v>
      </c>
      <c r="K22" s="62"/>
    </row>
    <row r="23" spans="1:11" ht="16.5" customHeight="1" thickBot="1">
      <c r="A23" s="29"/>
      <c r="B23" s="42" t="str">
        <f>RIGHT(B95,5)</f>
        <v>85154</v>
      </c>
      <c r="C23" s="147" t="s">
        <v>14</v>
      </c>
      <c r="D23" s="30">
        <f t="shared" si="2"/>
        <v>209400</v>
      </c>
      <c r="E23" s="49">
        <f>E95</f>
        <v>209400</v>
      </c>
      <c r="F23" s="47">
        <f>F95</f>
        <v>0</v>
      </c>
      <c r="G23" s="30">
        <f t="shared" si="0"/>
        <v>208651.14</v>
      </c>
      <c r="H23" s="49">
        <f>H95</f>
        <v>208651.14</v>
      </c>
      <c r="I23" s="47">
        <f>I95</f>
        <v>0</v>
      </c>
      <c r="J23" s="197">
        <f t="shared" si="1"/>
        <v>99.642378223495712</v>
      </c>
      <c r="K23" s="62"/>
    </row>
    <row r="24" spans="1:11" ht="16.5" customHeight="1">
      <c r="A24" s="29"/>
      <c r="B24" s="42">
        <v>85203</v>
      </c>
      <c r="C24" s="147" t="s">
        <v>167</v>
      </c>
      <c r="D24" s="30">
        <f t="shared" si="2"/>
        <v>50000</v>
      </c>
      <c r="E24" s="49">
        <f>E98</f>
        <v>50000</v>
      </c>
      <c r="F24" s="47">
        <f>F98</f>
        <v>0</v>
      </c>
      <c r="G24" s="30">
        <f t="shared" si="0"/>
        <v>48218.239999999998</v>
      </c>
      <c r="H24" s="49">
        <f>H98</f>
        <v>48218.239999999998</v>
      </c>
      <c r="I24" s="47">
        <f>I98</f>
        <v>0</v>
      </c>
      <c r="J24" s="70">
        <f t="shared" ref="J24:J74" si="3">G24/D24*100</f>
        <v>96.436479999999989</v>
      </c>
      <c r="K24" s="62"/>
    </row>
    <row r="25" spans="1:11" ht="16.5" customHeight="1">
      <c r="A25" s="29"/>
      <c r="B25" s="42" t="str">
        <f>RIGHT(B100,5)</f>
        <v>85219</v>
      </c>
      <c r="C25" s="147" t="s">
        <v>36</v>
      </c>
      <c r="D25" s="30">
        <f>SUM(E25:F25)</f>
        <v>30000</v>
      </c>
      <c r="E25" s="46">
        <f>E100</f>
        <v>30000</v>
      </c>
      <c r="F25" s="47">
        <f>F100</f>
        <v>0</v>
      </c>
      <c r="G25" s="30">
        <f t="shared" si="0"/>
        <v>29792.400000000001</v>
      </c>
      <c r="H25" s="46">
        <f>H100</f>
        <v>29792.400000000001</v>
      </c>
      <c r="I25" s="47">
        <f>I100</f>
        <v>0</v>
      </c>
      <c r="J25" s="70">
        <f t="shared" si="3"/>
        <v>99.308000000000007</v>
      </c>
      <c r="K25" s="62"/>
    </row>
    <row r="26" spans="1:11" ht="16.5" customHeight="1">
      <c r="A26" s="29"/>
      <c r="B26" s="42">
        <v>90001</v>
      </c>
      <c r="C26" s="147" t="s">
        <v>128</v>
      </c>
      <c r="D26" s="30">
        <f>SUM(E26:F26)</f>
        <v>70000</v>
      </c>
      <c r="E26" s="46">
        <f>E102</f>
        <v>70000</v>
      </c>
      <c r="F26" s="49">
        <f>F102</f>
        <v>0</v>
      </c>
      <c r="G26" s="30">
        <f t="shared" si="0"/>
        <v>68450.460000000006</v>
      </c>
      <c r="H26" s="46">
        <f>H102</f>
        <v>68450.460000000006</v>
      </c>
      <c r="I26" s="49">
        <f>I102</f>
        <v>0</v>
      </c>
      <c r="J26" s="70">
        <f t="shared" si="3"/>
        <v>97.786371428571442</v>
      </c>
      <c r="K26" s="62"/>
    </row>
    <row r="27" spans="1:11" ht="16.5" customHeight="1">
      <c r="A27" s="29"/>
      <c r="B27" s="42" t="str">
        <f>RIGHT(B104,5)</f>
        <v>90013</v>
      </c>
      <c r="C27" s="147" t="s">
        <v>37</v>
      </c>
      <c r="D27" s="30">
        <f t="shared" si="2"/>
        <v>687761</v>
      </c>
      <c r="E27" s="46">
        <f>E104</f>
        <v>687761</v>
      </c>
      <c r="F27" s="47">
        <f>F104</f>
        <v>0</v>
      </c>
      <c r="G27" s="30">
        <f t="shared" si="0"/>
        <v>687760.39</v>
      </c>
      <c r="H27" s="46">
        <f>H104</f>
        <v>687760.39</v>
      </c>
      <c r="I27" s="47">
        <f>I104</f>
        <v>0</v>
      </c>
      <c r="J27" s="70">
        <f t="shared" si="3"/>
        <v>99.999911306398587</v>
      </c>
      <c r="K27" s="62"/>
    </row>
    <row r="28" spans="1:11" ht="16.5" customHeight="1">
      <c r="A28" s="29"/>
      <c r="B28" s="42" t="str">
        <f>RIGHT(B106,5)</f>
        <v>90015</v>
      </c>
      <c r="C28" s="147" t="s">
        <v>38</v>
      </c>
      <c r="D28" s="30">
        <f t="shared" si="2"/>
        <v>1016022.95</v>
      </c>
      <c r="E28" s="46">
        <f>E106</f>
        <v>1016022.95</v>
      </c>
      <c r="F28" s="47">
        <f>F106</f>
        <v>0</v>
      </c>
      <c r="G28" s="30">
        <f t="shared" si="0"/>
        <v>984155.85999999987</v>
      </c>
      <c r="H28" s="46">
        <f>H106</f>
        <v>984155.85999999987</v>
      </c>
      <c r="I28" s="47">
        <f>I106</f>
        <v>0</v>
      </c>
      <c r="J28" s="70">
        <f t="shared" si="3"/>
        <v>96.863546241745809</v>
      </c>
      <c r="K28" s="62"/>
    </row>
    <row r="29" spans="1:11" ht="16.5" customHeight="1">
      <c r="A29" s="61"/>
      <c r="B29" s="42" t="str">
        <f>RIGHT(B113,5)</f>
        <v>90095</v>
      </c>
      <c r="C29" s="147" t="s">
        <v>39</v>
      </c>
      <c r="D29" s="30">
        <f t="shared" si="2"/>
        <v>12182802.459999999</v>
      </c>
      <c r="E29" s="46">
        <f>E113</f>
        <v>7939444.3099999996</v>
      </c>
      <c r="F29" s="47">
        <f>F113</f>
        <v>4243358.1499999994</v>
      </c>
      <c r="G29" s="30">
        <f t="shared" si="0"/>
        <v>9539541.4399999995</v>
      </c>
      <c r="H29" s="46">
        <f>H113</f>
        <v>6759505.3399999999</v>
      </c>
      <c r="I29" s="47">
        <f>I113</f>
        <v>2780036.1</v>
      </c>
      <c r="J29" s="70">
        <f t="shared" si="3"/>
        <v>78.3033417091128</v>
      </c>
      <c r="K29" s="68"/>
    </row>
    <row r="30" spans="1:11" ht="16.5" customHeight="1">
      <c r="A30" s="29"/>
      <c r="B30" s="42">
        <v>92195</v>
      </c>
      <c r="C30" s="147" t="s">
        <v>130</v>
      </c>
      <c r="D30" s="30">
        <f t="shared" si="2"/>
        <v>6226001.5999999996</v>
      </c>
      <c r="E30" s="46">
        <f>E138</f>
        <v>2036000.62</v>
      </c>
      <c r="F30" s="49">
        <f>F138</f>
        <v>4190000.98</v>
      </c>
      <c r="G30" s="30">
        <f t="shared" si="0"/>
        <v>6222532.1600000001</v>
      </c>
      <c r="H30" s="46">
        <f>H138</f>
        <v>2034187.8699999999</v>
      </c>
      <c r="I30" s="49">
        <f>I138</f>
        <v>4188344.29</v>
      </c>
      <c r="J30" s="70">
        <f t="shared" si="3"/>
        <v>99.944274990228081</v>
      </c>
      <c r="K30" s="62"/>
    </row>
    <row r="31" spans="1:11" ht="16.5" customHeight="1">
      <c r="A31" s="29"/>
      <c r="B31" s="42" t="str">
        <f>RIGHT(B143,5)</f>
        <v>92601</v>
      </c>
      <c r="C31" s="147" t="s">
        <v>5</v>
      </c>
      <c r="D31" s="30">
        <f t="shared" si="2"/>
        <v>6096847.1799999997</v>
      </c>
      <c r="E31" s="46">
        <f>E143</f>
        <v>5324681.18</v>
      </c>
      <c r="F31" s="47">
        <f>F143</f>
        <v>772166</v>
      </c>
      <c r="G31" s="30">
        <f t="shared" si="0"/>
        <v>6088425.8499999996</v>
      </c>
      <c r="H31" s="46">
        <f>H143</f>
        <v>5316259.8499999996</v>
      </c>
      <c r="I31" s="47">
        <f>I143</f>
        <v>772166</v>
      </c>
      <c r="J31" s="70">
        <f t="shared" si="3"/>
        <v>99.861874018630076</v>
      </c>
      <c r="K31" s="62"/>
    </row>
    <row r="32" spans="1:11" ht="16.5" customHeight="1">
      <c r="A32" s="29"/>
      <c r="B32" s="42" t="str">
        <f>RIGHT(B147,5)</f>
        <v>92604</v>
      </c>
      <c r="C32" s="147" t="s">
        <v>40</v>
      </c>
      <c r="D32" s="30">
        <f t="shared" si="2"/>
        <v>265140</v>
      </c>
      <c r="E32" s="46">
        <f>E147</f>
        <v>265140</v>
      </c>
      <c r="F32" s="47">
        <f>F147</f>
        <v>0</v>
      </c>
      <c r="G32" s="30">
        <f t="shared" si="0"/>
        <v>255940.84</v>
      </c>
      <c r="H32" s="46">
        <f>H147</f>
        <v>255940.84</v>
      </c>
      <c r="I32" s="47">
        <f>I147</f>
        <v>0</v>
      </c>
      <c r="J32" s="70">
        <f t="shared" si="3"/>
        <v>96.530451836765479</v>
      </c>
      <c r="K32" s="62"/>
    </row>
    <row r="33" spans="1:11" ht="23.25" customHeight="1">
      <c r="A33" s="29"/>
      <c r="B33" s="42">
        <v>92605</v>
      </c>
      <c r="C33" s="147" t="s">
        <v>113</v>
      </c>
      <c r="D33" s="30">
        <f t="shared" si="2"/>
        <v>40000</v>
      </c>
      <c r="E33" s="46">
        <f>E153</f>
        <v>40000</v>
      </c>
      <c r="F33" s="49">
        <f>F153</f>
        <v>0</v>
      </c>
      <c r="G33" s="30">
        <f t="shared" si="0"/>
        <v>40000</v>
      </c>
      <c r="H33" s="46">
        <f>H153</f>
        <v>40000</v>
      </c>
      <c r="I33" s="49">
        <f>I153</f>
        <v>0</v>
      </c>
      <c r="J33" s="70">
        <f t="shared" si="3"/>
        <v>100</v>
      </c>
      <c r="K33" s="62"/>
    </row>
    <row r="34" spans="1:11" ht="16.5" customHeight="1">
      <c r="A34" s="29"/>
      <c r="B34" s="42">
        <v>92695</v>
      </c>
      <c r="C34" s="147" t="s">
        <v>166</v>
      </c>
      <c r="D34" s="30">
        <f t="shared" si="2"/>
        <v>505500.3</v>
      </c>
      <c r="E34" s="46">
        <f>E156</f>
        <v>172166.3</v>
      </c>
      <c r="F34" s="49">
        <f>F156</f>
        <v>333334</v>
      </c>
      <c r="G34" s="30">
        <f t="shared" si="0"/>
        <v>505500.3</v>
      </c>
      <c r="H34" s="46">
        <f>H156</f>
        <v>172166.3</v>
      </c>
      <c r="I34" s="49">
        <f>I156</f>
        <v>333334</v>
      </c>
      <c r="J34" s="70">
        <f t="shared" si="3"/>
        <v>100</v>
      </c>
      <c r="K34" s="62"/>
    </row>
    <row r="35" spans="1:11" ht="29.25" customHeight="1">
      <c r="A35" s="31"/>
      <c r="B35" s="35" t="s">
        <v>138</v>
      </c>
      <c r="C35" s="148" t="s">
        <v>139</v>
      </c>
      <c r="D35" s="32">
        <f>SUM(E35:F35)</f>
        <v>16000</v>
      </c>
      <c r="E35" s="45">
        <f>SUM(E36)</f>
        <v>16000</v>
      </c>
      <c r="F35" s="137">
        <f>SUM(F36)</f>
        <v>0</v>
      </c>
      <c r="G35" s="32">
        <f>SUM(H35:I35)</f>
        <v>15977.68</v>
      </c>
      <c r="H35" s="45">
        <f>SUM(H36)</f>
        <v>15977.68</v>
      </c>
      <c r="I35" s="137">
        <f>SUM(I36)</f>
        <v>0</v>
      </c>
      <c r="J35" s="71">
        <f t="shared" si="3"/>
        <v>99.860500000000002</v>
      </c>
      <c r="K35" s="62"/>
    </row>
    <row r="36" spans="1:11" ht="16.5" customHeight="1">
      <c r="A36" s="31" t="s">
        <v>43</v>
      </c>
      <c r="B36" s="84" t="s">
        <v>65</v>
      </c>
      <c r="C36" s="154" t="s">
        <v>211</v>
      </c>
      <c r="D36" s="85">
        <f>SUM(E36:F36)</f>
        <v>16000</v>
      </c>
      <c r="E36" s="86">
        <v>16000</v>
      </c>
      <c r="F36" s="87"/>
      <c r="G36" s="85">
        <f>SUM(H36:I36)</f>
        <v>15977.68</v>
      </c>
      <c r="H36" s="88">
        <v>15977.68</v>
      </c>
      <c r="I36" s="90"/>
      <c r="J36" s="70">
        <f t="shared" si="3"/>
        <v>99.860500000000002</v>
      </c>
      <c r="K36" s="62"/>
    </row>
    <row r="37" spans="1:11" ht="29.25" customHeight="1">
      <c r="A37" s="31"/>
      <c r="B37" s="35" t="s">
        <v>41</v>
      </c>
      <c r="C37" s="148" t="s">
        <v>42</v>
      </c>
      <c r="D37" s="32">
        <f>SUM(E37:F37)</f>
        <v>5625195.5999999996</v>
      </c>
      <c r="E37" s="45">
        <f>SUM(E38:E49)</f>
        <v>5625195.5999999996</v>
      </c>
      <c r="F37" s="137">
        <f>SUM(F38:F49)</f>
        <v>0</v>
      </c>
      <c r="G37" s="32">
        <f>SUM(H37:I37)</f>
        <v>5073293.7799999993</v>
      </c>
      <c r="H37" s="45">
        <f>SUM(H38:H49)</f>
        <v>5073293.7799999993</v>
      </c>
      <c r="I37" s="137">
        <f>SUM(I38:I49)</f>
        <v>0</v>
      </c>
      <c r="J37" s="71">
        <f t="shared" si="3"/>
        <v>90.188753258642237</v>
      </c>
      <c r="K37" s="62"/>
    </row>
    <row r="38" spans="1:11" ht="25.5" customHeight="1">
      <c r="A38" s="31" t="s">
        <v>43</v>
      </c>
      <c r="B38" s="84" t="s">
        <v>46</v>
      </c>
      <c r="C38" s="154" t="s">
        <v>88</v>
      </c>
      <c r="D38" s="85">
        <f t="shared" si="2"/>
        <v>828365</v>
      </c>
      <c r="E38" s="86">
        <v>828365</v>
      </c>
      <c r="F38" s="87"/>
      <c r="G38" s="85">
        <f t="shared" si="0"/>
        <v>825523.64</v>
      </c>
      <c r="H38" s="88">
        <v>825523.64</v>
      </c>
      <c r="I38" s="90"/>
      <c r="J38" s="70">
        <f t="shared" si="3"/>
        <v>99.656991785022313</v>
      </c>
      <c r="K38" s="62"/>
    </row>
    <row r="39" spans="1:11" ht="19.5" customHeight="1">
      <c r="A39" s="31" t="s">
        <v>44</v>
      </c>
      <c r="B39" s="84" t="s">
        <v>46</v>
      </c>
      <c r="C39" s="147" t="s">
        <v>141</v>
      </c>
      <c r="D39" s="30">
        <f t="shared" si="2"/>
        <v>188192</v>
      </c>
      <c r="E39" s="91">
        <v>188192</v>
      </c>
      <c r="F39" s="92"/>
      <c r="G39" s="93">
        <f t="shared" si="0"/>
        <v>188191.56</v>
      </c>
      <c r="H39" s="88">
        <v>188191.56</v>
      </c>
      <c r="I39" s="90"/>
      <c r="J39" s="70">
        <f t="shared" si="3"/>
        <v>99.999766196225124</v>
      </c>
      <c r="K39" s="62"/>
    </row>
    <row r="40" spans="1:11" ht="19.5" customHeight="1">
      <c r="A40" s="31" t="s">
        <v>45</v>
      </c>
      <c r="B40" s="84" t="s">
        <v>46</v>
      </c>
      <c r="C40" s="146" t="s">
        <v>124</v>
      </c>
      <c r="D40" s="30">
        <f t="shared" si="2"/>
        <v>149110</v>
      </c>
      <c r="E40" s="95">
        <v>149110</v>
      </c>
      <c r="F40" s="98"/>
      <c r="G40" s="93">
        <f t="shared" si="0"/>
        <v>141922.10999999999</v>
      </c>
      <c r="H40" s="88">
        <v>141922.10999999999</v>
      </c>
      <c r="I40" s="90"/>
      <c r="J40" s="70">
        <f t="shared" si="3"/>
        <v>95.179471531084431</v>
      </c>
      <c r="K40" s="62"/>
    </row>
    <row r="41" spans="1:11" ht="19.5" customHeight="1">
      <c r="A41" s="31" t="s">
        <v>47</v>
      </c>
      <c r="B41" s="43" t="s">
        <v>25</v>
      </c>
      <c r="C41" s="146" t="s">
        <v>212</v>
      </c>
      <c r="D41" s="30">
        <f t="shared" si="2"/>
        <v>20000</v>
      </c>
      <c r="E41" s="95">
        <v>20000</v>
      </c>
      <c r="F41" s="98"/>
      <c r="G41" s="93">
        <f t="shared" si="0"/>
        <v>0</v>
      </c>
      <c r="H41" s="88">
        <v>0</v>
      </c>
      <c r="I41" s="90"/>
      <c r="J41" s="70">
        <f t="shared" si="3"/>
        <v>0</v>
      </c>
      <c r="K41" s="62"/>
    </row>
    <row r="42" spans="1:11" ht="26.25" customHeight="1">
      <c r="A42" s="31" t="s">
        <v>48</v>
      </c>
      <c r="B42" s="43" t="s">
        <v>10</v>
      </c>
      <c r="C42" s="146" t="s">
        <v>17</v>
      </c>
      <c r="D42" s="99">
        <f t="shared" ref="D42:D49" si="4">SUM(E42:F42)</f>
        <v>375000</v>
      </c>
      <c r="E42" s="95">
        <v>375000</v>
      </c>
      <c r="F42" s="98"/>
      <c r="G42" s="99">
        <f t="shared" ref="G42:G49" si="5">SUM(H42:I42)</f>
        <v>374858.81</v>
      </c>
      <c r="H42" s="88">
        <v>374858.81</v>
      </c>
      <c r="I42" s="90"/>
      <c r="J42" s="70">
        <f>G42/D42*100</f>
        <v>99.962349333333336</v>
      </c>
      <c r="K42" s="62"/>
    </row>
    <row r="43" spans="1:11" ht="87.75" customHeight="1">
      <c r="A43" s="31" t="s">
        <v>49</v>
      </c>
      <c r="B43" s="43" t="s">
        <v>10</v>
      </c>
      <c r="C43" s="146" t="s">
        <v>257</v>
      </c>
      <c r="D43" s="33">
        <f t="shared" si="4"/>
        <v>1571085.5</v>
      </c>
      <c r="E43" s="50">
        <v>1571085.5</v>
      </c>
      <c r="F43" s="51"/>
      <c r="G43" s="33">
        <f t="shared" si="5"/>
        <v>1108570.71</v>
      </c>
      <c r="H43" s="88">
        <v>1108570.71</v>
      </c>
      <c r="I43" s="90"/>
      <c r="J43" s="70">
        <f>G43/D43*100</f>
        <v>70.560813526698567</v>
      </c>
      <c r="K43" s="62"/>
    </row>
    <row r="44" spans="1:11" ht="16.5" customHeight="1">
      <c r="A44" s="31" t="s">
        <v>50</v>
      </c>
      <c r="B44" s="43" t="s">
        <v>10</v>
      </c>
      <c r="C44" s="146" t="s">
        <v>71</v>
      </c>
      <c r="D44" s="33">
        <f t="shared" si="4"/>
        <v>1310000</v>
      </c>
      <c r="E44" s="50">
        <v>1310000</v>
      </c>
      <c r="F44" s="51"/>
      <c r="G44" s="33">
        <f t="shared" si="5"/>
        <v>1278473.83</v>
      </c>
      <c r="H44" s="88">
        <v>1278473.83</v>
      </c>
      <c r="I44" s="90"/>
      <c r="J44" s="70">
        <f>G44/D44*100</f>
        <v>97.593422137404588</v>
      </c>
      <c r="K44" s="62"/>
    </row>
    <row r="45" spans="1:11" ht="40.5" customHeight="1">
      <c r="A45" s="31" t="s">
        <v>51</v>
      </c>
      <c r="B45" s="43" t="s">
        <v>10</v>
      </c>
      <c r="C45" s="146" t="s">
        <v>135</v>
      </c>
      <c r="D45" s="33">
        <f t="shared" si="4"/>
        <v>5000</v>
      </c>
      <c r="E45" s="50">
        <v>5000</v>
      </c>
      <c r="F45" s="100"/>
      <c r="G45" s="33">
        <f t="shared" si="5"/>
        <v>3415.64</v>
      </c>
      <c r="H45" s="101">
        <v>3415.64</v>
      </c>
      <c r="I45" s="102"/>
      <c r="J45" s="70">
        <f>G45/D45*100</f>
        <v>68.312799999999996</v>
      </c>
      <c r="K45" s="62"/>
    </row>
    <row r="46" spans="1:11" ht="24">
      <c r="A46" s="31" t="s">
        <v>52</v>
      </c>
      <c r="B46" s="43" t="s">
        <v>10</v>
      </c>
      <c r="C46" s="146" t="s">
        <v>11</v>
      </c>
      <c r="D46" s="94">
        <f t="shared" si="4"/>
        <v>1130000</v>
      </c>
      <c r="E46" s="95">
        <v>1130000</v>
      </c>
      <c r="F46" s="98"/>
      <c r="G46" s="99">
        <f t="shared" si="5"/>
        <v>1104744.3799999999</v>
      </c>
      <c r="H46" s="88">
        <v>1104744.3799999999</v>
      </c>
      <c r="I46" s="90"/>
      <c r="J46" s="70">
        <f t="shared" si="3"/>
        <v>97.764989380530963</v>
      </c>
      <c r="K46" s="62"/>
    </row>
    <row r="47" spans="1:11" ht="21" customHeight="1">
      <c r="A47" s="31" t="s">
        <v>53</v>
      </c>
      <c r="B47" s="43" t="s">
        <v>10</v>
      </c>
      <c r="C47" s="146" t="s">
        <v>196</v>
      </c>
      <c r="D47" s="33">
        <f t="shared" si="4"/>
        <v>30143.1</v>
      </c>
      <c r="E47" s="50">
        <v>30143.1</v>
      </c>
      <c r="F47" s="51"/>
      <c r="G47" s="33">
        <f t="shared" si="5"/>
        <v>30143.1</v>
      </c>
      <c r="H47" s="88">
        <v>30143.1</v>
      </c>
      <c r="I47" s="90"/>
      <c r="J47" s="70">
        <f>G47/D47*100</f>
        <v>100</v>
      </c>
      <c r="K47" s="62"/>
    </row>
    <row r="48" spans="1:11" ht="18.75" customHeight="1">
      <c r="A48" s="31" t="s">
        <v>54</v>
      </c>
      <c r="B48" s="42" t="s">
        <v>10</v>
      </c>
      <c r="C48" s="147" t="s">
        <v>93</v>
      </c>
      <c r="D48" s="33">
        <f t="shared" si="4"/>
        <v>8300</v>
      </c>
      <c r="E48" s="50">
        <v>8300</v>
      </c>
      <c r="F48" s="51"/>
      <c r="G48" s="33">
        <f t="shared" si="5"/>
        <v>8300</v>
      </c>
      <c r="H48" s="88">
        <v>8300</v>
      </c>
      <c r="I48" s="90"/>
      <c r="J48" s="70">
        <f>G48/D48*100</f>
        <v>100</v>
      </c>
      <c r="K48" s="62"/>
    </row>
    <row r="49" spans="1:20" ht="26.25" customHeight="1">
      <c r="A49" s="31" t="s">
        <v>55</v>
      </c>
      <c r="B49" s="43" t="s">
        <v>10</v>
      </c>
      <c r="C49" s="146" t="s">
        <v>142</v>
      </c>
      <c r="D49" s="33">
        <f t="shared" si="4"/>
        <v>10000</v>
      </c>
      <c r="E49" s="50">
        <v>10000</v>
      </c>
      <c r="F49" s="51"/>
      <c r="G49" s="33">
        <f t="shared" si="5"/>
        <v>9150</v>
      </c>
      <c r="H49" s="88">
        <v>9150</v>
      </c>
      <c r="I49" s="90"/>
      <c r="J49" s="70">
        <f>G49/D49*100</f>
        <v>91.5</v>
      </c>
      <c r="K49" s="62"/>
    </row>
    <row r="50" spans="1:20" ht="27.75" customHeight="1">
      <c r="A50" s="31"/>
      <c r="B50" s="38" t="s">
        <v>107</v>
      </c>
      <c r="C50" s="170" t="s">
        <v>108</v>
      </c>
      <c r="D50" s="39">
        <f t="shared" ref="D50:D73" si="6">SUM(E50:F50)</f>
        <v>54118</v>
      </c>
      <c r="E50" s="52">
        <f>SUM(E51)</f>
        <v>54118</v>
      </c>
      <c r="F50" s="63">
        <f>SUM(F51)</f>
        <v>0</v>
      </c>
      <c r="G50" s="39">
        <f t="shared" ref="G50:G62" si="7">SUM(H50:I50)</f>
        <v>53345.47</v>
      </c>
      <c r="H50" s="52">
        <f>SUM(H51)</f>
        <v>53345.47</v>
      </c>
      <c r="I50" s="63">
        <f>SUM(I51)</f>
        <v>0</v>
      </c>
      <c r="J50" s="71">
        <f t="shared" si="3"/>
        <v>98.572508222772456</v>
      </c>
      <c r="K50" s="62"/>
    </row>
    <row r="51" spans="1:20" ht="25.5" customHeight="1">
      <c r="A51" s="31" t="s">
        <v>43</v>
      </c>
      <c r="B51" s="42" t="s">
        <v>46</v>
      </c>
      <c r="C51" s="147" t="s">
        <v>109</v>
      </c>
      <c r="D51" s="30">
        <f t="shared" si="6"/>
        <v>54118</v>
      </c>
      <c r="E51" s="46">
        <v>54118</v>
      </c>
      <c r="F51" s="47"/>
      <c r="G51" s="30">
        <f t="shared" si="7"/>
        <v>53345.47</v>
      </c>
      <c r="H51" s="88">
        <v>53345.47</v>
      </c>
      <c r="I51" s="90"/>
      <c r="J51" s="70">
        <f t="shared" si="3"/>
        <v>98.572508222772456</v>
      </c>
      <c r="K51" s="62"/>
    </row>
    <row r="52" spans="1:20" ht="27" customHeight="1">
      <c r="A52" s="31"/>
      <c r="B52" s="38" t="s">
        <v>112</v>
      </c>
      <c r="C52" s="170" t="s">
        <v>202</v>
      </c>
      <c r="D52" s="39">
        <f t="shared" si="6"/>
        <v>159461</v>
      </c>
      <c r="E52" s="52">
        <f>E53</f>
        <v>159461</v>
      </c>
      <c r="F52" s="63">
        <f>F53</f>
        <v>0</v>
      </c>
      <c r="G52" s="39">
        <f t="shared" si="7"/>
        <v>152545.69</v>
      </c>
      <c r="H52" s="52">
        <f>H53</f>
        <v>152545.69</v>
      </c>
      <c r="I52" s="63">
        <f>I53</f>
        <v>0</v>
      </c>
      <c r="J52" s="71">
        <f t="shared" si="3"/>
        <v>95.66332206621054</v>
      </c>
      <c r="K52" s="62"/>
    </row>
    <row r="53" spans="1:20" ht="42.75" customHeight="1">
      <c r="A53" s="31" t="s">
        <v>43</v>
      </c>
      <c r="B53" s="43" t="s">
        <v>10</v>
      </c>
      <c r="C53" s="147" t="s">
        <v>120</v>
      </c>
      <c r="D53" s="30">
        <f t="shared" si="6"/>
        <v>159461</v>
      </c>
      <c r="E53" s="50">
        <v>159461</v>
      </c>
      <c r="F53" s="51"/>
      <c r="G53" s="33">
        <f t="shared" si="7"/>
        <v>152545.69</v>
      </c>
      <c r="H53" s="88">
        <v>152545.69</v>
      </c>
      <c r="I53" s="90"/>
      <c r="J53" s="70">
        <f t="shared" si="3"/>
        <v>95.66332206621054</v>
      </c>
      <c r="K53" s="62"/>
    </row>
    <row r="54" spans="1:20" ht="25.5">
      <c r="A54" s="31"/>
      <c r="B54" s="38" t="s">
        <v>66</v>
      </c>
      <c r="C54" s="170" t="s">
        <v>67</v>
      </c>
      <c r="D54" s="39">
        <f t="shared" si="6"/>
        <v>1381470</v>
      </c>
      <c r="E54" s="52">
        <f>SUM(E55:E57)</f>
        <v>1381470</v>
      </c>
      <c r="F54" s="52">
        <f>SUM(F55:F57)</f>
        <v>0</v>
      </c>
      <c r="G54" s="39">
        <f t="shared" si="7"/>
        <v>1336611.57</v>
      </c>
      <c r="H54" s="52">
        <f>SUM(H55:H57)</f>
        <v>1336611.57</v>
      </c>
      <c r="I54" s="52">
        <f>SUM(I55:I57)</f>
        <v>0</v>
      </c>
      <c r="J54" s="71">
        <f t="shared" si="3"/>
        <v>96.752848053160761</v>
      </c>
      <c r="K54" s="62"/>
    </row>
    <row r="55" spans="1:20" ht="22.5" customHeight="1">
      <c r="A55" s="31" t="s">
        <v>43</v>
      </c>
      <c r="B55" s="42" t="s">
        <v>65</v>
      </c>
      <c r="C55" s="147" t="s">
        <v>8</v>
      </c>
      <c r="D55" s="30">
        <f t="shared" si="6"/>
        <v>1251470</v>
      </c>
      <c r="E55" s="46">
        <v>1251470</v>
      </c>
      <c r="F55" s="47"/>
      <c r="G55" s="30">
        <f t="shared" si="7"/>
        <v>1211523.29</v>
      </c>
      <c r="H55" s="88">
        <v>1211523.29</v>
      </c>
      <c r="I55" s="90"/>
      <c r="J55" s="70">
        <f t="shared" si="3"/>
        <v>96.808016972040875</v>
      </c>
      <c r="K55" s="62"/>
    </row>
    <row r="56" spans="1:20" ht="24" customHeight="1">
      <c r="A56" s="31" t="s">
        <v>44</v>
      </c>
      <c r="B56" s="42" t="s">
        <v>46</v>
      </c>
      <c r="C56" s="147" t="s">
        <v>143</v>
      </c>
      <c r="D56" s="30">
        <f t="shared" si="6"/>
        <v>85000</v>
      </c>
      <c r="E56" s="46">
        <v>85000</v>
      </c>
      <c r="F56" s="47"/>
      <c r="G56" s="30">
        <f t="shared" si="7"/>
        <v>83088.28</v>
      </c>
      <c r="H56" s="88">
        <v>83088.28</v>
      </c>
      <c r="I56" s="90"/>
      <c r="J56" s="70">
        <f t="shared" si="3"/>
        <v>97.750917647058827</v>
      </c>
      <c r="K56" s="62"/>
    </row>
    <row r="57" spans="1:20" ht="24" customHeight="1">
      <c r="A57" s="31" t="s">
        <v>45</v>
      </c>
      <c r="B57" s="42" t="s">
        <v>46</v>
      </c>
      <c r="C57" s="179" t="s">
        <v>258</v>
      </c>
      <c r="D57" s="30">
        <f t="shared" si="6"/>
        <v>45000</v>
      </c>
      <c r="E57" s="50">
        <v>45000</v>
      </c>
      <c r="F57" s="178"/>
      <c r="G57" s="178">
        <f t="shared" si="7"/>
        <v>42000</v>
      </c>
      <c r="H57" s="89">
        <v>42000</v>
      </c>
      <c r="I57" s="89"/>
      <c r="J57" s="70">
        <f t="shared" si="3"/>
        <v>93.333333333333329</v>
      </c>
      <c r="K57" s="62"/>
    </row>
    <row r="58" spans="1:20" ht="25.5">
      <c r="A58" s="31"/>
      <c r="B58" s="41" t="s">
        <v>57</v>
      </c>
      <c r="C58" s="171" t="s">
        <v>21</v>
      </c>
      <c r="D58" s="34">
        <f t="shared" si="6"/>
        <v>1003400</v>
      </c>
      <c r="E58" s="52">
        <f>SUM(E59:E62)</f>
        <v>1003400</v>
      </c>
      <c r="F58" s="52">
        <f>SUM(F59:F62)</f>
        <v>0</v>
      </c>
      <c r="G58" s="106">
        <f t="shared" si="7"/>
        <v>981078.82999999984</v>
      </c>
      <c r="H58" s="52">
        <f>SUM(H59:H62)</f>
        <v>981078.82999999984</v>
      </c>
      <c r="I58" s="52">
        <f>SUM(I59:I62)</f>
        <v>0</v>
      </c>
      <c r="J58" s="135">
        <f t="shared" si="3"/>
        <v>97.77544648196131</v>
      </c>
      <c r="K58" s="62"/>
    </row>
    <row r="59" spans="1:20" ht="17.25" customHeight="1">
      <c r="A59" s="31" t="s">
        <v>43</v>
      </c>
      <c r="B59" s="107" t="s">
        <v>46</v>
      </c>
      <c r="C59" s="153" t="s">
        <v>84</v>
      </c>
      <c r="D59" s="93">
        <f t="shared" si="6"/>
        <v>664700</v>
      </c>
      <c r="E59" s="202">
        <v>664700</v>
      </c>
      <c r="F59" s="47"/>
      <c r="G59" s="30">
        <f t="shared" si="7"/>
        <v>649062.57999999996</v>
      </c>
      <c r="H59" s="110">
        <v>649062.57999999996</v>
      </c>
      <c r="I59" s="111"/>
      <c r="J59" s="112">
        <f t="shared" si="3"/>
        <v>97.647446968557233</v>
      </c>
      <c r="K59" s="62"/>
    </row>
    <row r="60" spans="1:20" ht="24.75" customHeight="1">
      <c r="A60" s="31" t="s">
        <v>44</v>
      </c>
      <c r="B60" s="42" t="s">
        <v>10</v>
      </c>
      <c r="C60" s="147" t="s">
        <v>94</v>
      </c>
      <c r="D60" s="30">
        <f>SUM(E60:F60)</f>
        <v>42000</v>
      </c>
      <c r="E60" s="50">
        <v>42000</v>
      </c>
      <c r="F60" s="51"/>
      <c r="G60" s="33">
        <f>SUM(H60:I60)</f>
        <v>41783.75</v>
      </c>
      <c r="H60" s="88">
        <v>41783.75</v>
      </c>
      <c r="I60" s="90"/>
      <c r="J60" s="70">
        <f>G60/D60*100</f>
        <v>99.485119047619051</v>
      </c>
      <c r="K60" s="62"/>
    </row>
    <row r="61" spans="1:20" ht="18.75" customHeight="1">
      <c r="A61" s="31" t="s">
        <v>45</v>
      </c>
      <c r="B61" s="43" t="s">
        <v>10</v>
      </c>
      <c r="C61" s="146" t="s">
        <v>197</v>
      </c>
      <c r="D61" s="33">
        <f>SUM(E61:F61)</f>
        <v>25000</v>
      </c>
      <c r="E61" s="50">
        <v>25000</v>
      </c>
      <c r="F61" s="51"/>
      <c r="G61" s="33">
        <f>SUM(H61:I61)</f>
        <v>18587.689999999999</v>
      </c>
      <c r="H61" s="88">
        <v>18587.689999999999</v>
      </c>
      <c r="I61" s="90"/>
      <c r="J61" s="70">
        <f>G61/D61*100</f>
        <v>74.350759999999994</v>
      </c>
      <c r="K61" s="62"/>
    </row>
    <row r="62" spans="1:20" s="114" customFormat="1" ht="17.25" customHeight="1">
      <c r="A62" s="31" t="s">
        <v>47</v>
      </c>
      <c r="B62" s="42" t="s">
        <v>10</v>
      </c>
      <c r="C62" s="147" t="s">
        <v>90</v>
      </c>
      <c r="D62" s="30">
        <f t="shared" si="6"/>
        <v>271700</v>
      </c>
      <c r="E62" s="46">
        <v>271700</v>
      </c>
      <c r="F62" s="47"/>
      <c r="G62" s="30">
        <f t="shared" si="7"/>
        <v>271644.81</v>
      </c>
      <c r="H62" s="88">
        <v>271644.81</v>
      </c>
      <c r="I62" s="90"/>
      <c r="J62" s="70">
        <f t="shared" si="3"/>
        <v>99.979687154950312</v>
      </c>
      <c r="K62" s="62"/>
      <c r="L62" s="113"/>
      <c r="M62" s="113"/>
      <c r="N62" s="113"/>
      <c r="O62" s="113"/>
      <c r="P62" s="113"/>
      <c r="Q62" s="113"/>
      <c r="R62" s="113"/>
      <c r="S62" s="113"/>
      <c r="T62" s="113"/>
    </row>
    <row r="63" spans="1:20" ht="25.5">
      <c r="A63" s="31"/>
      <c r="B63" s="35" t="s">
        <v>70</v>
      </c>
      <c r="C63" s="148" t="s">
        <v>3</v>
      </c>
      <c r="D63" s="32">
        <f t="shared" si="6"/>
        <v>16270</v>
      </c>
      <c r="E63" s="40">
        <f>SUM(E64:E64)</f>
        <v>16270</v>
      </c>
      <c r="F63" s="115">
        <f>SUM(F64:F64)</f>
        <v>0</v>
      </c>
      <c r="G63" s="32">
        <f>SUM(H63:I63)</f>
        <v>16264.26</v>
      </c>
      <c r="H63" s="104">
        <f>SUM(H64:H64)</f>
        <v>16264.26</v>
      </c>
      <c r="I63" s="105">
        <f>SUM(I64:I64)</f>
        <v>0</v>
      </c>
      <c r="J63" s="71">
        <f t="shared" si="3"/>
        <v>99.964720344191761</v>
      </c>
      <c r="K63" s="62"/>
    </row>
    <row r="64" spans="1:20" ht="24">
      <c r="A64" s="31" t="s">
        <v>43</v>
      </c>
      <c r="B64" s="96" t="s">
        <v>25</v>
      </c>
      <c r="C64" s="146" t="s">
        <v>26</v>
      </c>
      <c r="D64" s="33">
        <f t="shared" si="6"/>
        <v>16270</v>
      </c>
      <c r="E64" s="50">
        <v>16270</v>
      </c>
      <c r="F64" s="51"/>
      <c r="G64" s="33">
        <f>SUM(H64:I64)</f>
        <v>16264.26</v>
      </c>
      <c r="H64" s="88">
        <v>16264.26</v>
      </c>
      <c r="I64" s="90"/>
      <c r="J64" s="70">
        <f t="shared" si="3"/>
        <v>99.964720344191761</v>
      </c>
      <c r="K64" s="62"/>
    </row>
    <row r="65" spans="1:11" ht="23.25" customHeight="1">
      <c r="A65" s="31"/>
      <c r="B65" s="35" t="s">
        <v>58</v>
      </c>
      <c r="C65" s="148" t="s">
        <v>59</v>
      </c>
      <c r="D65" s="32">
        <f t="shared" si="6"/>
        <v>56601.919999999998</v>
      </c>
      <c r="E65" s="40">
        <f>E66+E68+E67</f>
        <v>56601.919999999998</v>
      </c>
      <c r="F65" s="116">
        <f>F66+F68+F67</f>
        <v>0</v>
      </c>
      <c r="G65" s="32">
        <f t="shared" ref="G65:G97" si="8">SUM(H65:I65)</f>
        <v>53748.52</v>
      </c>
      <c r="H65" s="40">
        <f>H66+H68+H67</f>
        <v>53748.52</v>
      </c>
      <c r="I65" s="116">
        <f>I66+I68+I67</f>
        <v>0</v>
      </c>
      <c r="J65" s="71">
        <f t="shared" si="3"/>
        <v>94.958828251762483</v>
      </c>
      <c r="K65" s="204">
        <f>K68</f>
        <v>0</v>
      </c>
    </row>
    <row r="66" spans="1:11" ht="23.25" customHeight="1">
      <c r="A66" s="31" t="s">
        <v>44</v>
      </c>
      <c r="B66" s="84" t="s">
        <v>65</v>
      </c>
      <c r="C66" s="146" t="s">
        <v>125</v>
      </c>
      <c r="D66" s="30">
        <f>SUM(E66:F66)</f>
        <v>40000</v>
      </c>
      <c r="E66" s="101">
        <v>40000</v>
      </c>
      <c r="F66" s="117"/>
      <c r="G66" s="30">
        <f>SUM(H66:I66)</f>
        <v>39729</v>
      </c>
      <c r="H66" s="88">
        <v>39729</v>
      </c>
      <c r="I66" s="90"/>
      <c r="J66" s="70">
        <f>G66/D66*100</f>
        <v>99.322500000000005</v>
      </c>
      <c r="K66" s="62"/>
    </row>
    <row r="67" spans="1:11" ht="18.75" customHeight="1">
      <c r="A67" s="31" t="s">
        <v>43</v>
      </c>
      <c r="B67" s="42" t="s">
        <v>25</v>
      </c>
      <c r="C67" s="146" t="s">
        <v>144</v>
      </c>
      <c r="D67" s="33">
        <f t="shared" si="6"/>
        <v>10000</v>
      </c>
      <c r="E67" s="101">
        <v>10000</v>
      </c>
      <c r="F67" s="117"/>
      <c r="G67" s="33">
        <f t="shared" si="8"/>
        <v>7417.6</v>
      </c>
      <c r="H67" s="88">
        <v>7417.6</v>
      </c>
      <c r="I67" s="90"/>
      <c r="J67" s="70">
        <f t="shared" si="3"/>
        <v>74.176000000000002</v>
      </c>
      <c r="K67" s="62"/>
    </row>
    <row r="68" spans="1:11" ht="24.75" customHeight="1">
      <c r="A68" s="31" t="s">
        <v>45</v>
      </c>
      <c r="B68" s="42" t="s">
        <v>10</v>
      </c>
      <c r="C68" s="146" t="s">
        <v>145</v>
      </c>
      <c r="D68" s="30">
        <f t="shared" si="6"/>
        <v>6601.92</v>
      </c>
      <c r="E68" s="101">
        <v>6601.92</v>
      </c>
      <c r="F68" s="117"/>
      <c r="G68" s="30">
        <f t="shared" si="8"/>
        <v>6601.92</v>
      </c>
      <c r="H68" s="88">
        <v>6601.92</v>
      </c>
      <c r="I68" s="90"/>
      <c r="J68" s="70">
        <f t="shared" si="3"/>
        <v>100</v>
      </c>
      <c r="K68" s="68"/>
    </row>
    <row r="69" spans="1:11" ht="21.75" customHeight="1">
      <c r="A69" s="31"/>
      <c r="B69" s="38" t="s">
        <v>60</v>
      </c>
      <c r="C69" s="170" t="s">
        <v>61</v>
      </c>
      <c r="D69" s="39">
        <f t="shared" si="6"/>
        <v>247282</v>
      </c>
      <c r="E69" s="121">
        <f>SUM(E70:E73)</f>
        <v>131294</v>
      </c>
      <c r="F69" s="121">
        <f>SUM(F70:F73)</f>
        <v>115988</v>
      </c>
      <c r="G69" s="39">
        <f t="shared" si="8"/>
        <v>246631.53</v>
      </c>
      <c r="H69" s="121">
        <f>SUM(H70:H73)</f>
        <v>130644.03</v>
      </c>
      <c r="I69" s="121">
        <f>SUM(I70:I73)</f>
        <v>115987.5</v>
      </c>
      <c r="J69" s="71">
        <f t="shared" si="3"/>
        <v>99.736952143706375</v>
      </c>
      <c r="K69" s="62"/>
    </row>
    <row r="70" spans="1:11" ht="17.25" customHeight="1">
      <c r="A70" s="31" t="s">
        <v>43</v>
      </c>
      <c r="B70" s="84" t="s">
        <v>46</v>
      </c>
      <c r="C70" s="147" t="s">
        <v>146</v>
      </c>
      <c r="D70" s="30">
        <f t="shared" si="6"/>
        <v>20000</v>
      </c>
      <c r="E70" s="91">
        <v>20000</v>
      </c>
      <c r="F70" s="92"/>
      <c r="G70" s="30">
        <f t="shared" si="8"/>
        <v>19774.43</v>
      </c>
      <c r="H70" s="88">
        <v>19774.43</v>
      </c>
      <c r="I70" s="90"/>
      <c r="J70" s="70">
        <f t="shared" si="3"/>
        <v>98.872150000000005</v>
      </c>
      <c r="K70" s="62"/>
    </row>
    <row r="71" spans="1:11" ht="17.25" customHeight="1">
      <c r="A71" s="31" t="s">
        <v>44</v>
      </c>
      <c r="B71" s="84" t="s">
        <v>46</v>
      </c>
      <c r="C71" s="147" t="s">
        <v>213</v>
      </c>
      <c r="D71" s="30">
        <f t="shared" si="6"/>
        <v>173982</v>
      </c>
      <c r="E71" s="91">
        <v>57994</v>
      </c>
      <c r="F71" s="92">
        <v>115988</v>
      </c>
      <c r="G71" s="30">
        <f t="shared" si="8"/>
        <v>173981.5</v>
      </c>
      <c r="H71" s="88">
        <v>57994</v>
      </c>
      <c r="I71" s="90">
        <v>115987.5</v>
      </c>
      <c r="J71" s="70">
        <f t="shared" si="3"/>
        <v>99.99971261394856</v>
      </c>
      <c r="K71" s="62"/>
    </row>
    <row r="72" spans="1:11" ht="17.25" customHeight="1">
      <c r="A72" s="31" t="s">
        <v>45</v>
      </c>
      <c r="B72" s="84" t="s">
        <v>46</v>
      </c>
      <c r="C72" s="147" t="s">
        <v>214</v>
      </c>
      <c r="D72" s="30">
        <f t="shared" si="6"/>
        <v>32000</v>
      </c>
      <c r="E72" s="91">
        <v>32000</v>
      </c>
      <c r="F72" s="92"/>
      <c r="G72" s="30">
        <f t="shared" si="8"/>
        <v>32000</v>
      </c>
      <c r="H72" s="88">
        <v>32000</v>
      </c>
      <c r="I72" s="90"/>
      <c r="J72" s="70">
        <f t="shared" si="3"/>
        <v>100</v>
      </c>
      <c r="K72" s="62"/>
    </row>
    <row r="73" spans="1:11" ht="17.25" customHeight="1">
      <c r="A73" s="31" t="s">
        <v>47</v>
      </c>
      <c r="B73" s="84" t="s">
        <v>46</v>
      </c>
      <c r="C73" s="147" t="s">
        <v>215</v>
      </c>
      <c r="D73" s="30">
        <f t="shared" si="6"/>
        <v>21300</v>
      </c>
      <c r="E73" s="91">
        <v>21300</v>
      </c>
      <c r="F73" s="92"/>
      <c r="G73" s="30">
        <f t="shared" si="8"/>
        <v>20875.599999999999</v>
      </c>
      <c r="H73" s="88">
        <v>20875.599999999999</v>
      </c>
      <c r="I73" s="90"/>
      <c r="J73" s="70">
        <f t="shared" si="3"/>
        <v>98.007511737089189</v>
      </c>
      <c r="K73" s="62"/>
    </row>
    <row r="74" spans="1:11" ht="21.75" customHeight="1">
      <c r="A74" s="31"/>
      <c r="B74" s="38" t="s">
        <v>1</v>
      </c>
      <c r="C74" s="148" t="s">
        <v>2</v>
      </c>
      <c r="D74" s="32">
        <f t="shared" ref="D74:D82" si="9">SUM(E74:F74)</f>
        <v>42700</v>
      </c>
      <c r="E74" s="45">
        <f>SUM(E75:E75)</f>
        <v>42700</v>
      </c>
      <c r="F74" s="118">
        <f>SUM(F75:F75)</f>
        <v>0</v>
      </c>
      <c r="G74" s="32">
        <f t="shared" si="8"/>
        <v>42700</v>
      </c>
      <c r="H74" s="45">
        <f>SUM(H75:H75)</f>
        <v>42700</v>
      </c>
      <c r="I74" s="118">
        <f>SUM(I75:I75)</f>
        <v>0</v>
      </c>
      <c r="J74" s="71">
        <f t="shared" si="3"/>
        <v>100</v>
      </c>
      <c r="K74" s="62"/>
    </row>
    <row r="75" spans="1:11" ht="18" customHeight="1">
      <c r="A75" s="31" t="s">
        <v>43</v>
      </c>
      <c r="B75" s="84" t="s">
        <v>46</v>
      </c>
      <c r="C75" s="147" t="s">
        <v>147</v>
      </c>
      <c r="D75" s="30">
        <f t="shared" si="9"/>
        <v>42700</v>
      </c>
      <c r="E75" s="91">
        <v>42700</v>
      </c>
      <c r="F75" s="92"/>
      <c r="G75" s="30">
        <f t="shared" si="8"/>
        <v>42700</v>
      </c>
      <c r="H75" s="88">
        <v>42700</v>
      </c>
      <c r="I75" s="90"/>
      <c r="J75" s="70">
        <f t="shared" ref="J75:J123" si="10">G75/D75*100</f>
        <v>100</v>
      </c>
      <c r="K75" s="62"/>
    </row>
    <row r="76" spans="1:11" ht="21.75" customHeight="1">
      <c r="A76" s="181"/>
      <c r="B76" s="182" t="s">
        <v>216</v>
      </c>
      <c r="C76" s="182" t="s">
        <v>217</v>
      </c>
      <c r="D76" s="32">
        <f t="shared" si="9"/>
        <v>4000</v>
      </c>
      <c r="E76" s="45">
        <f>SUM(E77:E77)</f>
        <v>4000</v>
      </c>
      <c r="F76" s="118">
        <f>SUM(F77:F77)</f>
        <v>0</v>
      </c>
      <c r="G76" s="32">
        <f t="shared" ref="G76:G82" si="11">SUM(H76:I76)</f>
        <v>3999</v>
      </c>
      <c r="H76" s="45">
        <f>SUM(H77:H77)</f>
        <v>3999</v>
      </c>
      <c r="I76" s="118">
        <f>SUM(I77:I77)</f>
        <v>0</v>
      </c>
      <c r="J76" s="71">
        <f t="shared" si="10"/>
        <v>99.975000000000009</v>
      </c>
      <c r="K76" s="62"/>
    </row>
    <row r="77" spans="1:11" ht="18" customHeight="1">
      <c r="A77" s="183" t="s">
        <v>43</v>
      </c>
      <c r="B77" s="184" t="s">
        <v>25</v>
      </c>
      <c r="C77" s="185" t="s">
        <v>218</v>
      </c>
      <c r="D77" s="30">
        <f t="shared" si="9"/>
        <v>4000</v>
      </c>
      <c r="E77" s="91">
        <v>4000</v>
      </c>
      <c r="F77" s="92"/>
      <c r="G77" s="30">
        <f t="shared" si="11"/>
        <v>3999</v>
      </c>
      <c r="H77" s="88">
        <v>3999</v>
      </c>
      <c r="I77" s="90"/>
      <c r="J77" s="70">
        <f t="shared" ref="J77:J82" si="12">G77/D77*100</f>
        <v>99.975000000000009</v>
      </c>
      <c r="K77" s="62"/>
    </row>
    <row r="78" spans="1:11" ht="18" customHeight="1">
      <c r="A78" s="181"/>
      <c r="B78" s="182" t="s">
        <v>220</v>
      </c>
      <c r="C78" s="181" t="s">
        <v>221</v>
      </c>
      <c r="D78" s="32">
        <f t="shared" si="9"/>
        <v>18852</v>
      </c>
      <c r="E78" s="121">
        <f>SUM(E79:E80)</f>
        <v>18852</v>
      </c>
      <c r="F78" s="121">
        <f>SUM(F79:F80)</f>
        <v>0</v>
      </c>
      <c r="G78" s="32">
        <f t="shared" si="11"/>
        <v>18212.32</v>
      </c>
      <c r="H78" s="121">
        <f>SUM(H79:H80)</f>
        <v>18212.32</v>
      </c>
      <c r="I78" s="121">
        <f>SUM(I79:I80)</f>
        <v>0</v>
      </c>
      <c r="J78" s="71">
        <f t="shared" si="12"/>
        <v>96.606832166348397</v>
      </c>
      <c r="K78" s="186"/>
    </row>
    <row r="79" spans="1:11" ht="18" customHeight="1">
      <c r="A79" s="183" t="s">
        <v>43</v>
      </c>
      <c r="B79" s="184" t="s">
        <v>25</v>
      </c>
      <c r="C79" s="185" t="s">
        <v>222</v>
      </c>
      <c r="D79" s="30">
        <f t="shared" si="9"/>
        <v>6000</v>
      </c>
      <c r="E79" s="95">
        <v>6000</v>
      </c>
      <c r="F79" s="180"/>
      <c r="G79" s="30">
        <f t="shared" si="11"/>
        <v>5360.92</v>
      </c>
      <c r="H79" s="101">
        <v>5360.92</v>
      </c>
      <c r="I79" s="102"/>
      <c r="J79" s="70">
        <f t="shared" si="12"/>
        <v>89.348666666666659</v>
      </c>
      <c r="K79" s="62"/>
    </row>
    <row r="80" spans="1:11" ht="18" customHeight="1">
      <c r="A80" s="183" t="s">
        <v>44</v>
      </c>
      <c r="B80" s="184" t="s">
        <v>25</v>
      </c>
      <c r="C80" s="185" t="s">
        <v>223</v>
      </c>
      <c r="D80" s="30">
        <f t="shared" si="9"/>
        <v>12852</v>
      </c>
      <c r="E80" s="95">
        <v>12852</v>
      </c>
      <c r="F80" s="180"/>
      <c r="G80" s="30">
        <f t="shared" si="11"/>
        <v>12851.4</v>
      </c>
      <c r="H80" s="101">
        <v>12851.4</v>
      </c>
      <c r="I80" s="102"/>
      <c r="J80" s="70">
        <f t="shared" si="12"/>
        <v>99.995331465919705</v>
      </c>
      <c r="K80" s="62"/>
    </row>
    <row r="81" spans="1:11" ht="18" customHeight="1">
      <c r="A81" s="181"/>
      <c r="B81" s="182" t="s">
        <v>224</v>
      </c>
      <c r="C81" s="181" t="s">
        <v>225</v>
      </c>
      <c r="D81" s="32">
        <f t="shared" si="9"/>
        <v>13359</v>
      </c>
      <c r="E81" s="121">
        <f>E82</f>
        <v>13359</v>
      </c>
      <c r="F81" s="121">
        <f>F82</f>
        <v>0</v>
      </c>
      <c r="G81" s="32">
        <f t="shared" si="11"/>
        <v>13359</v>
      </c>
      <c r="H81" s="121">
        <f>H82</f>
        <v>13359</v>
      </c>
      <c r="I81" s="121">
        <f>I82</f>
        <v>0</v>
      </c>
      <c r="J81" s="71">
        <f t="shared" si="12"/>
        <v>100</v>
      </c>
      <c r="K81" s="62"/>
    </row>
    <row r="82" spans="1:11" ht="18" customHeight="1">
      <c r="A82" s="183" t="s">
        <v>43</v>
      </c>
      <c r="B82" s="184" t="s">
        <v>25</v>
      </c>
      <c r="C82" s="185" t="s">
        <v>226</v>
      </c>
      <c r="D82" s="30">
        <f t="shared" si="9"/>
        <v>13359</v>
      </c>
      <c r="E82" s="95">
        <v>13359</v>
      </c>
      <c r="F82" s="180"/>
      <c r="G82" s="30">
        <f t="shared" si="11"/>
        <v>13359</v>
      </c>
      <c r="H82" s="101">
        <v>13359</v>
      </c>
      <c r="I82" s="102"/>
      <c r="J82" s="70">
        <f t="shared" si="12"/>
        <v>100</v>
      </c>
      <c r="K82" s="62"/>
    </row>
    <row r="83" spans="1:11" ht="27.75" customHeight="1">
      <c r="A83" s="198"/>
      <c r="B83" s="199" t="s">
        <v>72</v>
      </c>
      <c r="C83" s="170" t="s">
        <v>121</v>
      </c>
      <c r="D83" s="39">
        <f t="shared" ref="D83:I83" si="13">D84+D87+D90+D94</f>
        <v>22438</v>
      </c>
      <c r="E83" s="39">
        <f t="shared" si="13"/>
        <v>3564.2</v>
      </c>
      <c r="F83" s="39">
        <f t="shared" si="13"/>
        <v>18873.8</v>
      </c>
      <c r="G83" s="39">
        <f t="shared" si="13"/>
        <v>20386.2</v>
      </c>
      <c r="H83" s="39">
        <f t="shared" si="13"/>
        <v>2989</v>
      </c>
      <c r="I83" s="39">
        <f t="shared" si="13"/>
        <v>17397.2</v>
      </c>
      <c r="J83" s="71">
        <f t="shared" si="10"/>
        <v>90.855691238078265</v>
      </c>
      <c r="K83" s="62"/>
    </row>
    <row r="84" spans="1:11" ht="14.25" customHeight="1">
      <c r="A84" s="31" t="s">
        <v>43</v>
      </c>
      <c r="B84" s="84" t="s">
        <v>46</v>
      </c>
      <c r="C84" s="147" t="s">
        <v>148</v>
      </c>
      <c r="D84" s="30">
        <f>SUM(E84:F84)</f>
        <v>1600</v>
      </c>
      <c r="E84" s="91">
        <v>1600</v>
      </c>
      <c r="F84" s="92"/>
      <c r="G84" s="30">
        <f t="shared" si="8"/>
        <v>1024.8</v>
      </c>
      <c r="H84" s="88">
        <v>1024.8</v>
      </c>
      <c r="I84" s="90"/>
      <c r="J84" s="71">
        <f t="shared" si="10"/>
        <v>64.05</v>
      </c>
      <c r="K84" s="62"/>
    </row>
    <row r="85" spans="1:11" ht="15.75" customHeight="1">
      <c r="A85" s="255" t="s">
        <v>44</v>
      </c>
      <c r="B85" s="184" t="s">
        <v>173</v>
      </c>
      <c r="C85" s="262" t="s">
        <v>227</v>
      </c>
      <c r="D85" s="30">
        <f t="shared" ref="D85:D94" si="14">SUM(E85:F85)</f>
        <v>5100</v>
      </c>
      <c r="E85" s="95"/>
      <c r="F85" s="180">
        <v>5100</v>
      </c>
      <c r="G85" s="30">
        <f t="shared" si="8"/>
        <v>4267.25</v>
      </c>
      <c r="H85" s="88"/>
      <c r="I85" s="140">
        <v>4267.25</v>
      </c>
      <c r="J85" s="70">
        <f t="shared" si="10"/>
        <v>83.671568627450981</v>
      </c>
      <c r="K85" s="62"/>
    </row>
    <row r="86" spans="1:11" ht="18" customHeight="1">
      <c r="A86" s="256"/>
      <c r="B86" s="184" t="s">
        <v>228</v>
      </c>
      <c r="C86" s="263"/>
      <c r="D86" s="30">
        <f t="shared" si="14"/>
        <v>900</v>
      </c>
      <c r="E86" s="95"/>
      <c r="F86" s="180">
        <v>900</v>
      </c>
      <c r="G86" s="30">
        <f t="shared" si="8"/>
        <v>753.05</v>
      </c>
      <c r="H86" s="88"/>
      <c r="I86" s="140">
        <v>753.05</v>
      </c>
      <c r="J86" s="70">
        <f t="shared" si="10"/>
        <v>83.672222222222217</v>
      </c>
      <c r="K86" s="62"/>
    </row>
    <row r="87" spans="1:11" ht="15.75" customHeight="1">
      <c r="A87" s="265"/>
      <c r="B87" s="187" t="s">
        <v>229</v>
      </c>
      <c r="C87" s="264"/>
      <c r="D87" s="190">
        <f t="shared" si="14"/>
        <v>6000</v>
      </c>
      <c r="E87" s="191">
        <f>SUM(E85:E86)</f>
        <v>0</v>
      </c>
      <c r="F87" s="122">
        <f>SUM(F85:F86)</f>
        <v>6000</v>
      </c>
      <c r="G87" s="190">
        <f t="shared" si="8"/>
        <v>5020.3</v>
      </c>
      <c r="H87" s="191">
        <f>SUM(H85:H86)</f>
        <v>0</v>
      </c>
      <c r="I87" s="122">
        <f>SUM(I85:I86)</f>
        <v>5020.3</v>
      </c>
      <c r="J87" s="71">
        <f t="shared" si="10"/>
        <v>83.671666666666667</v>
      </c>
      <c r="K87" s="62"/>
    </row>
    <row r="88" spans="1:11" ht="14.25" customHeight="1">
      <c r="A88" s="255" t="s">
        <v>45</v>
      </c>
      <c r="B88" s="184" t="s">
        <v>173</v>
      </c>
      <c r="C88" s="262" t="s">
        <v>230</v>
      </c>
      <c r="D88" s="30">
        <f t="shared" si="14"/>
        <v>4420</v>
      </c>
      <c r="E88" s="95"/>
      <c r="F88" s="180">
        <v>4420</v>
      </c>
      <c r="G88" s="30">
        <f t="shared" si="8"/>
        <v>3997.64</v>
      </c>
      <c r="H88" s="88"/>
      <c r="I88" s="140">
        <v>3997.64</v>
      </c>
      <c r="J88" s="70">
        <f t="shared" si="10"/>
        <v>90.44434389140271</v>
      </c>
      <c r="K88" s="62"/>
    </row>
    <row r="89" spans="1:11" ht="14.25" customHeight="1">
      <c r="A89" s="256"/>
      <c r="B89" s="184" t="s">
        <v>228</v>
      </c>
      <c r="C89" s="263"/>
      <c r="D89" s="30">
        <f t="shared" si="14"/>
        <v>780</v>
      </c>
      <c r="E89" s="95"/>
      <c r="F89" s="180">
        <v>780</v>
      </c>
      <c r="G89" s="30">
        <f t="shared" si="8"/>
        <v>705.46</v>
      </c>
      <c r="H89" s="88"/>
      <c r="I89" s="140">
        <v>705.46</v>
      </c>
      <c r="J89" s="70">
        <f t="shared" si="10"/>
        <v>90.44358974358974</v>
      </c>
      <c r="K89" s="62"/>
    </row>
    <row r="90" spans="1:11" ht="15.75" customHeight="1">
      <c r="A90" s="265"/>
      <c r="B90" s="187" t="s">
        <v>229</v>
      </c>
      <c r="C90" s="264"/>
      <c r="D90" s="32">
        <f t="shared" si="14"/>
        <v>5200</v>
      </c>
      <c r="E90" s="121">
        <f>SUM(E88:E89)</f>
        <v>0</v>
      </c>
      <c r="F90" s="121">
        <f>SUM(F88:F89)</f>
        <v>5200</v>
      </c>
      <c r="G90" s="32">
        <f t="shared" si="8"/>
        <v>4703.1000000000004</v>
      </c>
      <c r="H90" s="121">
        <f>SUM(H88:H89)</f>
        <v>0</v>
      </c>
      <c r="I90" s="121">
        <f>SUM(I88:I89)</f>
        <v>4703.1000000000004</v>
      </c>
      <c r="J90" s="71">
        <f t="shared" si="10"/>
        <v>90.444230769230771</v>
      </c>
      <c r="K90" s="186"/>
    </row>
    <row r="91" spans="1:11" ht="13.5" customHeight="1">
      <c r="A91" s="259" t="s">
        <v>47</v>
      </c>
      <c r="B91" s="188" t="s">
        <v>25</v>
      </c>
      <c r="C91" s="262" t="s">
        <v>231</v>
      </c>
      <c r="D91" s="30">
        <f t="shared" si="14"/>
        <v>610</v>
      </c>
      <c r="E91" s="95">
        <v>610</v>
      </c>
      <c r="F91" s="180"/>
      <c r="G91" s="30">
        <f t="shared" si="8"/>
        <v>610</v>
      </c>
      <c r="H91" s="88">
        <v>610</v>
      </c>
      <c r="I91" s="140"/>
      <c r="J91" s="70">
        <f t="shared" si="10"/>
        <v>100</v>
      </c>
      <c r="K91" s="62"/>
    </row>
    <row r="92" spans="1:11" ht="15.75" customHeight="1">
      <c r="A92" s="260"/>
      <c r="B92" s="188" t="s">
        <v>232</v>
      </c>
      <c r="C92" s="263"/>
      <c r="D92" s="30">
        <f t="shared" si="14"/>
        <v>7673.8</v>
      </c>
      <c r="E92" s="95"/>
      <c r="F92" s="180">
        <v>7673.8</v>
      </c>
      <c r="G92" s="30">
        <f t="shared" si="8"/>
        <v>7673.8</v>
      </c>
      <c r="H92" s="88"/>
      <c r="I92" s="140">
        <v>7673.8</v>
      </c>
      <c r="J92" s="70">
        <f t="shared" si="10"/>
        <v>100</v>
      </c>
      <c r="K92" s="62"/>
    </row>
    <row r="93" spans="1:11" ht="14.25" customHeight="1">
      <c r="A93" s="260"/>
      <c r="B93" s="188" t="s">
        <v>228</v>
      </c>
      <c r="C93" s="263"/>
      <c r="D93" s="30">
        <f t="shared" si="14"/>
        <v>1354.2</v>
      </c>
      <c r="E93" s="95">
        <v>1354.2</v>
      </c>
      <c r="F93" s="180"/>
      <c r="G93" s="30">
        <f t="shared" si="8"/>
        <v>1354.2</v>
      </c>
      <c r="H93" s="88">
        <v>1354.2</v>
      </c>
      <c r="I93" s="140"/>
      <c r="J93" s="70">
        <f t="shared" si="10"/>
        <v>100</v>
      </c>
      <c r="K93" s="62"/>
    </row>
    <row r="94" spans="1:11" ht="13.5" customHeight="1">
      <c r="A94" s="261"/>
      <c r="B94" s="189" t="s">
        <v>86</v>
      </c>
      <c r="C94" s="264"/>
      <c r="D94" s="32">
        <f t="shared" si="14"/>
        <v>9638</v>
      </c>
      <c r="E94" s="121">
        <f>SUM(E91:E93)</f>
        <v>1964.2</v>
      </c>
      <c r="F94" s="121">
        <f>SUM(F91:F93)</f>
        <v>7673.8</v>
      </c>
      <c r="G94" s="32">
        <f t="shared" si="8"/>
        <v>9638</v>
      </c>
      <c r="H94" s="121">
        <f>SUM(H91:H93)</f>
        <v>1964.2</v>
      </c>
      <c r="I94" s="121">
        <f>SUM(I91:I93)</f>
        <v>7673.8</v>
      </c>
      <c r="J94" s="71">
        <f t="shared" si="10"/>
        <v>100</v>
      </c>
      <c r="K94" s="186"/>
    </row>
    <row r="95" spans="1:11" ht="26.25" customHeight="1">
      <c r="A95" s="31"/>
      <c r="B95" s="38" t="s">
        <v>12</v>
      </c>
      <c r="C95" s="170" t="s">
        <v>23</v>
      </c>
      <c r="D95" s="39">
        <f t="shared" ref="D95:D118" si="15">SUM(E95:F95)</f>
        <v>209400</v>
      </c>
      <c r="E95" s="121">
        <f>SUM(E96:E97)</f>
        <v>209400</v>
      </c>
      <c r="F95" s="122">
        <f>SUM(F96:F97)</f>
        <v>0</v>
      </c>
      <c r="G95" s="39">
        <f t="shared" si="8"/>
        <v>208651.14</v>
      </c>
      <c r="H95" s="119">
        <f>SUM(H96:H97)</f>
        <v>208651.14</v>
      </c>
      <c r="I95" s="123">
        <f>SUM(I96:I97)</f>
        <v>0</v>
      </c>
      <c r="J95" s="71">
        <f t="shared" si="10"/>
        <v>99.642378223495712</v>
      </c>
      <c r="K95" s="62"/>
    </row>
    <row r="96" spans="1:11" ht="24" customHeight="1">
      <c r="A96" s="31" t="s">
        <v>43</v>
      </c>
      <c r="B96" s="84" t="s">
        <v>65</v>
      </c>
      <c r="C96" s="147" t="s">
        <v>13</v>
      </c>
      <c r="D96" s="30">
        <f t="shared" si="15"/>
        <v>197000</v>
      </c>
      <c r="E96" s="91">
        <v>197000</v>
      </c>
      <c r="F96" s="92"/>
      <c r="G96" s="30">
        <f t="shared" si="8"/>
        <v>196312.63</v>
      </c>
      <c r="H96" s="88">
        <v>196312.63</v>
      </c>
      <c r="I96" s="90"/>
      <c r="J96" s="70">
        <f t="shared" si="10"/>
        <v>99.651081218274115</v>
      </c>
      <c r="K96" s="62"/>
    </row>
    <row r="97" spans="1:11" ht="27.75" customHeight="1">
      <c r="A97" s="31" t="s">
        <v>44</v>
      </c>
      <c r="B97" s="84" t="s">
        <v>65</v>
      </c>
      <c r="C97" s="147" t="s">
        <v>149</v>
      </c>
      <c r="D97" s="30">
        <f t="shared" si="15"/>
        <v>12400</v>
      </c>
      <c r="E97" s="91">
        <v>12400</v>
      </c>
      <c r="F97" s="92"/>
      <c r="G97" s="30">
        <f t="shared" si="8"/>
        <v>12338.51</v>
      </c>
      <c r="H97" s="88">
        <v>12338.51</v>
      </c>
      <c r="I97" s="90"/>
      <c r="J97" s="70">
        <f t="shared" si="10"/>
        <v>99.504112903225803</v>
      </c>
      <c r="K97" s="62"/>
    </row>
    <row r="98" spans="1:11" ht="19.5" customHeight="1">
      <c r="A98" s="31"/>
      <c r="B98" s="35" t="s">
        <v>150</v>
      </c>
      <c r="C98" s="148" t="s">
        <v>151</v>
      </c>
      <c r="D98" s="32">
        <f t="shared" si="15"/>
        <v>50000</v>
      </c>
      <c r="E98" s="45">
        <f>SUM(E99:E99)</f>
        <v>50000</v>
      </c>
      <c r="F98" s="118">
        <f>SUM(F99:F99)</f>
        <v>0</v>
      </c>
      <c r="G98" s="32">
        <f t="shared" ref="G98:G118" si="16">SUM(H98:I98)</f>
        <v>48218.239999999998</v>
      </c>
      <c r="H98" s="119">
        <f>SUM(H99:H99)</f>
        <v>48218.239999999998</v>
      </c>
      <c r="I98" s="120">
        <f>SUM(I99:I99)</f>
        <v>0</v>
      </c>
      <c r="J98" s="71">
        <f t="shared" si="10"/>
        <v>96.436479999999989</v>
      </c>
      <c r="K98" s="62"/>
    </row>
    <row r="99" spans="1:11" ht="26.25" customHeight="1">
      <c r="A99" s="31" t="s">
        <v>43</v>
      </c>
      <c r="B99" s="84" t="s">
        <v>10</v>
      </c>
      <c r="C99" s="147" t="s">
        <v>152</v>
      </c>
      <c r="D99" s="30">
        <f t="shared" si="15"/>
        <v>50000</v>
      </c>
      <c r="E99" s="124">
        <v>50000</v>
      </c>
      <c r="F99" s="92"/>
      <c r="G99" s="30">
        <f t="shared" si="16"/>
        <v>48218.239999999998</v>
      </c>
      <c r="H99" s="88">
        <v>48218.239999999998</v>
      </c>
      <c r="I99" s="90"/>
      <c r="J99" s="70">
        <f t="shared" si="10"/>
        <v>96.436479999999989</v>
      </c>
      <c r="K99" s="62"/>
    </row>
    <row r="100" spans="1:11" ht="30" customHeight="1">
      <c r="A100" s="31"/>
      <c r="B100" s="35" t="s">
        <v>73</v>
      </c>
      <c r="C100" s="148" t="s">
        <v>74</v>
      </c>
      <c r="D100" s="32">
        <f t="shared" si="15"/>
        <v>30000</v>
      </c>
      <c r="E100" s="40">
        <f>SUM(E101)</f>
        <v>30000</v>
      </c>
      <c r="F100" s="115">
        <f>SUM(F101)</f>
        <v>0</v>
      </c>
      <c r="G100" s="32">
        <f t="shared" si="16"/>
        <v>29792.400000000001</v>
      </c>
      <c r="H100" s="104">
        <f>SUM(H101)</f>
        <v>29792.400000000001</v>
      </c>
      <c r="I100" s="105">
        <f>SUM(I101)</f>
        <v>0</v>
      </c>
      <c r="J100" s="71">
        <f t="shared" si="10"/>
        <v>99.308000000000007</v>
      </c>
      <c r="K100" s="62"/>
    </row>
    <row r="101" spans="1:11" ht="19.5" customHeight="1">
      <c r="A101" s="31" t="s">
        <v>43</v>
      </c>
      <c r="B101" s="42" t="s">
        <v>65</v>
      </c>
      <c r="C101" s="172" t="s">
        <v>95</v>
      </c>
      <c r="D101" s="30">
        <f t="shared" si="15"/>
        <v>30000</v>
      </c>
      <c r="E101" s="88">
        <v>30000</v>
      </c>
      <c r="F101" s="90"/>
      <c r="G101" s="30">
        <f t="shared" si="16"/>
        <v>29792.400000000001</v>
      </c>
      <c r="H101" s="88">
        <v>29792.400000000001</v>
      </c>
      <c r="I101" s="90"/>
      <c r="J101" s="70">
        <f t="shared" si="10"/>
        <v>99.308000000000007</v>
      </c>
      <c r="K101" s="62"/>
    </row>
    <row r="102" spans="1:11" ht="25.5" customHeight="1">
      <c r="A102" s="31"/>
      <c r="B102" s="35" t="s">
        <v>126</v>
      </c>
      <c r="C102" s="148" t="s">
        <v>206</v>
      </c>
      <c r="D102" s="32">
        <f t="shared" si="15"/>
        <v>70000</v>
      </c>
      <c r="E102" s="40">
        <f>SUM(E103)</f>
        <v>70000</v>
      </c>
      <c r="F102" s="115">
        <f>SUM(F103)</f>
        <v>0</v>
      </c>
      <c r="G102" s="32">
        <f>SUM(H102:I102)</f>
        <v>68450.460000000006</v>
      </c>
      <c r="H102" s="104">
        <f>SUM(H103)</f>
        <v>68450.460000000006</v>
      </c>
      <c r="I102" s="105">
        <f>SUM(I103)</f>
        <v>0</v>
      </c>
      <c r="J102" s="71">
        <f t="shared" si="10"/>
        <v>97.786371428571442</v>
      </c>
      <c r="K102" s="62"/>
    </row>
    <row r="103" spans="1:11" ht="18" customHeight="1">
      <c r="A103" s="31" t="s">
        <v>43</v>
      </c>
      <c r="B103" s="42" t="s">
        <v>46</v>
      </c>
      <c r="C103" s="172" t="s">
        <v>127</v>
      </c>
      <c r="D103" s="30">
        <f t="shared" si="15"/>
        <v>70000</v>
      </c>
      <c r="E103" s="88">
        <v>70000</v>
      </c>
      <c r="F103" s="90"/>
      <c r="G103" s="30">
        <f>SUM(H103:I103)</f>
        <v>68450.460000000006</v>
      </c>
      <c r="H103" s="88">
        <v>68450.460000000006</v>
      </c>
      <c r="I103" s="90"/>
      <c r="J103" s="70">
        <f t="shared" si="10"/>
        <v>97.786371428571442</v>
      </c>
      <c r="K103" s="62"/>
    </row>
    <row r="104" spans="1:11" ht="36" customHeight="1">
      <c r="A104" s="31"/>
      <c r="B104" s="38" t="s">
        <v>62</v>
      </c>
      <c r="C104" s="170" t="s">
        <v>18</v>
      </c>
      <c r="D104" s="39">
        <f t="shared" si="15"/>
        <v>687761</v>
      </c>
      <c r="E104" s="52">
        <f>SUM(E105)</f>
        <v>687761</v>
      </c>
      <c r="F104" s="103">
        <f>SUM(F105)</f>
        <v>0</v>
      </c>
      <c r="G104" s="39">
        <f t="shared" si="16"/>
        <v>687760.39</v>
      </c>
      <c r="H104" s="125">
        <f>SUM(H105)</f>
        <v>687760.39</v>
      </c>
      <c r="I104" s="105">
        <f>SUM(I105)</f>
        <v>0</v>
      </c>
      <c r="J104" s="71">
        <f t="shared" si="10"/>
        <v>99.999911306398587</v>
      </c>
      <c r="K104" s="62"/>
    </row>
    <row r="105" spans="1:11" ht="17.25" customHeight="1">
      <c r="A105" s="31" t="s">
        <v>43</v>
      </c>
      <c r="B105" s="84" t="s">
        <v>46</v>
      </c>
      <c r="C105" s="147" t="s">
        <v>96</v>
      </c>
      <c r="D105" s="30">
        <f t="shared" si="15"/>
        <v>687761</v>
      </c>
      <c r="E105" s="46">
        <v>687761</v>
      </c>
      <c r="F105" s="47"/>
      <c r="G105" s="30">
        <f t="shared" si="16"/>
        <v>687760.39</v>
      </c>
      <c r="H105" s="88">
        <v>687760.39</v>
      </c>
      <c r="I105" s="90"/>
      <c r="J105" s="70">
        <f t="shared" si="10"/>
        <v>99.999911306398587</v>
      </c>
      <c r="K105" s="62"/>
    </row>
    <row r="106" spans="1:11" ht="30" customHeight="1">
      <c r="A106" s="31"/>
      <c r="B106" s="38" t="s">
        <v>63</v>
      </c>
      <c r="C106" s="170" t="s">
        <v>19</v>
      </c>
      <c r="D106" s="39">
        <f t="shared" si="15"/>
        <v>1016022.95</v>
      </c>
      <c r="E106" s="52">
        <f>SUM(E107:E112)</f>
        <v>1016022.95</v>
      </c>
      <c r="F106" s="63">
        <f>SUM(F107:F112)</f>
        <v>0</v>
      </c>
      <c r="G106" s="39">
        <f t="shared" si="16"/>
        <v>984155.85999999987</v>
      </c>
      <c r="H106" s="52">
        <f>SUM(H107:H112)</f>
        <v>984155.85999999987</v>
      </c>
      <c r="I106" s="63">
        <f>SUM(I107:I112)</f>
        <v>0</v>
      </c>
      <c r="J106" s="71">
        <f t="shared" si="10"/>
        <v>96.863546241745809</v>
      </c>
      <c r="K106" s="62"/>
    </row>
    <row r="107" spans="1:11" ht="14.25" customHeight="1">
      <c r="A107" s="31" t="s">
        <v>43</v>
      </c>
      <c r="B107" s="84" t="s">
        <v>65</v>
      </c>
      <c r="C107" s="147" t="s">
        <v>97</v>
      </c>
      <c r="D107" s="30">
        <f t="shared" si="15"/>
        <v>20000</v>
      </c>
      <c r="E107" s="46">
        <v>20000</v>
      </c>
      <c r="F107" s="47"/>
      <c r="G107" s="30">
        <f t="shared" si="16"/>
        <v>0</v>
      </c>
      <c r="H107" s="88">
        <v>0</v>
      </c>
      <c r="I107" s="90"/>
      <c r="J107" s="70">
        <f t="shared" si="10"/>
        <v>0</v>
      </c>
      <c r="K107" s="62"/>
    </row>
    <row r="108" spans="1:11" ht="23.25" customHeight="1">
      <c r="A108" s="31" t="s">
        <v>44</v>
      </c>
      <c r="B108" s="84" t="s">
        <v>46</v>
      </c>
      <c r="C108" s="146" t="s">
        <v>15</v>
      </c>
      <c r="D108" s="30">
        <f>SUM(E108:F108)</f>
        <v>25000</v>
      </c>
      <c r="E108" s="50">
        <v>25000</v>
      </c>
      <c r="F108" s="51"/>
      <c r="G108" s="30">
        <f>SUM(H108:I108)</f>
        <v>24156</v>
      </c>
      <c r="H108" s="88">
        <v>24156</v>
      </c>
      <c r="I108" s="90"/>
      <c r="J108" s="70">
        <f>G108/D108*100</f>
        <v>96.623999999999995</v>
      </c>
      <c r="K108" s="62"/>
    </row>
    <row r="109" spans="1:11" ht="36" customHeight="1">
      <c r="A109" s="31" t="s">
        <v>45</v>
      </c>
      <c r="B109" s="84" t="s">
        <v>46</v>
      </c>
      <c r="C109" s="146" t="s">
        <v>98</v>
      </c>
      <c r="D109" s="30">
        <f>SUM(E109:F109)</f>
        <v>479000</v>
      </c>
      <c r="E109" s="50">
        <v>479000</v>
      </c>
      <c r="F109" s="51"/>
      <c r="G109" s="30">
        <f>SUM(H109:I109)</f>
        <v>467976.91</v>
      </c>
      <c r="H109" s="88">
        <v>467976.91</v>
      </c>
      <c r="I109" s="90"/>
      <c r="J109" s="70">
        <f>G109/D109*100</f>
        <v>97.698728601252611</v>
      </c>
      <c r="K109" s="62"/>
    </row>
    <row r="110" spans="1:11" ht="39" customHeight="1">
      <c r="A110" s="31" t="s">
        <v>47</v>
      </c>
      <c r="B110" s="84" t="s">
        <v>46</v>
      </c>
      <c r="C110" s="146" t="s">
        <v>254</v>
      </c>
      <c r="D110" s="30">
        <f>SUM(E110:F110)</f>
        <v>442860</v>
      </c>
      <c r="E110" s="50">
        <v>442860</v>
      </c>
      <c r="F110" s="51"/>
      <c r="G110" s="30">
        <f>SUM(H110:I110)</f>
        <v>442860</v>
      </c>
      <c r="H110" s="88">
        <v>442860</v>
      </c>
      <c r="I110" s="90"/>
      <c r="J110" s="70">
        <f>G110/D110*100</f>
        <v>100</v>
      </c>
      <c r="K110" s="62"/>
    </row>
    <row r="111" spans="1:11" ht="75.75" customHeight="1">
      <c r="A111" s="31" t="s">
        <v>48</v>
      </c>
      <c r="B111" s="84" t="s">
        <v>46</v>
      </c>
      <c r="C111" s="147" t="s">
        <v>153</v>
      </c>
      <c r="D111" s="30">
        <f t="shared" si="15"/>
        <v>25494.95</v>
      </c>
      <c r="E111" s="46">
        <v>25494.95</v>
      </c>
      <c r="F111" s="47"/>
      <c r="G111" s="30">
        <f t="shared" si="16"/>
        <v>25494.95</v>
      </c>
      <c r="H111" s="88">
        <v>25494.95</v>
      </c>
      <c r="I111" s="90"/>
      <c r="J111" s="70">
        <f t="shared" si="10"/>
        <v>100</v>
      </c>
      <c r="K111" s="62"/>
    </row>
    <row r="112" spans="1:11" ht="38.25" customHeight="1">
      <c r="A112" s="31" t="s">
        <v>49</v>
      </c>
      <c r="B112" s="84" t="s">
        <v>46</v>
      </c>
      <c r="C112" s="146" t="s">
        <v>233</v>
      </c>
      <c r="D112" s="30">
        <f t="shared" si="15"/>
        <v>23668</v>
      </c>
      <c r="E112" s="50">
        <v>23668</v>
      </c>
      <c r="F112" s="51"/>
      <c r="G112" s="30">
        <f t="shared" si="16"/>
        <v>23668</v>
      </c>
      <c r="H112" s="88">
        <v>23668</v>
      </c>
      <c r="I112" s="90"/>
      <c r="J112" s="70">
        <f t="shared" si="10"/>
        <v>100</v>
      </c>
      <c r="K112" s="62"/>
    </row>
    <row r="113" spans="1:11" ht="25.5" customHeight="1">
      <c r="A113" s="2"/>
      <c r="B113" s="38" t="s">
        <v>64</v>
      </c>
      <c r="C113" s="170" t="s">
        <v>20</v>
      </c>
      <c r="D113" s="32">
        <f t="shared" si="15"/>
        <v>12182802.459999999</v>
      </c>
      <c r="E113" s="45">
        <f>E114+E117+E118+E122+E123+E129+E130+E132+E133+E134+E131+E137+E135+E136</f>
        <v>7939444.3099999996</v>
      </c>
      <c r="F113" s="45">
        <f>F114+F117+F118+F122+F123+F129+F132+F133+F134+F131+F137+F135+F136</f>
        <v>4243358.1499999994</v>
      </c>
      <c r="G113" s="32">
        <f t="shared" si="16"/>
        <v>9539541.4399999995</v>
      </c>
      <c r="H113" s="45">
        <f>H114+H117+H118+H122+H123+H129+H130+H132+H133+H134+H131+H137+H135+H136</f>
        <v>6759505.3399999999</v>
      </c>
      <c r="I113" s="45">
        <f>I114+I117+I118+I122+I123+I129+I132+I133+I134+I131+I137+I135+I136</f>
        <v>2780036.1</v>
      </c>
      <c r="J113" s="71">
        <f t="shared" si="10"/>
        <v>78.3033417091128</v>
      </c>
      <c r="K113" s="69">
        <f>SUM(K118:K137)</f>
        <v>0</v>
      </c>
    </row>
    <row r="114" spans="1:11" ht="2.25" customHeight="1">
      <c r="A114" s="227" t="s">
        <v>43</v>
      </c>
      <c r="B114" s="239" t="s">
        <v>46</v>
      </c>
      <c r="C114" s="262" t="s">
        <v>155</v>
      </c>
      <c r="D114" s="242">
        <f>SUM(E114:F114)</f>
        <v>38318</v>
      </c>
      <c r="E114" s="233">
        <v>38318</v>
      </c>
      <c r="F114" s="236"/>
      <c r="G114" s="230">
        <f>SUM(H114:I114)</f>
        <v>38317.370000000003</v>
      </c>
      <c r="H114" s="247">
        <v>38317.370000000003</v>
      </c>
      <c r="I114" s="206"/>
      <c r="J114" s="230">
        <f>G114/D114*100</f>
        <v>99.998355864084772</v>
      </c>
      <c r="K114" s="220"/>
    </row>
    <row r="115" spans="1:11" ht="7.5" customHeight="1">
      <c r="A115" s="227"/>
      <c r="B115" s="240"/>
      <c r="C115" s="263"/>
      <c r="D115" s="243"/>
      <c r="E115" s="234"/>
      <c r="F115" s="237"/>
      <c r="G115" s="245"/>
      <c r="H115" s="248"/>
      <c r="I115" s="207"/>
      <c r="J115" s="231"/>
      <c r="K115" s="221"/>
    </row>
    <row r="116" spans="1:11" ht="9.75" customHeight="1">
      <c r="A116" s="227"/>
      <c r="B116" s="241"/>
      <c r="C116" s="264"/>
      <c r="D116" s="244"/>
      <c r="E116" s="235"/>
      <c r="F116" s="238"/>
      <c r="G116" s="246"/>
      <c r="H116" s="249"/>
      <c r="I116" s="208"/>
      <c r="J116" s="232"/>
      <c r="K116" s="222"/>
    </row>
    <row r="117" spans="1:11" ht="15" customHeight="1">
      <c r="A117" s="136" t="s">
        <v>44</v>
      </c>
      <c r="B117" s="84" t="s">
        <v>10</v>
      </c>
      <c r="C117" s="173" t="s">
        <v>102</v>
      </c>
      <c r="D117" s="30">
        <f>SUM(E117:F117)</f>
        <v>660000</v>
      </c>
      <c r="E117" s="91">
        <v>660000</v>
      </c>
      <c r="F117" s="92"/>
      <c r="G117" s="30">
        <f>SUM(H117:I117)</f>
        <v>660000</v>
      </c>
      <c r="H117" s="88">
        <v>660000</v>
      </c>
      <c r="I117" s="90"/>
      <c r="J117" s="70">
        <f>G117/D117*100</f>
        <v>100</v>
      </c>
      <c r="K117" s="62"/>
    </row>
    <row r="118" spans="1:11" ht="26.25" customHeight="1">
      <c r="A118" s="31" t="s">
        <v>45</v>
      </c>
      <c r="B118" s="84" t="s">
        <v>46</v>
      </c>
      <c r="C118" s="154" t="s">
        <v>99</v>
      </c>
      <c r="D118" s="30">
        <f t="shared" si="15"/>
        <v>358005.74</v>
      </c>
      <c r="E118" s="108">
        <v>358005.74</v>
      </c>
      <c r="F118" s="109"/>
      <c r="G118" s="30">
        <f t="shared" si="16"/>
        <v>358005.74</v>
      </c>
      <c r="H118" s="88">
        <v>358005.74</v>
      </c>
      <c r="I118" s="105"/>
      <c r="J118" s="70">
        <f t="shared" si="10"/>
        <v>100</v>
      </c>
      <c r="K118" s="62"/>
    </row>
    <row r="119" spans="1:11" ht="14.25" customHeight="1">
      <c r="A119" s="255" t="s">
        <v>47</v>
      </c>
      <c r="B119" s="84" t="s">
        <v>46</v>
      </c>
      <c r="C119" s="251" t="s">
        <v>100</v>
      </c>
      <c r="D119" s="30">
        <f>SUM(E119:F119)</f>
        <v>3404</v>
      </c>
      <c r="E119" s="91">
        <v>3404</v>
      </c>
      <c r="F119" s="92"/>
      <c r="G119" s="30">
        <f>SUM(H119:I119)</f>
        <v>3403.41</v>
      </c>
      <c r="H119" s="88">
        <v>3403.41</v>
      </c>
      <c r="I119" s="89"/>
      <c r="J119" s="165">
        <f t="shared" si="10"/>
        <v>99.982667450058756</v>
      </c>
      <c r="K119" s="62"/>
    </row>
    <row r="120" spans="1:11" ht="14.25" customHeight="1">
      <c r="A120" s="256"/>
      <c r="B120" s="84" t="s">
        <v>154</v>
      </c>
      <c r="C120" s="252"/>
      <c r="D120" s="30">
        <f>SUM(E120:F120)</f>
        <v>360191.79</v>
      </c>
      <c r="E120" s="91"/>
      <c r="F120" s="92">
        <v>360191.79</v>
      </c>
      <c r="G120" s="30">
        <f>SUM(H120:I120)</f>
        <v>357924.54</v>
      </c>
      <c r="H120" s="88"/>
      <c r="I120" s="89">
        <v>357924.54</v>
      </c>
      <c r="J120" s="165">
        <f t="shared" si="10"/>
        <v>99.370543676189854</v>
      </c>
      <c r="K120" s="62"/>
    </row>
    <row r="121" spans="1:11" ht="12.75" customHeight="1">
      <c r="A121" s="256"/>
      <c r="B121" s="96" t="s">
        <v>82</v>
      </c>
      <c r="C121" s="252"/>
      <c r="D121" s="30">
        <f>SUM(E121:F121)</f>
        <v>76495.259999999995</v>
      </c>
      <c r="E121" s="91">
        <v>76495.259999999995</v>
      </c>
      <c r="F121" s="92"/>
      <c r="G121" s="30">
        <f>SUM(H121:I121)</f>
        <v>76095.149999999994</v>
      </c>
      <c r="H121" s="88">
        <v>76095.149999999994</v>
      </c>
      <c r="I121" s="89"/>
      <c r="J121" s="165">
        <f t="shared" si="10"/>
        <v>99.476947983443679</v>
      </c>
      <c r="K121" s="62"/>
    </row>
    <row r="122" spans="1:11" ht="13.5" customHeight="1">
      <c r="A122" s="257"/>
      <c r="B122" s="130" t="s">
        <v>86</v>
      </c>
      <c r="C122" s="258"/>
      <c r="D122" s="34">
        <f>SUM(E122:F122)</f>
        <v>440091.05</v>
      </c>
      <c r="E122" s="131">
        <f>SUM(E119:E121)</f>
        <v>79899.259999999995</v>
      </c>
      <c r="F122" s="132">
        <f>SUM(F119:F121)</f>
        <v>360191.79</v>
      </c>
      <c r="G122" s="34">
        <f>SUM(H122:I122)</f>
        <v>437423.1</v>
      </c>
      <c r="H122" s="133">
        <f>SUM(H119:H121)</f>
        <v>79498.559999999998</v>
      </c>
      <c r="I122" s="134">
        <f>SUM(I119:I121)</f>
        <v>357924.54</v>
      </c>
      <c r="J122" s="135">
        <f t="shared" si="10"/>
        <v>99.393773174891876</v>
      </c>
      <c r="K122" s="69"/>
    </row>
    <row r="123" spans="1:11" ht="10.5" customHeight="1">
      <c r="A123" s="227" t="s">
        <v>48</v>
      </c>
      <c r="B123" s="228" t="s">
        <v>46</v>
      </c>
      <c r="C123" s="229" t="s">
        <v>87</v>
      </c>
      <c r="D123" s="230">
        <f>SUM(E123:F123)</f>
        <v>3000000</v>
      </c>
      <c r="E123" s="233">
        <v>3000000</v>
      </c>
      <c r="F123" s="236"/>
      <c r="G123" s="230">
        <f>SUM(H123:I123)</f>
        <v>2996675.83</v>
      </c>
      <c r="H123" s="247">
        <v>2996675.83</v>
      </c>
      <c r="I123" s="206"/>
      <c r="J123" s="230">
        <f t="shared" si="10"/>
        <v>99.889194333333336</v>
      </c>
      <c r="K123" s="220"/>
    </row>
    <row r="124" spans="1:11" ht="21" customHeight="1">
      <c r="A124" s="227"/>
      <c r="B124" s="228"/>
      <c r="C124" s="229"/>
      <c r="D124" s="231"/>
      <c r="E124" s="234"/>
      <c r="F124" s="237"/>
      <c r="G124" s="245"/>
      <c r="H124" s="248"/>
      <c r="I124" s="207"/>
      <c r="J124" s="231"/>
      <c r="K124" s="221"/>
    </row>
    <row r="125" spans="1:11" ht="4.5" customHeight="1">
      <c r="A125" s="227"/>
      <c r="B125" s="228"/>
      <c r="C125" s="229"/>
      <c r="D125" s="232"/>
      <c r="E125" s="235"/>
      <c r="F125" s="238"/>
      <c r="G125" s="246"/>
      <c r="H125" s="249"/>
      <c r="I125" s="208"/>
      <c r="J125" s="232"/>
      <c r="K125" s="222"/>
    </row>
    <row r="126" spans="1:11" ht="14.25" customHeight="1">
      <c r="A126" s="255" t="s">
        <v>49</v>
      </c>
      <c r="B126" s="84" t="s">
        <v>46</v>
      </c>
      <c r="C126" s="251" t="s">
        <v>16</v>
      </c>
      <c r="D126" s="30">
        <f t="shared" ref="D126:D131" si="17">SUM(E126:F126)</f>
        <v>530046.06999999995</v>
      </c>
      <c r="E126" s="91">
        <v>530046.06999999995</v>
      </c>
      <c r="F126" s="92"/>
      <c r="G126" s="30">
        <f t="shared" ref="G126:G131" si="18">SUM(H126:I126)</f>
        <v>46399.7</v>
      </c>
      <c r="H126" s="88">
        <v>46399.7</v>
      </c>
      <c r="I126" s="89"/>
      <c r="J126" s="65">
        <f t="shared" ref="J126:J131" si="19">G126/D126*100</f>
        <v>8.7538994487781032</v>
      </c>
      <c r="K126" s="62"/>
    </row>
    <row r="127" spans="1:11" ht="14.25" customHeight="1">
      <c r="A127" s="256"/>
      <c r="B127" s="84" t="s">
        <v>154</v>
      </c>
      <c r="C127" s="252"/>
      <c r="D127" s="30">
        <f t="shared" si="17"/>
        <v>3883166.36</v>
      </c>
      <c r="E127" s="91"/>
      <c r="F127" s="92">
        <v>3883166.36</v>
      </c>
      <c r="G127" s="30">
        <f t="shared" si="18"/>
        <v>2422111.56</v>
      </c>
      <c r="H127" s="88"/>
      <c r="I127" s="89">
        <v>2422111.56</v>
      </c>
      <c r="J127" s="65">
        <f t="shared" si="19"/>
        <v>62.374653451622919</v>
      </c>
      <c r="K127" s="62"/>
    </row>
    <row r="128" spans="1:11" ht="12.75" customHeight="1">
      <c r="A128" s="256"/>
      <c r="B128" s="96" t="s">
        <v>82</v>
      </c>
      <c r="C128" s="252"/>
      <c r="D128" s="30">
        <f t="shared" si="17"/>
        <v>1684825.53</v>
      </c>
      <c r="E128" s="91">
        <f>1217104.61+467720.92</f>
        <v>1684825.53</v>
      </c>
      <c r="F128" s="92"/>
      <c r="G128" s="30">
        <f t="shared" si="18"/>
        <v>1060422.75</v>
      </c>
      <c r="H128" s="88">
        <v>1060422.75</v>
      </c>
      <c r="I128" s="89"/>
      <c r="J128" s="65">
        <f t="shared" si="19"/>
        <v>62.939617848739502</v>
      </c>
      <c r="K128" s="62"/>
    </row>
    <row r="129" spans="1:11" ht="13.5" customHeight="1">
      <c r="A129" s="257"/>
      <c r="B129" s="130" t="s">
        <v>86</v>
      </c>
      <c r="C129" s="258"/>
      <c r="D129" s="34">
        <f t="shared" si="17"/>
        <v>6098037.96</v>
      </c>
      <c r="E129" s="34">
        <f>SUM(E126:E128)</f>
        <v>2214871.6</v>
      </c>
      <c r="F129" s="34">
        <f>SUM(F126:F128)</f>
        <v>3883166.36</v>
      </c>
      <c r="G129" s="34">
        <f t="shared" si="18"/>
        <v>3528934.01</v>
      </c>
      <c r="H129" s="133">
        <f>SUM(H126:H128)</f>
        <v>1106822.45</v>
      </c>
      <c r="I129" s="134">
        <f>SUM(I126:I128)</f>
        <v>2422111.56</v>
      </c>
      <c r="J129" s="135">
        <f t="shared" si="19"/>
        <v>57.869990858502298</v>
      </c>
      <c r="K129" s="69"/>
    </row>
    <row r="130" spans="1:11" ht="51" customHeight="1">
      <c r="A130" s="136" t="s">
        <v>50</v>
      </c>
      <c r="B130" s="84" t="s">
        <v>10</v>
      </c>
      <c r="C130" s="147" t="s">
        <v>91</v>
      </c>
      <c r="D130" s="30">
        <f t="shared" si="17"/>
        <v>49100</v>
      </c>
      <c r="E130" s="91">
        <v>49100</v>
      </c>
      <c r="F130" s="92"/>
      <c r="G130" s="30">
        <f t="shared" si="18"/>
        <v>49080</v>
      </c>
      <c r="H130" s="88">
        <v>49080</v>
      </c>
      <c r="I130" s="90"/>
      <c r="J130" s="70">
        <f t="shared" si="19"/>
        <v>99.959266802443992</v>
      </c>
      <c r="K130" s="62"/>
    </row>
    <row r="131" spans="1:11" ht="13.5" customHeight="1">
      <c r="A131" s="136" t="s">
        <v>51</v>
      </c>
      <c r="B131" s="84" t="s">
        <v>10</v>
      </c>
      <c r="C131" s="147" t="s">
        <v>101</v>
      </c>
      <c r="D131" s="30">
        <f t="shared" si="17"/>
        <v>69075.710000000006</v>
      </c>
      <c r="E131" s="91">
        <v>69075.710000000006</v>
      </c>
      <c r="F131" s="92"/>
      <c r="G131" s="30">
        <f t="shared" si="18"/>
        <v>69075.710000000006</v>
      </c>
      <c r="H131" s="88">
        <v>69075.710000000006</v>
      </c>
      <c r="I131" s="90"/>
      <c r="J131" s="70">
        <f t="shared" si="19"/>
        <v>100</v>
      </c>
      <c r="K131" s="62"/>
    </row>
    <row r="132" spans="1:11" ht="16.5" customHeight="1">
      <c r="A132" s="136" t="s">
        <v>52</v>
      </c>
      <c r="B132" s="84" t="s">
        <v>46</v>
      </c>
      <c r="C132" s="147" t="s">
        <v>156</v>
      </c>
      <c r="D132" s="30">
        <f t="shared" ref="D132:D137" si="20">SUM(E132:F132)</f>
        <v>173342</v>
      </c>
      <c r="E132" s="91">
        <v>173342</v>
      </c>
      <c r="F132" s="92"/>
      <c r="G132" s="30">
        <f t="shared" ref="G132:G137" si="21">SUM(H132:I132)</f>
        <v>173341.25</v>
      </c>
      <c r="H132" s="88">
        <v>173341.25</v>
      </c>
      <c r="I132" s="90"/>
      <c r="J132" s="70">
        <f t="shared" ref="J132:J188" si="22">G132/D132*100</f>
        <v>99.999567329325842</v>
      </c>
      <c r="K132" s="62"/>
    </row>
    <row r="133" spans="1:11" ht="22.5" customHeight="1">
      <c r="A133" s="136" t="s">
        <v>53</v>
      </c>
      <c r="B133" s="84" t="s">
        <v>46</v>
      </c>
      <c r="C133" s="147" t="s">
        <v>157</v>
      </c>
      <c r="D133" s="30">
        <f t="shared" si="20"/>
        <v>340000</v>
      </c>
      <c r="E133" s="91">
        <v>340000</v>
      </c>
      <c r="F133" s="92"/>
      <c r="G133" s="30">
        <f t="shared" si="21"/>
        <v>284419.39</v>
      </c>
      <c r="H133" s="88">
        <v>284419.39</v>
      </c>
      <c r="I133" s="90"/>
      <c r="J133" s="70">
        <f t="shared" si="22"/>
        <v>83.652761764705886</v>
      </c>
      <c r="K133" s="62"/>
    </row>
    <row r="134" spans="1:11" s="7" customFormat="1" ht="25.5" customHeight="1">
      <c r="A134" s="136" t="s">
        <v>54</v>
      </c>
      <c r="B134" s="84" t="s">
        <v>46</v>
      </c>
      <c r="C134" s="151" t="s">
        <v>158</v>
      </c>
      <c r="D134" s="30">
        <f t="shared" si="20"/>
        <v>23956</v>
      </c>
      <c r="E134" s="46">
        <v>23956</v>
      </c>
      <c r="F134" s="47"/>
      <c r="G134" s="30">
        <f>SUM(H134:I134)</f>
        <v>11956</v>
      </c>
      <c r="H134" s="88">
        <v>11956</v>
      </c>
      <c r="I134" s="89"/>
      <c r="J134" s="70">
        <f t="shared" si="22"/>
        <v>49.908164969110032</v>
      </c>
      <c r="K134" s="97"/>
    </row>
    <row r="135" spans="1:11" ht="26.25" customHeight="1">
      <c r="A135" s="136" t="s">
        <v>55</v>
      </c>
      <c r="B135" s="84" t="s">
        <v>10</v>
      </c>
      <c r="C135" s="147" t="s">
        <v>160</v>
      </c>
      <c r="D135" s="30">
        <f>SUM(E135:F135)</f>
        <v>23000</v>
      </c>
      <c r="E135" s="91">
        <v>23000</v>
      </c>
      <c r="F135" s="92"/>
      <c r="G135" s="30">
        <f>SUM(H135:I135)</f>
        <v>22437.040000000001</v>
      </c>
      <c r="H135" s="88">
        <v>22437.040000000001</v>
      </c>
      <c r="I135" s="90"/>
      <c r="J135" s="70">
        <f>G135/D135*100</f>
        <v>97.552347826086958</v>
      </c>
      <c r="K135" s="62"/>
    </row>
    <row r="136" spans="1:11" ht="23.25" customHeight="1">
      <c r="A136" s="136" t="s">
        <v>56</v>
      </c>
      <c r="B136" s="84" t="s">
        <v>10</v>
      </c>
      <c r="C136" s="147" t="s">
        <v>161</v>
      </c>
      <c r="D136" s="30">
        <f>SUM(E136:F136)</f>
        <v>13176</v>
      </c>
      <c r="E136" s="91">
        <v>13176</v>
      </c>
      <c r="F136" s="92"/>
      <c r="G136" s="30">
        <f>SUM(H136:I136)</f>
        <v>13176</v>
      </c>
      <c r="H136" s="88">
        <v>13176</v>
      </c>
      <c r="I136" s="90"/>
      <c r="J136" s="70">
        <f>G136/D136*100</f>
        <v>100</v>
      </c>
      <c r="K136" s="62"/>
    </row>
    <row r="137" spans="1:11" ht="48" customHeight="1">
      <c r="A137" s="136" t="s">
        <v>159</v>
      </c>
      <c r="B137" s="84" t="s">
        <v>10</v>
      </c>
      <c r="C137" s="147" t="s">
        <v>234</v>
      </c>
      <c r="D137" s="30">
        <f t="shared" si="20"/>
        <v>896700</v>
      </c>
      <c r="E137" s="91">
        <v>896700</v>
      </c>
      <c r="F137" s="92"/>
      <c r="G137" s="30">
        <f t="shared" si="21"/>
        <v>896700</v>
      </c>
      <c r="H137" s="88">
        <v>896700</v>
      </c>
      <c r="I137" s="90"/>
      <c r="J137" s="70">
        <f t="shared" si="22"/>
        <v>100</v>
      </c>
      <c r="K137" s="62"/>
    </row>
    <row r="138" spans="1:11" ht="25.5" customHeight="1">
      <c r="A138" s="136"/>
      <c r="B138" s="35" t="s">
        <v>85</v>
      </c>
      <c r="C138" s="148" t="s">
        <v>207</v>
      </c>
      <c r="D138" s="32">
        <f>SUM(E138:F138)</f>
        <v>6226001.5999999996</v>
      </c>
      <c r="E138" s="45">
        <f>SUM(E142)</f>
        <v>2036000.62</v>
      </c>
      <c r="F138" s="137">
        <f>SUM(F142)</f>
        <v>4190000.98</v>
      </c>
      <c r="G138" s="32">
        <f>SUM(H138:I138)</f>
        <v>6222532.1600000001</v>
      </c>
      <c r="H138" s="45">
        <f>SUM(H142)</f>
        <v>2034187.8699999999</v>
      </c>
      <c r="I138" s="137">
        <f>SUM(I142)</f>
        <v>4188344.29</v>
      </c>
      <c r="J138" s="71">
        <f t="shared" si="22"/>
        <v>99.944274990228081</v>
      </c>
      <c r="K138" s="62"/>
    </row>
    <row r="139" spans="1:11" ht="12.75" customHeight="1">
      <c r="A139" s="250" t="s">
        <v>43</v>
      </c>
      <c r="B139" s="84" t="s">
        <v>46</v>
      </c>
      <c r="C139" s="251" t="s">
        <v>129</v>
      </c>
      <c r="D139" s="30">
        <f>SUM(E139:F139)</f>
        <v>460000.37</v>
      </c>
      <c r="E139" s="91">
        <v>460000.37</v>
      </c>
      <c r="F139" s="92"/>
      <c r="G139" s="30">
        <f>SUM(H139:I139)</f>
        <v>459096.98</v>
      </c>
      <c r="H139" s="88">
        <v>459096.98</v>
      </c>
      <c r="I139" s="90"/>
      <c r="J139" s="70">
        <f t="shared" si="22"/>
        <v>99.803611027530252</v>
      </c>
      <c r="K139" s="62"/>
    </row>
    <row r="140" spans="1:11" ht="15" customHeight="1">
      <c r="A140" s="250"/>
      <c r="B140" s="96" t="s">
        <v>154</v>
      </c>
      <c r="C140" s="252"/>
      <c r="D140" s="30">
        <f>SUM(E140:F140)</f>
        <v>4190000.98</v>
      </c>
      <c r="E140" s="95"/>
      <c r="F140" s="98">
        <v>4190000.98</v>
      </c>
      <c r="G140" s="30">
        <f>SUM(H140:I140)</f>
        <v>4188344.29</v>
      </c>
      <c r="H140" s="88"/>
      <c r="I140" s="90">
        <v>4188344.29</v>
      </c>
      <c r="J140" s="70">
        <f t="shared" si="22"/>
        <v>99.960460868436357</v>
      </c>
      <c r="K140" s="62"/>
    </row>
    <row r="141" spans="1:11" ht="15" customHeight="1">
      <c r="A141" s="250"/>
      <c r="B141" s="96" t="s">
        <v>82</v>
      </c>
      <c r="C141" s="252"/>
      <c r="D141" s="30">
        <f>SUM(E141:F141)</f>
        <v>1576000.25</v>
      </c>
      <c r="E141" s="95">
        <v>1576000.25</v>
      </c>
      <c r="F141" s="98"/>
      <c r="G141" s="30">
        <f>SUM(H141:I141)</f>
        <v>1575090.89</v>
      </c>
      <c r="H141" s="88">
        <v>1575090.89</v>
      </c>
      <c r="I141" s="90"/>
      <c r="J141" s="70">
        <f t="shared" si="22"/>
        <v>99.942299501538784</v>
      </c>
      <c r="K141" s="62"/>
    </row>
    <row r="142" spans="1:11" ht="14.25" customHeight="1">
      <c r="A142" s="250"/>
      <c r="B142" s="38" t="s">
        <v>86</v>
      </c>
      <c r="C142" s="253"/>
      <c r="D142" s="32">
        <f>SUM(E142:F142)</f>
        <v>6226001.5999999996</v>
      </c>
      <c r="E142" s="121">
        <f>SUM(E139:E141)</f>
        <v>2036000.62</v>
      </c>
      <c r="F142" s="122">
        <f>SUM(F139:F141)</f>
        <v>4190000.98</v>
      </c>
      <c r="G142" s="32">
        <f>SUM(H142:I142)</f>
        <v>6222532.1600000001</v>
      </c>
      <c r="H142" s="121">
        <f>SUM(H139:H141)</f>
        <v>2034187.8699999999</v>
      </c>
      <c r="I142" s="122">
        <f>SUM(I139:I141)</f>
        <v>4188344.29</v>
      </c>
      <c r="J142" s="70">
        <f t="shared" si="22"/>
        <v>99.944274990228081</v>
      </c>
      <c r="K142" s="62"/>
    </row>
    <row r="143" spans="1:11" ht="25.5" customHeight="1">
      <c r="A143" s="2"/>
      <c r="B143" s="38" t="s">
        <v>4</v>
      </c>
      <c r="C143" s="170" t="s">
        <v>22</v>
      </c>
      <c r="D143" s="39">
        <f t="shared" ref="D143:D152" si="23">SUM(E143:F143)</f>
        <v>6096847.1799999997</v>
      </c>
      <c r="E143" s="121">
        <f>SUM(E144:E146)</f>
        <v>5324681.18</v>
      </c>
      <c r="F143" s="138">
        <f>SUM(F144:F146)</f>
        <v>772166</v>
      </c>
      <c r="G143" s="39">
        <f t="shared" ref="G143:G159" si="24">SUM(H143:I143)</f>
        <v>6088425.8499999996</v>
      </c>
      <c r="H143" s="119">
        <f>SUM(H144:H146)</f>
        <v>5316259.8499999996</v>
      </c>
      <c r="I143" s="120">
        <f>SUM(I144:I146)</f>
        <v>772166</v>
      </c>
      <c r="J143" s="71">
        <f t="shared" si="22"/>
        <v>99.861874018630076</v>
      </c>
      <c r="K143" s="62"/>
    </row>
    <row r="144" spans="1:11" ht="15.75" customHeight="1">
      <c r="A144" s="31" t="s">
        <v>43</v>
      </c>
      <c r="B144" s="96" t="s">
        <v>46</v>
      </c>
      <c r="C144" s="146" t="s">
        <v>6</v>
      </c>
      <c r="D144" s="33">
        <f t="shared" si="23"/>
        <v>4974647.18</v>
      </c>
      <c r="E144" s="50">
        <v>4202481.18</v>
      </c>
      <c r="F144" s="51">
        <v>772166</v>
      </c>
      <c r="G144" s="33">
        <f t="shared" si="24"/>
        <v>4967303.18</v>
      </c>
      <c r="H144" s="88">
        <v>4195137.18</v>
      </c>
      <c r="I144" s="90">
        <v>772166</v>
      </c>
      <c r="J144" s="70">
        <f t="shared" si="22"/>
        <v>99.852371439937983</v>
      </c>
      <c r="K144" s="62"/>
    </row>
    <row r="145" spans="1:11" ht="21.75" customHeight="1">
      <c r="A145" s="31" t="s">
        <v>44</v>
      </c>
      <c r="B145" s="96" t="s">
        <v>46</v>
      </c>
      <c r="C145" s="146" t="s">
        <v>103</v>
      </c>
      <c r="D145" s="30">
        <f t="shared" si="23"/>
        <v>440000</v>
      </c>
      <c r="E145" s="91">
        <v>440000</v>
      </c>
      <c r="F145" s="92"/>
      <c r="G145" s="30">
        <f t="shared" si="24"/>
        <v>439977.24</v>
      </c>
      <c r="H145" s="88">
        <v>439977.24</v>
      </c>
      <c r="I145" s="90"/>
      <c r="J145" s="70">
        <f t="shared" si="22"/>
        <v>99.994827272727278</v>
      </c>
      <c r="K145" s="62"/>
    </row>
    <row r="146" spans="1:11" ht="26.25" customHeight="1">
      <c r="A146" s="31" t="s">
        <v>45</v>
      </c>
      <c r="B146" s="96" t="s">
        <v>46</v>
      </c>
      <c r="C146" s="146" t="s">
        <v>134</v>
      </c>
      <c r="D146" s="30">
        <f t="shared" si="23"/>
        <v>682200</v>
      </c>
      <c r="E146" s="91">
        <v>682200</v>
      </c>
      <c r="F146" s="92"/>
      <c r="G146" s="30">
        <f t="shared" si="24"/>
        <v>681145.43</v>
      </c>
      <c r="H146" s="88">
        <v>681145.43</v>
      </c>
      <c r="I146" s="90"/>
      <c r="J146" s="70">
        <f t="shared" si="22"/>
        <v>99.84541630020523</v>
      </c>
      <c r="K146" s="62"/>
    </row>
    <row r="147" spans="1:11" ht="26.25" customHeight="1">
      <c r="A147" s="31"/>
      <c r="B147" s="35" t="s">
        <v>68</v>
      </c>
      <c r="C147" s="148" t="s">
        <v>69</v>
      </c>
      <c r="D147" s="32">
        <f t="shared" si="23"/>
        <v>265140</v>
      </c>
      <c r="E147" s="40">
        <f>SUM(E148:E152)</f>
        <v>265140</v>
      </c>
      <c r="F147" s="40">
        <f>SUM(F148:F152)</f>
        <v>0</v>
      </c>
      <c r="G147" s="32">
        <f t="shared" si="24"/>
        <v>255940.84</v>
      </c>
      <c r="H147" s="40">
        <f>SUM(H148:H152)</f>
        <v>255940.84</v>
      </c>
      <c r="I147" s="40">
        <f>SUM(I148:I152)</f>
        <v>0</v>
      </c>
      <c r="J147" s="71">
        <f t="shared" si="22"/>
        <v>96.530451836765479</v>
      </c>
      <c r="K147" s="62"/>
    </row>
    <row r="148" spans="1:11" ht="15" customHeight="1">
      <c r="A148" s="31" t="s">
        <v>43</v>
      </c>
      <c r="B148" s="42" t="s">
        <v>65</v>
      </c>
      <c r="C148" s="172" t="s">
        <v>0</v>
      </c>
      <c r="D148" s="30">
        <f>SUM(E148:F148)</f>
        <v>120000</v>
      </c>
      <c r="E148" s="88">
        <v>120000</v>
      </c>
      <c r="F148" s="90"/>
      <c r="G148" s="30">
        <f>SUM(H148:I148)</f>
        <v>115217.4</v>
      </c>
      <c r="H148" s="88">
        <v>115217.4</v>
      </c>
      <c r="I148" s="90"/>
      <c r="J148" s="70">
        <f>G148/D148*100</f>
        <v>96.014499999999998</v>
      </c>
      <c r="K148" s="62"/>
    </row>
    <row r="149" spans="1:11" ht="39" customHeight="1">
      <c r="A149" s="31" t="s">
        <v>44</v>
      </c>
      <c r="B149" s="42" t="s">
        <v>46</v>
      </c>
      <c r="C149" s="147" t="s">
        <v>104</v>
      </c>
      <c r="D149" s="30">
        <f>SUM(E149:F149)</f>
        <v>45140</v>
      </c>
      <c r="E149" s="88">
        <v>45140</v>
      </c>
      <c r="F149" s="90"/>
      <c r="G149" s="30">
        <f>SUM(H149:I149)</f>
        <v>45140</v>
      </c>
      <c r="H149" s="88">
        <v>45140</v>
      </c>
      <c r="I149" s="90"/>
      <c r="J149" s="70">
        <f>G149/D149*100</f>
        <v>100</v>
      </c>
      <c r="K149" s="62"/>
    </row>
    <row r="150" spans="1:11" ht="24" customHeight="1">
      <c r="A150" s="31" t="s">
        <v>45</v>
      </c>
      <c r="B150" s="84" t="s">
        <v>10</v>
      </c>
      <c r="C150" s="174" t="s">
        <v>163</v>
      </c>
      <c r="D150" s="30">
        <f t="shared" si="23"/>
        <v>25000</v>
      </c>
      <c r="E150" s="50">
        <v>25000</v>
      </c>
      <c r="F150" s="51"/>
      <c r="G150" s="30">
        <f t="shared" si="24"/>
        <v>24480</v>
      </c>
      <c r="H150" s="88">
        <v>24480</v>
      </c>
      <c r="I150" s="90"/>
      <c r="J150" s="70">
        <f t="shared" si="22"/>
        <v>97.92</v>
      </c>
      <c r="K150" s="62"/>
    </row>
    <row r="151" spans="1:11" ht="22.5" customHeight="1">
      <c r="A151" s="31" t="s">
        <v>47</v>
      </c>
      <c r="B151" s="42" t="s">
        <v>46</v>
      </c>
      <c r="C151" s="147" t="s">
        <v>164</v>
      </c>
      <c r="D151" s="30">
        <f t="shared" si="23"/>
        <v>20000</v>
      </c>
      <c r="E151" s="88">
        <v>20000</v>
      </c>
      <c r="F151" s="90"/>
      <c r="G151" s="30">
        <f t="shared" si="24"/>
        <v>16203.44</v>
      </c>
      <c r="H151" s="88">
        <v>16203.44</v>
      </c>
      <c r="I151" s="90"/>
      <c r="J151" s="70">
        <f t="shared" si="22"/>
        <v>81.017200000000003</v>
      </c>
      <c r="K151" s="62"/>
    </row>
    <row r="152" spans="1:11" ht="12.75" customHeight="1">
      <c r="A152" s="31" t="s">
        <v>48</v>
      </c>
      <c r="B152" s="42" t="s">
        <v>46</v>
      </c>
      <c r="C152" s="147" t="s">
        <v>195</v>
      </c>
      <c r="D152" s="30">
        <f t="shared" si="23"/>
        <v>55000</v>
      </c>
      <c r="E152" s="88">
        <v>55000</v>
      </c>
      <c r="F152" s="90"/>
      <c r="G152" s="30">
        <f t="shared" si="24"/>
        <v>54900</v>
      </c>
      <c r="H152" s="88">
        <v>54900</v>
      </c>
      <c r="I152" s="90"/>
      <c r="J152" s="70">
        <f t="shared" si="22"/>
        <v>99.818181818181813</v>
      </c>
      <c r="K152" s="62"/>
    </row>
    <row r="153" spans="1:11" ht="37.5" customHeight="1">
      <c r="A153" s="31"/>
      <c r="B153" s="35" t="s">
        <v>105</v>
      </c>
      <c r="C153" s="148" t="s">
        <v>122</v>
      </c>
      <c r="D153" s="32">
        <f>SUM(E153:F153)</f>
        <v>40000</v>
      </c>
      <c r="E153" s="40">
        <f>SUM(E154)</f>
        <v>40000</v>
      </c>
      <c r="F153" s="116">
        <f>SUM(F154)</f>
        <v>0</v>
      </c>
      <c r="G153" s="32">
        <f t="shared" si="24"/>
        <v>40000</v>
      </c>
      <c r="H153" s="40">
        <f>SUM(H154)</f>
        <v>40000</v>
      </c>
      <c r="I153" s="116">
        <f>SUM(I154)</f>
        <v>0</v>
      </c>
      <c r="J153" s="71">
        <f t="shared" si="22"/>
        <v>100</v>
      </c>
      <c r="K153" s="62"/>
    </row>
    <row r="154" spans="1:11" ht="14.25" customHeight="1">
      <c r="A154" s="129" t="s">
        <v>43</v>
      </c>
      <c r="B154" s="128" t="s">
        <v>10</v>
      </c>
      <c r="C154" s="175" t="s">
        <v>106</v>
      </c>
      <c r="D154" s="93">
        <f>SUM(E154:F154)</f>
        <v>40000</v>
      </c>
      <c r="E154" s="86">
        <v>40000</v>
      </c>
      <c r="F154" s="87"/>
      <c r="G154" s="93">
        <f t="shared" si="24"/>
        <v>40000</v>
      </c>
      <c r="H154" s="110">
        <v>40000</v>
      </c>
      <c r="I154" s="111"/>
      <c r="J154" s="112">
        <f t="shared" si="22"/>
        <v>100</v>
      </c>
      <c r="K154" s="141"/>
    </row>
    <row r="155" spans="1:11" ht="27.75" customHeight="1">
      <c r="A155" s="31"/>
      <c r="B155" s="35" t="s">
        <v>203</v>
      </c>
      <c r="C155" s="148" t="s">
        <v>165</v>
      </c>
      <c r="D155" s="32">
        <f>SUM(E155:F155)</f>
        <v>505500.3</v>
      </c>
      <c r="E155" s="40">
        <f>SUM(E156)</f>
        <v>172166.3</v>
      </c>
      <c r="F155" s="116">
        <f>SUM(F156)</f>
        <v>333334</v>
      </c>
      <c r="G155" s="32">
        <f t="shared" si="24"/>
        <v>505500.3</v>
      </c>
      <c r="H155" s="40">
        <f>SUM(H156)</f>
        <v>172166.3</v>
      </c>
      <c r="I155" s="116">
        <f>SUM(I156)</f>
        <v>333334</v>
      </c>
      <c r="J155" s="71">
        <f t="shared" si="22"/>
        <v>100</v>
      </c>
      <c r="K155" s="62"/>
    </row>
    <row r="156" spans="1:11" ht="36.75" customHeight="1">
      <c r="A156" s="31" t="s">
        <v>43</v>
      </c>
      <c r="B156" s="96" t="s">
        <v>46</v>
      </c>
      <c r="C156" s="174" t="s">
        <v>162</v>
      </c>
      <c r="D156" s="30">
        <f>SUM(E156:F156)</f>
        <v>505500.3</v>
      </c>
      <c r="E156" s="91">
        <v>172166.3</v>
      </c>
      <c r="F156" s="139">
        <v>333334</v>
      </c>
      <c r="G156" s="30">
        <f t="shared" si="24"/>
        <v>505500.3</v>
      </c>
      <c r="H156" s="88">
        <v>172166.3</v>
      </c>
      <c r="I156" s="140">
        <v>333334</v>
      </c>
      <c r="J156" s="70">
        <f t="shared" si="22"/>
        <v>100</v>
      </c>
      <c r="K156" s="62"/>
    </row>
    <row r="157" spans="1:11" ht="29.25" customHeight="1" thickBot="1">
      <c r="A157" s="78" t="s">
        <v>75</v>
      </c>
      <c r="B157" s="79" t="s">
        <v>76</v>
      </c>
      <c r="C157" s="176" t="s">
        <v>77</v>
      </c>
      <c r="D157" s="80">
        <f>SUM(E157:F157)</f>
        <v>25335641.099999998</v>
      </c>
      <c r="E157" s="81">
        <f>SUM(E158:E169)</f>
        <v>12842491.249999998</v>
      </c>
      <c r="F157" s="157">
        <f>SUM(F158:F169)</f>
        <v>12493149.85</v>
      </c>
      <c r="G157" s="80">
        <f t="shared" si="24"/>
        <v>24988082.66</v>
      </c>
      <c r="H157" s="81">
        <f>SUM(H158:H169)</f>
        <v>12513777.540000001</v>
      </c>
      <c r="I157" s="157">
        <f>SUM(I158:I169)</f>
        <v>12474305.119999999</v>
      </c>
      <c r="J157" s="82">
        <f t="shared" si="22"/>
        <v>98.628183756518411</v>
      </c>
      <c r="K157" s="66">
        <f>K159</f>
        <v>204922.08</v>
      </c>
    </row>
    <row r="158" spans="1:11" ht="15" customHeight="1">
      <c r="A158" s="36"/>
      <c r="B158" s="43" t="str">
        <f>RIGHT(B170,5)</f>
        <v>60015</v>
      </c>
      <c r="C158" s="146" t="s">
        <v>78</v>
      </c>
      <c r="D158" s="74">
        <f t="shared" ref="D158:D169" si="25">SUM(E158:F158)</f>
        <v>20635579.5</v>
      </c>
      <c r="E158" s="50">
        <f>E170</f>
        <v>11316748.709999999</v>
      </c>
      <c r="F158" s="51">
        <f>F170</f>
        <v>9318830.7899999991</v>
      </c>
      <c r="G158" s="74">
        <f t="shared" si="24"/>
        <v>20299605.920000002</v>
      </c>
      <c r="H158" s="50">
        <f>H170</f>
        <v>10999189.810000001</v>
      </c>
      <c r="I158" s="51">
        <f>I170</f>
        <v>9300416.1099999994</v>
      </c>
      <c r="J158" s="65">
        <f t="shared" si="22"/>
        <v>98.371872328567278</v>
      </c>
      <c r="K158" s="67"/>
    </row>
    <row r="159" spans="1:11" ht="15" customHeight="1">
      <c r="A159" s="37"/>
      <c r="B159" s="42">
        <v>75020</v>
      </c>
      <c r="C159" s="147" t="s">
        <v>172</v>
      </c>
      <c r="D159" s="30">
        <f t="shared" si="25"/>
        <v>387255.23</v>
      </c>
      <c r="E159" s="46">
        <f>E182</f>
        <v>0</v>
      </c>
      <c r="F159" s="47">
        <f>F182</f>
        <v>387255.23</v>
      </c>
      <c r="G159" s="30">
        <f t="shared" si="24"/>
        <v>386825.18</v>
      </c>
      <c r="H159" s="46">
        <f>H182</f>
        <v>0</v>
      </c>
      <c r="I159" s="47">
        <f>I182</f>
        <v>386825.18</v>
      </c>
      <c r="J159" s="70">
        <f t="shared" si="22"/>
        <v>99.888949207993917</v>
      </c>
      <c r="K159" s="68">
        <f>K181</f>
        <v>204922.08</v>
      </c>
    </row>
    <row r="160" spans="1:11" ht="15" customHeight="1">
      <c r="A160" s="37"/>
      <c r="B160" s="43">
        <v>75411</v>
      </c>
      <c r="C160" s="147" t="s">
        <v>177</v>
      </c>
      <c r="D160" s="30">
        <f t="shared" si="25"/>
        <v>33000</v>
      </c>
      <c r="E160" s="46">
        <f>E183</f>
        <v>0</v>
      </c>
      <c r="F160" s="46">
        <f>F183</f>
        <v>33000</v>
      </c>
      <c r="G160" s="30">
        <f t="shared" ref="G160:G180" si="26">SUM(H160:I160)</f>
        <v>33000</v>
      </c>
      <c r="H160" s="46">
        <f>H183</f>
        <v>0</v>
      </c>
      <c r="I160" s="46">
        <f>I183</f>
        <v>33000</v>
      </c>
      <c r="J160" s="70">
        <f t="shared" si="22"/>
        <v>100</v>
      </c>
      <c r="K160" s="62"/>
    </row>
    <row r="161" spans="1:12" ht="15" customHeight="1">
      <c r="A161" s="37"/>
      <c r="B161" s="43">
        <v>80120</v>
      </c>
      <c r="C161" s="147" t="s">
        <v>248</v>
      </c>
      <c r="D161" s="196">
        <f t="shared" si="25"/>
        <v>6955</v>
      </c>
      <c r="E161" s="178">
        <f>E186</f>
        <v>6955</v>
      </c>
      <c r="F161" s="49">
        <f>F186</f>
        <v>0</v>
      </c>
      <c r="G161" s="30">
        <f t="shared" si="26"/>
        <v>6954.2</v>
      </c>
      <c r="H161" s="178">
        <f>H186</f>
        <v>6954.2</v>
      </c>
      <c r="I161" s="49">
        <f>I186</f>
        <v>0</v>
      </c>
      <c r="J161" s="70">
        <f t="shared" si="22"/>
        <v>99.988497483824574</v>
      </c>
      <c r="K161" s="62"/>
    </row>
    <row r="162" spans="1:12" ht="14.25" customHeight="1">
      <c r="A162" s="37"/>
      <c r="B162" s="42" t="str">
        <f>RIGHT(B188,5)</f>
        <v>80130</v>
      </c>
      <c r="C162" s="147" t="s">
        <v>79</v>
      </c>
      <c r="D162" s="30">
        <f t="shared" si="25"/>
        <v>3937873.94</v>
      </c>
      <c r="E162" s="49">
        <f>E188</f>
        <v>1183810.1099999999</v>
      </c>
      <c r="F162" s="47">
        <f>F188</f>
        <v>2754063.83</v>
      </c>
      <c r="G162" s="30">
        <f t="shared" si="26"/>
        <v>3934660.48</v>
      </c>
      <c r="H162" s="46">
        <f>H188</f>
        <v>1180596.6499999999</v>
      </c>
      <c r="I162" s="47">
        <f>I188</f>
        <v>2754063.83</v>
      </c>
      <c r="J162" s="70">
        <f t="shared" si="22"/>
        <v>99.918396067295134</v>
      </c>
      <c r="K162" s="62"/>
    </row>
    <row r="163" spans="1:12" ht="12.75" customHeight="1">
      <c r="A163" s="37"/>
      <c r="B163" s="42">
        <v>85201</v>
      </c>
      <c r="C163" s="147" t="s">
        <v>243</v>
      </c>
      <c r="D163" s="196">
        <f t="shared" si="25"/>
        <v>9142</v>
      </c>
      <c r="E163" s="178">
        <f>E198</f>
        <v>9142</v>
      </c>
      <c r="F163" s="49">
        <f>F198</f>
        <v>0</v>
      </c>
      <c r="G163" s="30">
        <f t="shared" si="26"/>
        <v>9141.9699999999993</v>
      </c>
      <c r="H163" s="49">
        <f>H198</f>
        <v>9141.9699999999993</v>
      </c>
      <c r="I163" s="49">
        <f>I198</f>
        <v>0</v>
      </c>
      <c r="J163" s="70">
        <f t="shared" si="22"/>
        <v>99.999671844235394</v>
      </c>
      <c r="K163" s="62"/>
    </row>
    <row r="164" spans="1:12" ht="12.75" customHeight="1">
      <c r="A164" s="37"/>
      <c r="B164" s="42">
        <v>85202</v>
      </c>
      <c r="C164" s="147" t="s">
        <v>183</v>
      </c>
      <c r="D164" s="30">
        <f t="shared" si="25"/>
        <v>17700</v>
      </c>
      <c r="E164" s="46">
        <f>E200</f>
        <v>17700</v>
      </c>
      <c r="F164" s="47">
        <f>F200</f>
        <v>0</v>
      </c>
      <c r="G164" s="30">
        <f t="shared" si="26"/>
        <v>17699.080000000002</v>
      </c>
      <c r="H164" s="46">
        <f>H200</f>
        <v>17699.080000000002</v>
      </c>
      <c r="I164" s="47">
        <f>I200</f>
        <v>0</v>
      </c>
      <c r="J164" s="70">
        <f t="shared" si="22"/>
        <v>99.994802259887024</v>
      </c>
      <c r="K164" s="62"/>
    </row>
    <row r="165" spans="1:12" ht="13.5" customHeight="1">
      <c r="A165" s="37"/>
      <c r="B165" s="43">
        <v>85321</v>
      </c>
      <c r="C165" s="146" t="s">
        <v>256</v>
      </c>
      <c r="D165" s="30">
        <f t="shared" si="25"/>
        <v>133308.42000000001</v>
      </c>
      <c r="E165" s="46">
        <f>E203</f>
        <v>133308.42000000001</v>
      </c>
      <c r="F165" s="47">
        <f>F203</f>
        <v>0</v>
      </c>
      <c r="G165" s="30">
        <f t="shared" si="26"/>
        <v>133308.42000000001</v>
      </c>
      <c r="H165" s="46">
        <f>H203</f>
        <v>133308.42000000001</v>
      </c>
      <c r="I165" s="47">
        <f>I203</f>
        <v>0</v>
      </c>
      <c r="J165" s="70">
        <f t="shared" si="22"/>
        <v>100</v>
      </c>
      <c r="K165" s="62"/>
    </row>
    <row r="166" spans="1:12" ht="13.5" customHeight="1">
      <c r="A166" s="37"/>
      <c r="B166" s="43">
        <v>85333</v>
      </c>
      <c r="C166" s="146" t="s">
        <v>255</v>
      </c>
      <c r="D166" s="30">
        <f t="shared" si="25"/>
        <v>52000</v>
      </c>
      <c r="E166" s="46">
        <f>E205</f>
        <v>52000</v>
      </c>
      <c r="F166" s="47">
        <f>F205</f>
        <v>0</v>
      </c>
      <c r="G166" s="30">
        <f t="shared" si="26"/>
        <v>51809.4</v>
      </c>
      <c r="H166" s="46">
        <f>H205</f>
        <v>51809.4</v>
      </c>
      <c r="I166" s="47">
        <f>I205</f>
        <v>0</v>
      </c>
      <c r="J166" s="70">
        <f t="shared" si="22"/>
        <v>99.633461538461546</v>
      </c>
      <c r="K166" s="62"/>
    </row>
    <row r="167" spans="1:12" ht="12.75" customHeight="1">
      <c r="A167" s="37"/>
      <c r="B167" s="43">
        <v>90095</v>
      </c>
      <c r="C167" s="146" t="s">
        <v>189</v>
      </c>
      <c r="D167" s="30">
        <f t="shared" si="25"/>
        <v>26293</v>
      </c>
      <c r="E167" s="46">
        <f>E206</f>
        <v>26293</v>
      </c>
      <c r="F167" s="49">
        <f>F206</f>
        <v>0</v>
      </c>
      <c r="G167" s="30">
        <f t="shared" si="26"/>
        <v>18544</v>
      </c>
      <c r="H167" s="46">
        <f>H206</f>
        <v>18544</v>
      </c>
      <c r="I167" s="49">
        <f>I206</f>
        <v>0</v>
      </c>
      <c r="J167" s="70">
        <f t="shared" si="22"/>
        <v>70.528277488304866</v>
      </c>
      <c r="K167" s="62"/>
    </row>
    <row r="168" spans="1:12" ht="12" customHeight="1">
      <c r="A168" s="37"/>
      <c r="B168" s="43">
        <v>92118</v>
      </c>
      <c r="C168" s="146" t="s">
        <v>190</v>
      </c>
      <c r="D168" s="30">
        <f t="shared" si="25"/>
        <v>51366.01</v>
      </c>
      <c r="E168" s="46">
        <f>E209</f>
        <v>51366.01</v>
      </c>
      <c r="F168" s="49">
        <f>F209</f>
        <v>0</v>
      </c>
      <c r="G168" s="30">
        <f t="shared" si="26"/>
        <v>51366.01</v>
      </c>
      <c r="H168" s="46">
        <f>H209</f>
        <v>51366.01</v>
      </c>
      <c r="I168" s="49">
        <f>I209</f>
        <v>0</v>
      </c>
      <c r="J168" s="70">
        <f t="shared" si="22"/>
        <v>100</v>
      </c>
      <c r="K168" s="62"/>
    </row>
    <row r="169" spans="1:12" ht="24" customHeight="1">
      <c r="A169" s="37"/>
      <c r="B169" s="43">
        <v>92195</v>
      </c>
      <c r="C169" s="146" t="s">
        <v>191</v>
      </c>
      <c r="D169" s="30">
        <f t="shared" si="25"/>
        <v>45168</v>
      </c>
      <c r="E169" s="46">
        <f>E211</f>
        <v>45168</v>
      </c>
      <c r="F169" s="49">
        <f>F211</f>
        <v>0</v>
      </c>
      <c r="G169" s="30">
        <f t="shared" si="26"/>
        <v>45168</v>
      </c>
      <c r="H169" s="46">
        <f>H211</f>
        <v>45168</v>
      </c>
      <c r="I169" s="49">
        <f>I211</f>
        <v>0</v>
      </c>
      <c r="J169" s="70">
        <f t="shared" si="22"/>
        <v>100</v>
      </c>
      <c r="K169" s="62"/>
    </row>
    <row r="170" spans="1:12" ht="25.5" customHeight="1">
      <c r="A170" s="2"/>
      <c r="B170" s="35" t="s">
        <v>80</v>
      </c>
      <c r="C170" s="148" t="s">
        <v>81</v>
      </c>
      <c r="D170" s="32">
        <f>SUM(E170:F170)</f>
        <v>20635579.5</v>
      </c>
      <c r="E170" s="45">
        <f>E171+E179+E180+E175+E172+E173+E174</f>
        <v>11316748.709999999</v>
      </c>
      <c r="F170" s="45">
        <f>F171+F179+F180+F175+F172+F173+F174</f>
        <v>9318830.7899999991</v>
      </c>
      <c r="G170" s="32">
        <f t="shared" si="26"/>
        <v>20299605.920000002</v>
      </c>
      <c r="H170" s="45">
        <f>H171+H179+H180+H175+H172+H173+H174</f>
        <v>10999189.810000001</v>
      </c>
      <c r="I170" s="45">
        <f>I171+I179+I180+I175+I172+I173+I174</f>
        <v>9300416.1099999994</v>
      </c>
      <c r="J170" s="71">
        <f t="shared" si="22"/>
        <v>98.371872328567278</v>
      </c>
      <c r="K170" s="62"/>
    </row>
    <row r="171" spans="1:12" ht="24" customHeight="1">
      <c r="A171" s="97" t="s">
        <v>43</v>
      </c>
      <c r="B171" s="84" t="s">
        <v>65</v>
      </c>
      <c r="C171" s="147" t="s">
        <v>9</v>
      </c>
      <c r="D171" s="30">
        <f t="shared" ref="D171:D210" si="27">SUM(E171:F171)</f>
        <v>10000</v>
      </c>
      <c r="E171" s="88">
        <v>10000</v>
      </c>
      <c r="F171" s="90"/>
      <c r="G171" s="30">
        <f t="shared" si="26"/>
        <v>8255.74</v>
      </c>
      <c r="H171" s="88">
        <v>8255.74</v>
      </c>
      <c r="I171" s="90"/>
      <c r="J171" s="70">
        <f t="shared" si="22"/>
        <v>82.557400000000001</v>
      </c>
      <c r="K171" s="62"/>
    </row>
    <row r="172" spans="1:12" ht="15" customHeight="1">
      <c r="A172" s="97" t="s">
        <v>44</v>
      </c>
      <c r="B172" s="84" t="s">
        <v>46</v>
      </c>
      <c r="C172" s="146" t="s">
        <v>133</v>
      </c>
      <c r="D172" s="33">
        <f>SUM(E172:F172)</f>
        <v>517890</v>
      </c>
      <c r="E172" s="50">
        <v>517890</v>
      </c>
      <c r="F172" s="51"/>
      <c r="G172" s="33">
        <f>SUM(H172:I172)</f>
        <v>446184.99</v>
      </c>
      <c r="H172" s="101">
        <v>446184.99</v>
      </c>
      <c r="I172" s="117"/>
      <c r="J172" s="70">
        <f>G172/D172*100</f>
        <v>86.1543937901871</v>
      </c>
      <c r="K172" s="62"/>
      <c r="L172" s="83"/>
    </row>
    <row r="173" spans="1:12" ht="47.25" customHeight="1">
      <c r="A173" s="97" t="s">
        <v>45</v>
      </c>
      <c r="B173" s="128" t="s">
        <v>46</v>
      </c>
      <c r="C173" s="149" t="s">
        <v>237</v>
      </c>
      <c r="D173" s="93">
        <f>SUM(E173:F173)</f>
        <v>5081078.43</v>
      </c>
      <c r="E173" s="126">
        <v>2898992.43</v>
      </c>
      <c r="F173" s="127">
        <v>2182086</v>
      </c>
      <c r="G173" s="93">
        <f>SUM(H173:I173)</f>
        <v>5028994.2300000004</v>
      </c>
      <c r="H173" s="110">
        <v>2846908.73</v>
      </c>
      <c r="I173" s="111">
        <v>2182085.5</v>
      </c>
      <c r="J173" s="112">
        <f>G173/D173*100</f>
        <v>98.97493808218978</v>
      </c>
      <c r="K173" s="62"/>
      <c r="L173" s="83"/>
    </row>
    <row r="174" spans="1:12" ht="15" customHeight="1">
      <c r="A174" s="97" t="s">
        <v>47</v>
      </c>
      <c r="B174" s="84" t="s">
        <v>10</v>
      </c>
      <c r="C174" s="150" t="s">
        <v>114</v>
      </c>
      <c r="D174" s="30">
        <f>SUM(E174:F174)</f>
        <v>2518400</v>
      </c>
      <c r="E174" s="91">
        <v>2518400</v>
      </c>
      <c r="F174" s="92"/>
      <c r="G174" s="30">
        <f>SUM(H174:I174)</f>
        <v>2518299.4300000002</v>
      </c>
      <c r="H174" s="88">
        <v>2518299.4300000002</v>
      </c>
      <c r="I174" s="90"/>
      <c r="J174" s="70">
        <f>G174/D174*100</f>
        <v>99.996006591486662</v>
      </c>
      <c r="K174" s="62"/>
      <c r="L174" s="83"/>
    </row>
    <row r="175" spans="1:12" ht="36" customHeight="1">
      <c r="A175" s="97" t="s">
        <v>48</v>
      </c>
      <c r="B175" s="84" t="s">
        <v>46</v>
      </c>
      <c r="C175" s="146" t="s">
        <v>131</v>
      </c>
      <c r="D175" s="30">
        <f>SUM(E175:F175)</f>
        <v>5361115.32</v>
      </c>
      <c r="E175" s="50">
        <v>3418276.32</v>
      </c>
      <c r="F175" s="51">
        <v>1942839</v>
      </c>
      <c r="G175" s="30">
        <f>SUM(H175:I175)</f>
        <v>5191190.3499999996</v>
      </c>
      <c r="H175" s="101">
        <v>3248351.92</v>
      </c>
      <c r="I175" s="117">
        <v>1942838.43</v>
      </c>
      <c r="J175" s="70">
        <f>G175/D175*100</f>
        <v>96.830417555726058</v>
      </c>
      <c r="K175" s="62"/>
      <c r="L175" s="83"/>
    </row>
    <row r="176" spans="1:12" ht="12" customHeight="1">
      <c r="A176" s="254" t="s">
        <v>49</v>
      </c>
      <c r="B176" s="84" t="s">
        <v>46</v>
      </c>
      <c r="C176" s="251" t="s">
        <v>132</v>
      </c>
      <c r="D176" s="30">
        <f t="shared" si="27"/>
        <v>100000</v>
      </c>
      <c r="E176" s="88">
        <v>100000</v>
      </c>
      <c r="F176" s="90"/>
      <c r="G176" s="30">
        <f t="shared" si="26"/>
        <v>86189.04</v>
      </c>
      <c r="H176" s="88">
        <v>86189.04</v>
      </c>
      <c r="I176" s="90"/>
      <c r="J176" s="70">
        <f t="shared" si="22"/>
        <v>86.189039999999991</v>
      </c>
      <c r="K176" s="62"/>
    </row>
    <row r="177" spans="1:12" ht="12.75" customHeight="1">
      <c r="A177" s="254"/>
      <c r="B177" s="84" t="s">
        <v>154</v>
      </c>
      <c r="C177" s="252"/>
      <c r="D177" s="30">
        <f t="shared" si="27"/>
        <v>5193905.79</v>
      </c>
      <c r="E177" s="88"/>
      <c r="F177" s="90">
        <v>5193905.79</v>
      </c>
      <c r="G177" s="30">
        <f t="shared" si="26"/>
        <v>5175492.18</v>
      </c>
      <c r="H177" s="88"/>
      <c r="I177" s="90">
        <v>5175492.18</v>
      </c>
      <c r="J177" s="70">
        <f t="shared" si="22"/>
        <v>99.645476626945126</v>
      </c>
      <c r="K177" s="62"/>
    </row>
    <row r="178" spans="1:12" ht="12.75" customHeight="1">
      <c r="A178" s="254"/>
      <c r="B178" s="84" t="s">
        <v>82</v>
      </c>
      <c r="C178" s="252"/>
      <c r="D178" s="30">
        <f t="shared" si="27"/>
        <v>1817789.96</v>
      </c>
      <c r="E178" s="88">
        <v>1817789.96</v>
      </c>
      <c r="F178" s="90"/>
      <c r="G178" s="30">
        <f t="shared" si="26"/>
        <v>1811652.09</v>
      </c>
      <c r="H178" s="88">
        <v>1811652.09</v>
      </c>
      <c r="I178" s="90"/>
      <c r="J178" s="70">
        <f t="shared" si="22"/>
        <v>99.66234437778499</v>
      </c>
      <c r="K178" s="62"/>
    </row>
    <row r="179" spans="1:12" ht="13.5" customHeight="1">
      <c r="A179" s="254"/>
      <c r="B179" s="35" t="s">
        <v>86</v>
      </c>
      <c r="C179" s="253"/>
      <c r="D179" s="32">
        <f t="shared" si="27"/>
        <v>7111695.75</v>
      </c>
      <c r="E179" s="104">
        <f>SUM(E176:E178)</f>
        <v>1917789.96</v>
      </c>
      <c r="F179" s="125">
        <f>SUM(F176:F178)</f>
        <v>5193905.79</v>
      </c>
      <c r="G179" s="32">
        <f t="shared" si="26"/>
        <v>7073333.3099999996</v>
      </c>
      <c r="H179" s="104">
        <f>SUM(H176:H178)</f>
        <v>1897841.1300000001</v>
      </c>
      <c r="I179" s="125">
        <f>SUM(I176:I178)</f>
        <v>5175492.18</v>
      </c>
      <c r="J179" s="71">
        <f t="shared" si="22"/>
        <v>99.46057253644463</v>
      </c>
      <c r="K179" s="62"/>
    </row>
    <row r="180" spans="1:12" ht="17.25" customHeight="1">
      <c r="A180" s="31" t="s">
        <v>50</v>
      </c>
      <c r="B180" s="84" t="s">
        <v>46</v>
      </c>
      <c r="C180" s="147" t="s">
        <v>168</v>
      </c>
      <c r="D180" s="30">
        <f>SUM(E180:F180)</f>
        <v>35400</v>
      </c>
      <c r="E180" s="46">
        <v>35400</v>
      </c>
      <c r="F180" s="47"/>
      <c r="G180" s="30">
        <f t="shared" si="26"/>
        <v>33347.870000000003</v>
      </c>
      <c r="H180" s="88">
        <v>33347.870000000003</v>
      </c>
      <c r="I180" s="90"/>
      <c r="J180" s="70">
        <f t="shared" si="22"/>
        <v>94.203022598870064</v>
      </c>
      <c r="K180" s="62"/>
      <c r="L180" s="83"/>
    </row>
    <row r="181" spans="1:12" ht="18.75" customHeight="1">
      <c r="A181" s="97"/>
      <c r="B181" s="38" t="s">
        <v>169</v>
      </c>
      <c r="C181" s="170" t="s">
        <v>170</v>
      </c>
      <c r="D181" s="39">
        <f t="shared" ref="D181:I181" si="28">SUM(D182)</f>
        <v>387255.23</v>
      </c>
      <c r="E181" s="52">
        <f t="shared" si="28"/>
        <v>0</v>
      </c>
      <c r="F181" s="103">
        <f t="shared" si="28"/>
        <v>387255.23</v>
      </c>
      <c r="G181" s="39">
        <f t="shared" si="28"/>
        <v>386825.18</v>
      </c>
      <c r="H181" s="142">
        <f t="shared" si="28"/>
        <v>0</v>
      </c>
      <c r="I181" s="143">
        <f t="shared" si="28"/>
        <v>386825.18</v>
      </c>
      <c r="J181" s="135">
        <f t="shared" si="22"/>
        <v>99.888949207993917</v>
      </c>
      <c r="K181" s="68">
        <f>K182</f>
        <v>204922.08</v>
      </c>
    </row>
    <row r="182" spans="1:12" ht="23.25" customHeight="1">
      <c r="A182" s="97" t="s">
        <v>43</v>
      </c>
      <c r="B182" s="84" t="s">
        <v>173</v>
      </c>
      <c r="C182" s="147" t="s">
        <v>171</v>
      </c>
      <c r="D182" s="30">
        <f>SUM(E182:F182)</f>
        <v>387255.23</v>
      </c>
      <c r="E182" s="88"/>
      <c r="F182" s="90">
        <v>387255.23</v>
      </c>
      <c r="G182" s="30">
        <f>SUM(H182:I182)</f>
        <v>386825.18</v>
      </c>
      <c r="H182" s="88"/>
      <c r="I182" s="90">
        <v>386825.18</v>
      </c>
      <c r="J182" s="70">
        <f t="shared" si="22"/>
        <v>99.888949207993917</v>
      </c>
      <c r="K182" s="68">
        <v>204922.08</v>
      </c>
    </row>
    <row r="183" spans="1:12" ht="37.5" customHeight="1">
      <c r="A183" s="97"/>
      <c r="B183" s="35" t="s">
        <v>174</v>
      </c>
      <c r="C183" s="148" t="s">
        <v>175</v>
      </c>
      <c r="D183" s="32">
        <f t="shared" ref="D183:I183" si="29">SUM(D184:D185)</f>
        <v>33000</v>
      </c>
      <c r="E183" s="40">
        <f t="shared" si="29"/>
        <v>0</v>
      </c>
      <c r="F183" s="40">
        <f t="shared" si="29"/>
        <v>33000</v>
      </c>
      <c r="G183" s="32">
        <f t="shared" si="29"/>
        <v>33000</v>
      </c>
      <c r="H183" s="40">
        <f t="shared" si="29"/>
        <v>0</v>
      </c>
      <c r="I183" s="40">
        <f t="shared" si="29"/>
        <v>33000</v>
      </c>
      <c r="J183" s="71">
        <f t="shared" si="22"/>
        <v>100</v>
      </c>
      <c r="K183" s="62"/>
    </row>
    <row r="184" spans="1:12" ht="15.75" customHeight="1">
      <c r="A184" s="97" t="s">
        <v>43</v>
      </c>
      <c r="B184" s="84" t="s">
        <v>25</v>
      </c>
      <c r="C184" s="147" t="s">
        <v>194</v>
      </c>
      <c r="D184" s="30">
        <f>SUM(E184:F184)</f>
        <v>13000</v>
      </c>
      <c r="E184" s="88"/>
      <c r="F184" s="90">
        <v>13000</v>
      </c>
      <c r="G184" s="30">
        <f t="shared" ref="G184:G191" si="30">SUM(H184:I184)</f>
        <v>13000</v>
      </c>
      <c r="H184" s="88"/>
      <c r="I184" s="90">
        <v>13000</v>
      </c>
      <c r="J184" s="70">
        <f t="shared" si="22"/>
        <v>100</v>
      </c>
      <c r="K184" s="62"/>
    </row>
    <row r="185" spans="1:12" ht="14.25" customHeight="1">
      <c r="A185" s="97" t="s">
        <v>44</v>
      </c>
      <c r="B185" s="84" t="s">
        <v>25</v>
      </c>
      <c r="C185" s="147" t="s">
        <v>176</v>
      </c>
      <c r="D185" s="30">
        <f>SUM(E185:F185)</f>
        <v>20000</v>
      </c>
      <c r="E185" s="88"/>
      <c r="F185" s="140">
        <v>20000</v>
      </c>
      <c r="G185" s="30">
        <f t="shared" si="30"/>
        <v>20000</v>
      </c>
      <c r="H185" s="88"/>
      <c r="I185" s="140">
        <v>20000</v>
      </c>
      <c r="J185" s="70">
        <f t="shared" si="22"/>
        <v>100</v>
      </c>
      <c r="K185" s="62"/>
    </row>
    <row r="186" spans="1:12" ht="14.25" customHeight="1">
      <c r="A186" s="31"/>
      <c r="B186" s="61" t="s">
        <v>245</v>
      </c>
      <c r="C186" s="2" t="s">
        <v>246</v>
      </c>
      <c r="D186" s="190">
        <f>SUM(E186:F186)</f>
        <v>6955</v>
      </c>
      <c r="E186" s="195">
        <f>SUM(E187)</f>
        <v>6955</v>
      </c>
      <c r="F186" s="194">
        <f>SUM(F187)</f>
        <v>0</v>
      </c>
      <c r="G186" s="190">
        <f>SUM(H186:I186)</f>
        <v>6954.2</v>
      </c>
      <c r="H186" s="195">
        <f>SUM(H187)</f>
        <v>6954.2</v>
      </c>
      <c r="I186" s="195">
        <f>SUM(I187)</f>
        <v>0</v>
      </c>
      <c r="J186" s="165">
        <f t="shared" si="22"/>
        <v>99.988497483824574</v>
      </c>
      <c r="K186" s="62"/>
    </row>
    <row r="187" spans="1:12" ht="14.25" customHeight="1">
      <c r="A187" s="97" t="s">
        <v>43</v>
      </c>
      <c r="B187" s="192" t="s">
        <v>10</v>
      </c>
      <c r="C187" s="193" t="s">
        <v>247</v>
      </c>
      <c r="D187" s="30">
        <f>SUM(E187:F187)</f>
        <v>6955</v>
      </c>
      <c r="E187" s="88">
        <v>6955</v>
      </c>
      <c r="F187" s="140"/>
      <c r="G187" s="30">
        <f t="shared" si="30"/>
        <v>6954.2</v>
      </c>
      <c r="H187" s="88">
        <v>6954.2</v>
      </c>
      <c r="I187" s="140"/>
      <c r="J187" s="70">
        <f t="shared" si="22"/>
        <v>99.988497483824574</v>
      </c>
      <c r="K187" s="62"/>
    </row>
    <row r="188" spans="1:12" ht="25.5" customHeight="1">
      <c r="A188" s="31"/>
      <c r="B188" s="35" t="s">
        <v>83</v>
      </c>
      <c r="C188" s="148" t="s">
        <v>24</v>
      </c>
      <c r="D188" s="32">
        <f t="shared" si="27"/>
        <v>3937873.94</v>
      </c>
      <c r="E188" s="40">
        <f>E192+E193+E194+E195+E196+E197</f>
        <v>1183810.1099999999</v>
      </c>
      <c r="F188" s="40">
        <f>F192+F193+F194+F195+F196+F197</f>
        <v>2754063.83</v>
      </c>
      <c r="G188" s="30">
        <f t="shared" si="30"/>
        <v>3934660.48</v>
      </c>
      <c r="H188" s="40">
        <f>H192+H193+H194+H195+H196+H197</f>
        <v>1180596.6499999999</v>
      </c>
      <c r="I188" s="40">
        <f>I192+I193+I194+I195+I196+I197</f>
        <v>2754063.83</v>
      </c>
      <c r="J188" s="71">
        <f t="shared" si="22"/>
        <v>99.918396067295134</v>
      </c>
      <c r="K188" s="62"/>
    </row>
    <row r="189" spans="1:12" ht="14.25" customHeight="1">
      <c r="A189" s="254" t="s">
        <v>43</v>
      </c>
      <c r="B189" s="201" t="s">
        <v>154</v>
      </c>
      <c r="C189" s="251" t="s">
        <v>115</v>
      </c>
      <c r="D189" s="30">
        <f t="shared" si="27"/>
        <v>2754063.83</v>
      </c>
      <c r="E189" s="91"/>
      <c r="F189" s="92">
        <v>2754063.83</v>
      </c>
      <c r="G189" s="30">
        <f t="shared" si="30"/>
        <v>2754063.83</v>
      </c>
      <c r="H189" s="88"/>
      <c r="I189" s="90">
        <v>2754063.83</v>
      </c>
      <c r="J189" s="70">
        <f t="shared" ref="J189:J212" si="31">G189/D189*100</f>
        <v>100</v>
      </c>
      <c r="K189" s="62"/>
    </row>
    <row r="190" spans="1:12" ht="14.25" customHeight="1">
      <c r="A190" s="254"/>
      <c r="B190" s="201" t="s">
        <v>82</v>
      </c>
      <c r="C190" s="252"/>
      <c r="D190" s="30">
        <f t="shared" si="27"/>
        <v>486011.26</v>
      </c>
      <c r="E190" s="91">
        <v>486011.26</v>
      </c>
      <c r="F190" s="92"/>
      <c r="G190" s="30">
        <f t="shared" si="30"/>
        <v>486011.26</v>
      </c>
      <c r="H190" s="88">
        <v>486011.26</v>
      </c>
      <c r="I190" s="90"/>
      <c r="J190" s="70">
        <f t="shared" si="31"/>
        <v>100</v>
      </c>
      <c r="K190" s="62"/>
    </row>
    <row r="191" spans="1:12" ht="14.25" customHeight="1">
      <c r="A191" s="254"/>
      <c r="B191" s="201" t="s">
        <v>251</v>
      </c>
      <c r="C191" s="252"/>
      <c r="D191" s="30">
        <f t="shared" si="27"/>
        <v>102377.85</v>
      </c>
      <c r="E191" s="91">
        <v>102377.85</v>
      </c>
      <c r="F191" s="92"/>
      <c r="G191" s="30">
        <f t="shared" si="30"/>
        <v>102377.85</v>
      </c>
      <c r="H191" s="88">
        <v>102377.85</v>
      </c>
      <c r="I191" s="90"/>
      <c r="J191" s="70">
        <f t="shared" si="31"/>
        <v>100</v>
      </c>
      <c r="K191" s="62"/>
    </row>
    <row r="192" spans="1:12" ht="13.5" customHeight="1">
      <c r="A192" s="254"/>
      <c r="B192" s="35" t="s">
        <v>86</v>
      </c>
      <c r="C192" s="253"/>
      <c r="D192" s="32">
        <f t="shared" ref="D192:I192" si="32">SUM(D189:D191)</f>
        <v>3342452.94</v>
      </c>
      <c r="E192" s="45">
        <f t="shared" si="32"/>
        <v>588389.11</v>
      </c>
      <c r="F192" s="118">
        <f t="shared" si="32"/>
        <v>2754063.83</v>
      </c>
      <c r="G192" s="32">
        <f t="shared" si="32"/>
        <v>3342452.94</v>
      </c>
      <c r="H192" s="119">
        <f>SUM(H189:H191)</f>
        <v>588389.11</v>
      </c>
      <c r="I192" s="120">
        <f t="shared" si="32"/>
        <v>2754063.83</v>
      </c>
      <c r="J192" s="71">
        <f t="shared" si="31"/>
        <v>100</v>
      </c>
      <c r="K192" s="62"/>
    </row>
    <row r="193" spans="1:12" ht="15.75" customHeight="1">
      <c r="A193" s="31" t="s">
        <v>44</v>
      </c>
      <c r="B193" s="42" t="s">
        <v>46</v>
      </c>
      <c r="C193" s="147" t="s">
        <v>116</v>
      </c>
      <c r="D193" s="30">
        <f t="shared" si="27"/>
        <v>45000</v>
      </c>
      <c r="E193" s="88">
        <v>45000</v>
      </c>
      <c r="F193" s="90">
        <v>0</v>
      </c>
      <c r="G193" s="30">
        <f t="shared" ref="G193:G208" si="33">SUM(H193:I193)</f>
        <v>44933.61</v>
      </c>
      <c r="H193" s="88">
        <v>44933.61</v>
      </c>
      <c r="I193" s="90"/>
      <c r="J193" s="70">
        <f t="shared" si="31"/>
        <v>99.852466666666672</v>
      </c>
      <c r="K193" s="62"/>
    </row>
    <row r="194" spans="1:12" ht="35.25" customHeight="1">
      <c r="A194" s="31" t="s">
        <v>45</v>
      </c>
      <c r="B194" s="42" t="s">
        <v>46</v>
      </c>
      <c r="C194" s="147" t="s">
        <v>178</v>
      </c>
      <c r="D194" s="30">
        <f t="shared" si="27"/>
        <v>75000</v>
      </c>
      <c r="E194" s="88">
        <v>75000</v>
      </c>
      <c r="F194" s="90">
        <v>0</v>
      </c>
      <c r="G194" s="30">
        <f t="shared" si="33"/>
        <v>72002.41</v>
      </c>
      <c r="H194" s="88">
        <v>72002.41</v>
      </c>
      <c r="I194" s="90"/>
      <c r="J194" s="70">
        <f t="shared" si="31"/>
        <v>96.003213333333335</v>
      </c>
      <c r="K194" s="62"/>
    </row>
    <row r="195" spans="1:12" ht="17.25" customHeight="1">
      <c r="A195" s="31" t="s">
        <v>47</v>
      </c>
      <c r="B195" s="42" t="s">
        <v>46</v>
      </c>
      <c r="C195" s="147" t="s">
        <v>179</v>
      </c>
      <c r="D195" s="30">
        <f t="shared" si="27"/>
        <v>392230</v>
      </c>
      <c r="E195" s="88">
        <v>392230</v>
      </c>
      <c r="F195" s="90"/>
      <c r="G195" s="30">
        <f t="shared" si="33"/>
        <v>392230</v>
      </c>
      <c r="H195" s="88">
        <v>392230</v>
      </c>
      <c r="I195" s="90"/>
      <c r="J195" s="70">
        <f t="shared" si="31"/>
        <v>100</v>
      </c>
      <c r="K195" s="62"/>
    </row>
    <row r="196" spans="1:12" ht="17.25" customHeight="1">
      <c r="A196" s="31"/>
      <c r="B196" s="42" t="s">
        <v>46</v>
      </c>
      <c r="C196" s="147" t="s">
        <v>238</v>
      </c>
      <c r="D196" s="30">
        <f t="shared" si="27"/>
        <v>35991</v>
      </c>
      <c r="E196" s="88">
        <v>35991</v>
      </c>
      <c r="F196" s="90"/>
      <c r="G196" s="30">
        <f t="shared" si="33"/>
        <v>35991</v>
      </c>
      <c r="H196" s="88">
        <v>35991</v>
      </c>
      <c r="I196" s="90"/>
      <c r="J196" s="70">
        <f t="shared" si="31"/>
        <v>100</v>
      </c>
      <c r="K196" s="62"/>
    </row>
    <row r="197" spans="1:12" ht="17.25" customHeight="1">
      <c r="A197" s="31"/>
      <c r="B197" s="84" t="s">
        <v>25</v>
      </c>
      <c r="C197" s="147" t="s">
        <v>239</v>
      </c>
      <c r="D197" s="30">
        <f t="shared" si="27"/>
        <v>47200</v>
      </c>
      <c r="E197" s="88">
        <v>47200</v>
      </c>
      <c r="F197" s="90"/>
      <c r="G197" s="30">
        <f t="shared" si="33"/>
        <v>47050.52</v>
      </c>
      <c r="H197" s="88">
        <v>47050.52</v>
      </c>
      <c r="I197" s="90"/>
      <c r="J197" s="70">
        <f t="shared" si="31"/>
        <v>99.683305084745754</v>
      </c>
      <c r="K197" s="62"/>
    </row>
    <row r="198" spans="1:12" ht="27.75" customHeight="1">
      <c r="A198" s="31"/>
      <c r="B198" s="35" t="s">
        <v>240</v>
      </c>
      <c r="C198" s="148" t="s">
        <v>241</v>
      </c>
      <c r="D198" s="32">
        <f>SUM(E198:F198)</f>
        <v>9142</v>
      </c>
      <c r="E198" s="40">
        <f>SUM(E199:E199)</f>
        <v>9142</v>
      </c>
      <c r="F198" s="115">
        <f>SUM(F199:F199)</f>
        <v>0</v>
      </c>
      <c r="G198" s="32">
        <f>SUM(H198:I198)</f>
        <v>9141.9699999999993</v>
      </c>
      <c r="H198" s="104">
        <f>SUM(H199:H199)</f>
        <v>9141.9699999999993</v>
      </c>
      <c r="I198" s="105">
        <f>SUM(I199:I199)</f>
        <v>0</v>
      </c>
      <c r="J198" s="71">
        <f>G198/D198*100</f>
        <v>99.999671844235394</v>
      </c>
      <c r="K198" s="62"/>
    </row>
    <row r="199" spans="1:12" ht="16.5" customHeight="1">
      <c r="A199" s="31" t="s">
        <v>43</v>
      </c>
      <c r="B199" s="42" t="s">
        <v>65</v>
      </c>
      <c r="C199" s="147" t="s">
        <v>242</v>
      </c>
      <c r="D199" s="30">
        <f>SUM(E199:F199)</f>
        <v>9142</v>
      </c>
      <c r="E199" s="88">
        <v>9142</v>
      </c>
      <c r="F199" s="90"/>
      <c r="G199" s="30">
        <f>SUM(H199:I199)</f>
        <v>9141.9699999999993</v>
      </c>
      <c r="H199" s="88">
        <v>9141.9699999999993</v>
      </c>
      <c r="I199" s="90"/>
      <c r="J199" s="70">
        <f>G199/D199*100</f>
        <v>99.999671844235394</v>
      </c>
      <c r="K199" s="62"/>
    </row>
    <row r="200" spans="1:12" ht="27.75" customHeight="1">
      <c r="A200" s="31"/>
      <c r="B200" s="35" t="s">
        <v>180</v>
      </c>
      <c r="C200" s="148" t="s">
        <v>181</v>
      </c>
      <c r="D200" s="32">
        <f t="shared" si="27"/>
        <v>17700</v>
      </c>
      <c r="E200" s="40">
        <f>SUM(E201:E201)</f>
        <v>17700</v>
      </c>
      <c r="F200" s="115">
        <f>SUM(F201:F201)</f>
        <v>0</v>
      </c>
      <c r="G200" s="32">
        <f t="shared" si="33"/>
        <v>17699.080000000002</v>
      </c>
      <c r="H200" s="104">
        <f>SUM(H201:H201)</f>
        <v>17699.080000000002</v>
      </c>
      <c r="I200" s="105">
        <f>SUM(I201:I201)</f>
        <v>0</v>
      </c>
      <c r="J200" s="71">
        <f t="shared" si="31"/>
        <v>99.994802259887024</v>
      </c>
      <c r="K200" s="62"/>
    </row>
    <row r="201" spans="1:12" ht="16.5" customHeight="1">
      <c r="A201" s="31" t="s">
        <v>43</v>
      </c>
      <c r="B201" s="42" t="s">
        <v>46</v>
      </c>
      <c r="C201" s="147" t="s">
        <v>182</v>
      </c>
      <c r="D201" s="30">
        <f t="shared" si="27"/>
        <v>17700</v>
      </c>
      <c r="E201" s="88">
        <v>17700</v>
      </c>
      <c r="F201" s="90"/>
      <c r="G201" s="30">
        <f t="shared" si="33"/>
        <v>17699.080000000002</v>
      </c>
      <c r="H201" s="88">
        <v>17699.080000000002</v>
      </c>
      <c r="I201" s="90"/>
      <c r="J201" s="70">
        <f t="shared" si="31"/>
        <v>99.994802259887024</v>
      </c>
      <c r="K201" s="62"/>
    </row>
    <row r="202" spans="1:12" ht="40.5" customHeight="1">
      <c r="A202" s="31"/>
      <c r="B202" s="35" t="s">
        <v>117</v>
      </c>
      <c r="C202" s="148" t="s">
        <v>249</v>
      </c>
      <c r="D202" s="32">
        <f t="shared" si="27"/>
        <v>133308.42000000001</v>
      </c>
      <c r="E202" s="40">
        <f>SUM(E203:E203)</f>
        <v>133308.42000000001</v>
      </c>
      <c r="F202" s="115">
        <f>SUM(F203:F203)</f>
        <v>0</v>
      </c>
      <c r="G202" s="32">
        <f t="shared" si="33"/>
        <v>133308.42000000001</v>
      </c>
      <c r="H202" s="104">
        <f>SUM(H203:H203)</f>
        <v>133308.42000000001</v>
      </c>
      <c r="I202" s="105">
        <f>SUM(I203:I203)</f>
        <v>0</v>
      </c>
      <c r="J202" s="71">
        <f t="shared" si="31"/>
        <v>100</v>
      </c>
      <c r="K202" s="62"/>
    </row>
    <row r="203" spans="1:12" ht="30" customHeight="1">
      <c r="A203" s="31" t="s">
        <v>43</v>
      </c>
      <c r="B203" s="42" t="s">
        <v>46</v>
      </c>
      <c r="C203" s="151" t="s">
        <v>244</v>
      </c>
      <c r="D203" s="30">
        <f t="shared" si="27"/>
        <v>133308.42000000001</v>
      </c>
      <c r="E203" s="88">
        <v>133308.42000000001</v>
      </c>
      <c r="F203" s="90"/>
      <c r="G203" s="30">
        <f t="shared" si="33"/>
        <v>133308.42000000001</v>
      </c>
      <c r="H203" s="88">
        <v>133308.42000000001</v>
      </c>
      <c r="I203" s="90"/>
      <c r="J203" s="70">
        <f t="shared" si="31"/>
        <v>100</v>
      </c>
      <c r="K203" s="62"/>
    </row>
    <row r="204" spans="1:12" ht="31.5" customHeight="1">
      <c r="A204" s="31"/>
      <c r="B204" s="35" t="s">
        <v>118</v>
      </c>
      <c r="C204" s="148" t="s">
        <v>184</v>
      </c>
      <c r="D204" s="32">
        <f t="shared" si="27"/>
        <v>52000</v>
      </c>
      <c r="E204" s="40">
        <f>SUM(E205:E205)</f>
        <v>52000</v>
      </c>
      <c r="F204" s="115">
        <f>SUM(F205:F205)</f>
        <v>0</v>
      </c>
      <c r="G204" s="32">
        <f t="shared" si="33"/>
        <v>51809.4</v>
      </c>
      <c r="H204" s="104">
        <f>SUM(H205:H205)</f>
        <v>51809.4</v>
      </c>
      <c r="I204" s="105">
        <f>SUM(I205:I205)</f>
        <v>0</v>
      </c>
      <c r="J204" s="71">
        <f t="shared" si="31"/>
        <v>99.633461538461546</v>
      </c>
      <c r="K204" s="62"/>
    </row>
    <row r="205" spans="1:12" ht="25.5" customHeight="1">
      <c r="A205" s="129" t="s">
        <v>43</v>
      </c>
      <c r="B205" s="107" t="s">
        <v>119</v>
      </c>
      <c r="C205" s="152" t="s">
        <v>198</v>
      </c>
      <c r="D205" s="93">
        <f t="shared" si="27"/>
        <v>52000</v>
      </c>
      <c r="E205" s="110">
        <v>52000</v>
      </c>
      <c r="F205" s="111">
        <v>0</v>
      </c>
      <c r="G205" s="93">
        <f t="shared" si="33"/>
        <v>51809.4</v>
      </c>
      <c r="H205" s="110">
        <v>51809.4</v>
      </c>
      <c r="I205" s="111"/>
      <c r="J205" s="112">
        <f t="shared" si="31"/>
        <v>99.633461538461546</v>
      </c>
      <c r="K205" s="141"/>
    </row>
    <row r="206" spans="1:12" s="114" customFormat="1" ht="27.75" customHeight="1">
      <c r="A206" s="37"/>
      <c r="B206" s="159" t="s">
        <v>64</v>
      </c>
      <c r="C206" s="148" t="s">
        <v>250</v>
      </c>
      <c r="D206" s="32">
        <f t="shared" si="27"/>
        <v>26293</v>
      </c>
      <c r="E206" s="40">
        <f>SUM(E207:E208)</f>
        <v>26293</v>
      </c>
      <c r="F206" s="40">
        <f>SUM(F207:F208)</f>
        <v>0</v>
      </c>
      <c r="G206" s="32">
        <f>SUM(H206:I206)</f>
        <v>18544</v>
      </c>
      <c r="H206" s="40">
        <f>SUM(H207:H208)</f>
        <v>18544</v>
      </c>
      <c r="I206" s="40">
        <f>SUM(I207:I208)</f>
        <v>0</v>
      </c>
      <c r="J206" s="70">
        <f t="shared" si="31"/>
        <v>70.528277488304866</v>
      </c>
      <c r="K206" s="62"/>
      <c r="L206" s="160"/>
    </row>
    <row r="207" spans="1:12" s="114" customFormat="1" ht="27" customHeight="1">
      <c r="A207" s="31" t="s">
        <v>43</v>
      </c>
      <c r="B207" s="42" t="s">
        <v>46</v>
      </c>
      <c r="C207" s="161" t="s">
        <v>185</v>
      </c>
      <c r="D207" s="30">
        <f t="shared" si="27"/>
        <v>16655</v>
      </c>
      <c r="E207" s="88">
        <v>16655</v>
      </c>
      <c r="F207" s="90"/>
      <c r="G207" s="30">
        <f t="shared" si="33"/>
        <v>8906</v>
      </c>
      <c r="H207" s="88">
        <v>8906</v>
      </c>
      <c r="I207" s="90"/>
      <c r="J207" s="70">
        <f t="shared" si="31"/>
        <v>53.473431401981387</v>
      </c>
      <c r="K207" s="62"/>
      <c r="L207" s="160"/>
    </row>
    <row r="208" spans="1:12" s="114" customFormat="1" ht="27" customHeight="1">
      <c r="A208" s="31" t="s">
        <v>44</v>
      </c>
      <c r="B208" s="42" t="s">
        <v>46</v>
      </c>
      <c r="C208" s="161" t="s">
        <v>253</v>
      </c>
      <c r="D208" s="30">
        <f t="shared" si="27"/>
        <v>9638</v>
      </c>
      <c r="E208" s="88">
        <v>9638</v>
      </c>
      <c r="F208" s="140"/>
      <c r="G208" s="30">
        <f t="shared" si="33"/>
        <v>9638</v>
      </c>
      <c r="H208" s="88">
        <v>9638</v>
      </c>
      <c r="I208" s="140"/>
      <c r="J208" s="70">
        <f t="shared" si="31"/>
        <v>100</v>
      </c>
      <c r="K208" s="62"/>
      <c r="L208" s="160"/>
    </row>
    <row r="209" spans="1:12" s="114" customFormat="1" ht="24.75" customHeight="1">
      <c r="A209" s="37"/>
      <c r="B209" s="159" t="s">
        <v>186</v>
      </c>
      <c r="C209" s="200" t="s">
        <v>208</v>
      </c>
      <c r="D209" s="32">
        <f t="shared" si="27"/>
        <v>51366.01</v>
      </c>
      <c r="E209" s="40">
        <f>SUM(E210:E210)</f>
        <v>51366.01</v>
      </c>
      <c r="F209" s="116">
        <f>SUM(F210)</f>
        <v>0</v>
      </c>
      <c r="G209" s="30">
        <f>SUM(H209:I209)</f>
        <v>51366.01</v>
      </c>
      <c r="H209" s="40">
        <f>SUM(H210)</f>
        <v>51366.01</v>
      </c>
      <c r="I209" s="116">
        <f>SUM(I210)</f>
        <v>0</v>
      </c>
      <c r="J209" s="70">
        <f t="shared" si="31"/>
        <v>100</v>
      </c>
      <c r="K209" s="62"/>
      <c r="L209" s="160"/>
    </row>
    <row r="210" spans="1:12" s="114" customFormat="1" ht="22.5" customHeight="1">
      <c r="A210" s="144" t="s">
        <v>43</v>
      </c>
      <c r="B210" s="42" t="s">
        <v>187</v>
      </c>
      <c r="C210" s="173" t="s">
        <v>188</v>
      </c>
      <c r="D210" s="30">
        <f t="shared" si="27"/>
        <v>51366.01</v>
      </c>
      <c r="E210" s="88">
        <v>51366.01</v>
      </c>
      <c r="F210" s="90">
        <v>0</v>
      </c>
      <c r="G210" s="30">
        <f>SUM(H210:I210)</f>
        <v>51366.01</v>
      </c>
      <c r="H210" s="88">
        <v>51366.01</v>
      </c>
      <c r="I210" s="90"/>
      <c r="J210" s="70">
        <f t="shared" si="31"/>
        <v>100</v>
      </c>
      <c r="K210" s="62"/>
      <c r="L210" s="160"/>
    </row>
    <row r="211" spans="1:12" s="114" customFormat="1" ht="26.25" customHeight="1">
      <c r="A211" s="37"/>
      <c r="B211" s="159" t="s">
        <v>85</v>
      </c>
      <c r="C211" s="200" t="s">
        <v>192</v>
      </c>
      <c r="D211" s="32">
        <f>SUM(E211:F211)</f>
        <v>45168</v>
      </c>
      <c r="E211" s="40">
        <f>SUM(E212:E212)</f>
        <v>45168</v>
      </c>
      <c r="F211" s="116">
        <f>SUM(F212)</f>
        <v>0</v>
      </c>
      <c r="G211" s="30">
        <f>SUM(H211:I211)</f>
        <v>45168</v>
      </c>
      <c r="H211" s="40">
        <f>SUM(H212)</f>
        <v>45168</v>
      </c>
      <c r="I211" s="116">
        <f>SUM(I212)</f>
        <v>0</v>
      </c>
      <c r="J211" s="70">
        <f t="shared" si="31"/>
        <v>100</v>
      </c>
      <c r="K211" s="62"/>
      <c r="L211" s="160"/>
    </row>
    <row r="212" spans="1:12" s="114" customFormat="1" ht="24" customHeight="1" thickBot="1">
      <c r="A212" s="144" t="s">
        <v>43</v>
      </c>
      <c r="B212" s="42" t="s">
        <v>46</v>
      </c>
      <c r="C212" s="177" t="s">
        <v>193</v>
      </c>
      <c r="D212" s="145">
        <f>SUM(E212:F212)</f>
        <v>45168</v>
      </c>
      <c r="E212" s="162">
        <v>45168</v>
      </c>
      <c r="F212" s="163">
        <v>0</v>
      </c>
      <c r="G212" s="145">
        <f>SUM(H212:I212)</f>
        <v>45168</v>
      </c>
      <c r="H212" s="162">
        <v>45168</v>
      </c>
      <c r="I212" s="163"/>
      <c r="J212" s="158">
        <f t="shared" si="31"/>
        <v>100</v>
      </c>
      <c r="K212" s="164"/>
      <c r="L212" s="160"/>
    </row>
    <row r="213" spans="1:12">
      <c r="B213" s="4"/>
      <c r="C213" s="14"/>
      <c r="D213" s="15"/>
      <c r="E213" s="10"/>
      <c r="F213" s="10"/>
      <c r="G213" s="15"/>
      <c r="H213" s="10"/>
    </row>
    <row r="214" spans="1:12">
      <c r="B214" s="4"/>
      <c r="C214" s="14"/>
      <c r="D214" s="15"/>
      <c r="E214" s="10"/>
      <c r="F214" s="10"/>
      <c r="G214" s="15"/>
      <c r="H214" s="10"/>
    </row>
    <row r="215" spans="1:12">
      <c r="B215" s="4"/>
      <c r="C215" s="14"/>
      <c r="D215" s="15"/>
      <c r="E215" s="10"/>
      <c r="F215" s="10"/>
      <c r="G215" s="15"/>
      <c r="H215" s="10"/>
    </row>
    <row r="216" spans="1:12">
      <c r="B216" s="4"/>
      <c r="C216" s="14"/>
      <c r="D216" s="15"/>
      <c r="E216" s="10"/>
      <c r="F216" s="10"/>
      <c r="G216" s="15"/>
      <c r="H216" s="10"/>
    </row>
    <row r="217" spans="1:12">
      <c r="B217" s="4"/>
      <c r="C217" s="10"/>
      <c r="D217" s="9"/>
      <c r="E217" s="10"/>
      <c r="F217" s="10"/>
      <c r="G217" s="9"/>
      <c r="H217" s="10"/>
      <c r="I217" s="16"/>
    </row>
    <row r="218" spans="1:12">
      <c r="B218" s="4"/>
      <c r="C218" s="10"/>
      <c r="D218" s="9"/>
      <c r="E218" s="10"/>
      <c r="F218" s="10"/>
      <c r="G218" s="9"/>
      <c r="H218" s="10"/>
      <c r="I218" s="16"/>
    </row>
    <row r="219" spans="1:12">
      <c r="B219" s="4"/>
      <c r="C219" s="10"/>
      <c r="D219" s="9"/>
      <c r="E219" s="10"/>
      <c r="F219" s="10"/>
      <c r="G219" s="9"/>
      <c r="H219" s="10"/>
      <c r="I219" s="16"/>
    </row>
    <row r="220" spans="1:12">
      <c r="B220" s="4"/>
      <c r="C220" s="10"/>
      <c r="D220" s="9"/>
      <c r="E220" s="10"/>
      <c r="F220" s="10"/>
      <c r="G220" s="9"/>
      <c r="H220" s="10"/>
      <c r="I220" s="16"/>
    </row>
    <row r="228" spans="1:9">
      <c r="A228" s="12"/>
      <c r="B228" s="3"/>
      <c r="C228" s="13"/>
      <c r="D228" s="12"/>
      <c r="E228" s="13"/>
      <c r="F228" s="13"/>
      <c r="G228" s="12"/>
      <c r="I228" s="16"/>
    </row>
    <row r="229" spans="1:9">
      <c r="A229" s="12"/>
      <c r="B229" s="3"/>
      <c r="C229" s="13"/>
      <c r="D229" s="12"/>
      <c r="E229" s="13"/>
      <c r="F229" s="13"/>
      <c r="G229" s="12"/>
      <c r="I229" s="16"/>
    </row>
    <row r="230" spans="1:9">
      <c r="A230" s="12"/>
      <c r="B230" s="3"/>
      <c r="C230" s="13"/>
      <c r="D230" s="11"/>
      <c r="E230" s="17"/>
      <c r="F230" s="17"/>
      <c r="G230" s="11"/>
      <c r="I230" s="16"/>
    </row>
    <row r="231" spans="1:9">
      <c r="A231" s="12"/>
      <c r="B231" s="3"/>
      <c r="C231" s="13"/>
      <c r="D231" s="11"/>
      <c r="E231" s="17"/>
      <c r="F231" s="17"/>
      <c r="G231" s="11"/>
      <c r="I231" s="16"/>
    </row>
    <row r="232" spans="1:9">
      <c r="A232" s="12"/>
      <c r="B232" s="3"/>
      <c r="C232" s="13"/>
      <c r="D232" s="11"/>
      <c r="E232" s="17"/>
      <c r="F232" s="17"/>
      <c r="G232" s="11"/>
      <c r="I232" s="16"/>
    </row>
    <row r="233" spans="1:9">
      <c r="A233" s="12"/>
      <c r="B233" s="3"/>
      <c r="C233" s="13"/>
      <c r="D233" s="11"/>
      <c r="E233" s="17"/>
      <c r="F233" s="17"/>
      <c r="G233" s="11"/>
      <c r="H233" s="16"/>
      <c r="I233" s="16"/>
    </row>
    <row r="234" spans="1:9">
      <c r="A234" s="12"/>
      <c r="B234" s="3"/>
      <c r="C234" s="13"/>
      <c r="D234" s="11"/>
      <c r="E234" s="6"/>
      <c r="F234" s="6"/>
      <c r="G234" s="11"/>
      <c r="H234" s="16"/>
      <c r="I234" s="16"/>
    </row>
    <row r="235" spans="1:9">
      <c r="A235" s="12"/>
      <c r="B235" s="3"/>
      <c r="C235" s="13"/>
      <c r="D235" s="11"/>
      <c r="E235" s="18"/>
      <c r="F235" s="5"/>
      <c r="G235" s="11"/>
      <c r="H235" s="16"/>
      <c r="I235" s="16"/>
    </row>
    <row r="236" spans="1:9">
      <c r="A236" s="12"/>
      <c r="B236" s="3"/>
      <c r="C236" s="13"/>
      <c r="D236" s="11"/>
      <c r="E236" s="18"/>
      <c r="F236" s="5"/>
      <c r="G236" s="11"/>
      <c r="H236" s="16"/>
      <c r="I236" s="16"/>
    </row>
    <row r="237" spans="1:9">
      <c r="A237" s="12"/>
      <c r="B237" s="3"/>
      <c r="C237" s="13"/>
      <c r="D237" s="11"/>
      <c r="E237" s="18"/>
      <c r="F237" s="5"/>
      <c r="G237" s="11"/>
      <c r="H237" s="16"/>
      <c r="I237" s="16"/>
    </row>
    <row r="238" spans="1:9">
      <c r="A238" s="12"/>
      <c r="B238" s="3"/>
      <c r="C238" s="13"/>
      <c r="D238" s="11"/>
      <c r="E238" s="17"/>
      <c r="F238" s="17"/>
      <c r="G238" s="11"/>
      <c r="H238" s="16"/>
      <c r="I238" s="16"/>
    </row>
    <row r="239" spans="1:9">
      <c r="A239" s="12"/>
      <c r="B239" s="3"/>
      <c r="C239" s="13"/>
      <c r="D239" s="11"/>
      <c r="E239" s="17"/>
      <c r="F239" s="17"/>
      <c r="G239" s="11"/>
      <c r="H239" s="16"/>
      <c r="I239" s="16"/>
    </row>
    <row r="240" spans="1:9">
      <c r="A240" s="12"/>
      <c r="B240" s="3"/>
      <c r="C240" s="13"/>
      <c r="D240" s="11"/>
      <c r="E240" s="17"/>
      <c r="F240" s="17"/>
      <c r="G240" s="11"/>
      <c r="H240" s="16"/>
      <c r="I240" s="16"/>
    </row>
    <row r="241" spans="1:9">
      <c r="A241" s="12"/>
      <c r="B241" s="3"/>
      <c r="C241" s="13"/>
      <c r="D241" s="11"/>
      <c r="E241" s="17"/>
      <c r="F241" s="17"/>
      <c r="G241" s="11"/>
      <c r="H241" s="16"/>
      <c r="I241" s="16"/>
    </row>
    <row r="242" spans="1:9">
      <c r="A242" s="12"/>
      <c r="B242" s="3"/>
      <c r="C242" s="13"/>
      <c r="D242" s="11"/>
      <c r="E242" s="17"/>
      <c r="F242" s="17"/>
      <c r="G242" s="11"/>
      <c r="H242" s="16"/>
      <c r="I242" s="16"/>
    </row>
    <row r="243" spans="1:9">
      <c r="A243" s="12"/>
      <c r="B243" s="3"/>
      <c r="C243" s="13"/>
      <c r="D243" s="11"/>
      <c r="E243" s="17"/>
      <c r="F243" s="17"/>
      <c r="G243" s="11"/>
      <c r="H243" s="16"/>
      <c r="I243" s="16"/>
    </row>
    <row r="244" spans="1:9">
      <c r="A244" s="12"/>
      <c r="B244" s="3"/>
      <c r="C244" s="13"/>
      <c r="D244" s="11"/>
      <c r="E244" s="17"/>
      <c r="F244" s="17"/>
      <c r="G244" s="11"/>
      <c r="H244" s="16"/>
      <c r="I244" s="16"/>
    </row>
    <row r="245" spans="1:9">
      <c r="A245" s="12"/>
      <c r="B245" s="3"/>
      <c r="C245" s="13"/>
      <c r="D245" s="11"/>
      <c r="E245" s="17"/>
      <c r="F245" s="17"/>
      <c r="G245" s="11"/>
      <c r="H245" s="16"/>
      <c r="I245" s="16"/>
    </row>
    <row r="246" spans="1:9">
      <c r="A246" s="12"/>
      <c r="B246" s="3"/>
      <c r="C246" s="13"/>
      <c r="D246" s="11"/>
      <c r="E246" s="17"/>
      <c r="F246" s="17"/>
      <c r="G246" s="11"/>
      <c r="H246" s="16"/>
      <c r="I246" s="16"/>
    </row>
    <row r="247" spans="1:9">
      <c r="A247" s="12"/>
      <c r="B247" s="3"/>
      <c r="C247" s="13"/>
      <c r="D247" s="11"/>
      <c r="E247" s="17"/>
      <c r="F247" s="17"/>
      <c r="G247" s="11"/>
      <c r="H247" s="16"/>
      <c r="I247" s="16"/>
    </row>
    <row r="248" spans="1:9">
      <c r="A248" s="12"/>
      <c r="B248" s="3"/>
      <c r="C248" s="13"/>
      <c r="D248" s="12"/>
      <c r="E248" s="13"/>
      <c r="F248" s="13"/>
      <c r="G248" s="12"/>
      <c r="H248" s="16"/>
      <c r="I248" s="16"/>
    </row>
    <row r="249" spans="1:9">
      <c r="A249" s="12"/>
      <c r="B249" s="3"/>
      <c r="C249" s="13"/>
      <c r="D249" s="12"/>
      <c r="E249" s="13"/>
      <c r="F249" s="13"/>
      <c r="G249" s="12"/>
      <c r="H249" s="16"/>
      <c r="I249" s="16"/>
    </row>
    <row r="250" spans="1:9">
      <c r="A250" s="12"/>
      <c r="B250" s="3"/>
      <c r="C250" s="13"/>
      <c r="D250" s="12"/>
      <c r="E250" s="13"/>
      <c r="F250" s="13"/>
      <c r="G250" s="12"/>
      <c r="H250" s="16"/>
      <c r="I250" s="16"/>
    </row>
    <row r="251" spans="1:9">
      <c r="A251" s="12"/>
      <c r="B251" s="3"/>
      <c r="C251" s="13"/>
      <c r="D251" s="12"/>
      <c r="E251" s="13"/>
      <c r="F251" s="13"/>
      <c r="G251" s="12"/>
      <c r="H251" s="16"/>
      <c r="I251" s="16"/>
    </row>
    <row r="252" spans="1:9">
      <c r="A252" s="12"/>
      <c r="B252" s="3"/>
      <c r="C252" s="13"/>
      <c r="D252" s="12"/>
      <c r="E252" s="13"/>
      <c r="F252" s="13"/>
      <c r="G252" s="12"/>
      <c r="H252" s="16"/>
      <c r="I252" s="16"/>
    </row>
    <row r="253" spans="1:9">
      <c r="A253" s="12"/>
      <c r="B253" s="3"/>
      <c r="C253" s="13"/>
      <c r="D253" s="12"/>
      <c r="E253" s="13"/>
      <c r="F253" s="13"/>
      <c r="G253" s="12"/>
      <c r="H253" s="16"/>
      <c r="I253" s="16"/>
    </row>
    <row r="254" spans="1:9">
      <c r="A254" s="12"/>
      <c r="B254" s="3"/>
      <c r="C254" s="13"/>
      <c r="D254" s="12"/>
      <c r="E254" s="13"/>
      <c r="F254" s="13"/>
      <c r="G254" s="12"/>
      <c r="H254" s="16"/>
      <c r="I254" s="16"/>
    </row>
    <row r="255" spans="1:9">
      <c r="A255" s="12"/>
      <c r="B255" s="3"/>
      <c r="C255" s="13"/>
      <c r="D255" s="12"/>
      <c r="E255" s="13"/>
      <c r="F255" s="13"/>
      <c r="G255" s="12"/>
      <c r="H255" s="16"/>
      <c r="I255" s="16"/>
    </row>
    <row r="256" spans="1:9">
      <c r="A256" s="12"/>
      <c r="B256" s="3"/>
      <c r="C256" s="13"/>
      <c r="D256" s="12"/>
      <c r="E256" s="13"/>
      <c r="F256" s="13"/>
      <c r="G256" s="12"/>
      <c r="H256" s="16"/>
      <c r="I256" s="16"/>
    </row>
    <row r="257" spans="1:9">
      <c r="A257" s="12"/>
      <c r="B257" s="3"/>
      <c r="C257" s="13"/>
      <c r="D257" s="12"/>
      <c r="E257" s="13"/>
      <c r="F257" s="13"/>
      <c r="G257" s="12"/>
      <c r="H257" s="16"/>
      <c r="I257" s="16"/>
    </row>
    <row r="258" spans="1:9">
      <c r="A258" s="12"/>
      <c r="B258" s="3"/>
      <c r="C258" s="13"/>
      <c r="D258" s="12"/>
      <c r="E258" s="13"/>
      <c r="F258" s="13"/>
      <c r="G258" s="12"/>
      <c r="H258" s="16"/>
      <c r="I258" s="16"/>
    </row>
  </sheetData>
  <mergeCells count="46">
    <mergeCell ref="A189:A192"/>
    <mergeCell ref="C189:C192"/>
    <mergeCell ref="A91:A94"/>
    <mergeCell ref="C91:C94"/>
    <mergeCell ref="A85:A87"/>
    <mergeCell ref="C85:C87"/>
    <mergeCell ref="A88:A90"/>
    <mergeCell ref="C88:C90"/>
    <mergeCell ref="C114:C116"/>
    <mergeCell ref="K123:K125"/>
    <mergeCell ref="A114:A116"/>
    <mergeCell ref="A139:A142"/>
    <mergeCell ref="C139:C142"/>
    <mergeCell ref="A176:A179"/>
    <mergeCell ref="C176:C179"/>
    <mergeCell ref="A126:A129"/>
    <mergeCell ref="C126:C129"/>
    <mergeCell ref="A119:A122"/>
    <mergeCell ref="C119:C122"/>
    <mergeCell ref="I123:I125"/>
    <mergeCell ref="J123:J125"/>
    <mergeCell ref="D114:D116"/>
    <mergeCell ref="E114:E116"/>
    <mergeCell ref="F114:F116"/>
    <mergeCell ref="G114:G116"/>
    <mergeCell ref="J114:J116"/>
    <mergeCell ref="G123:G125"/>
    <mergeCell ref="H123:H125"/>
    <mergeCell ref="H114:H116"/>
    <mergeCell ref="K114:K116"/>
    <mergeCell ref="J4:J5"/>
    <mergeCell ref="K4:K5"/>
    <mergeCell ref="A123:A125"/>
    <mergeCell ref="B123:B125"/>
    <mergeCell ref="C123:C125"/>
    <mergeCell ref="D123:D125"/>
    <mergeCell ref="E123:E125"/>
    <mergeCell ref="F123:F125"/>
    <mergeCell ref="B114:B116"/>
    <mergeCell ref="I114:I116"/>
    <mergeCell ref="A1:H2"/>
    <mergeCell ref="A4:A5"/>
    <mergeCell ref="B4:B5"/>
    <mergeCell ref="C4:C5"/>
    <mergeCell ref="D4:F4"/>
    <mergeCell ref="G4:I4"/>
  </mergeCells>
  <pageMargins left="0.51181102362204722" right="0.31496062992125984" top="0.55118110236220474" bottom="0.55118110236220474" header="0.31496062992125984" footer="0.31496062992125984"/>
  <pageSetup paperSize="9" scale="90" orientation="landscape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31.12.2010</vt:lpstr>
      <vt:lpstr>'31.12.2010'!Tytuły_wydruku</vt:lpstr>
    </vt:vector>
  </TitlesOfParts>
  <Company>UM Piotrków Tryb.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4-0259</dc:creator>
  <cp:lastModifiedBy>UM w Piotrkowie Tryb.</cp:lastModifiedBy>
  <cp:lastPrinted>2011-03-25T07:27:08Z</cp:lastPrinted>
  <dcterms:created xsi:type="dcterms:W3CDTF">2005-10-17T13:09:06Z</dcterms:created>
  <dcterms:modified xsi:type="dcterms:W3CDTF">2011-04-01T08:46:12Z</dcterms:modified>
</cp:coreProperties>
</file>