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20" windowHeight="12405"/>
  </bookViews>
  <sheets>
    <sheet name="Arkusz5" sheetId="5" r:id="rId1"/>
  </sheets>
  <definedNames>
    <definedName name="_xlnm.Print_Titles" localSheetId="0">Arkusz5!$3:$5</definedName>
  </definedNames>
  <calcPr calcId="125725"/>
</workbook>
</file>

<file path=xl/calcChain.xml><?xml version="1.0" encoding="utf-8"?>
<calcChain xmlns="http://schemas.openxmlformats.org/spreadsheetml/2006/main">
  <c r="L2276" i="5"/>
  <c r="L2262"/>
  <c r="L1269"/>
  <c r="L992"/>
  <c r="K852"/>
  <c r="G2065"/>
  <c r="D2065"/>
  <c r="L2007"/>
  <c r="L2008"/>
  <c r="L2009"/>
  <c r="L1951"/>
  <c r="L1956"/>
  <c r="L1963"/>
  <c r="G1981"/>
  <c r="G1982"/>
  <c r="G1983"/>
  <c r="G1985"/>
  <c r="G1984" s="1"/>
  <c r="D1981"/>
  <c r="D1982"/>
  <c r="D1980"/>
  <c r="D1983"/>
  <c r="D1985"/>
  <c r="D1984" s="1"/>
  <c r="L1981"/>
  <c r="L1987"/>
  <c r="L1988"/>
  <c r="L1989"/>
  <c r="L1990"/>
  <c r="L1991"/>
  <c r="L1992"/>
  <c r="L1993"/>
  <c r="L1994"/>
  <c r="L1995"/>
  <c r="L1996"/>
  <c r="L1997"/>
  <c r="L1998"/>
  <c r="L1999"/>
  <c r="L2000"/>
  <c r="L2001"/>
  <c r="L2003"/>
  <c r="L2004"/>
  <c r="L2005"/>
  <c r="L2006"/>
  <c r="F1945"/>
  <c r="G1945"/>
  <c r="H1945"/>
  <c r="C1945"/>
  <c r="D1945"/>
  <c r="E1945" s="1"/>
  <c r="F1946"/>
  <c r="G1946"/>
  <c r="H1946"/>
  <c r="C1946"/>
  <c r="D1946"/>
  <c r="G1875"/>
  <c r="G1876"/>
  <c r="G1877"/>
  <c r="G1878"/>
  <c r="D1875"/>
  <c r="D1876"/>
  <c r="D1877"/>
  <c r="D1878"/>
  <c r="L1875"/>
  <c r="L1884"/>
  <c r="H1711"/>
  <c r="E1711"/>
  <c r="M1711" s="1"/>
  <c r="K1711"/>
  <c r="F1709"/>
  <c r="F1708"/>
  <c r="G1709"/>
  <c r="G1708"/>
  <c r="C1709"/>
  <c r="C1708"/>
  <c r="D1709"/>
  <c r="D1708"/>
  <c r="H1710"/>
  <c r="E1710"/>
  <c r="F1637"/>
  <c r="F1636"/>
  <c r="F1635" s="1"/>
  <c r="F1634" s="1"/>
  <c r="G1637"/>
  <c r="G1636"/>
  <c r="C1637"/>
  <c r="C1636"/>
  <c r="D1637"/>
  <c r="D1636"/>
  <c r="D1635" s="1"/>
  <c r="D1634" s="1"/>
  <c r="H1638"/>
  <c r="E1638"/>
  <c r="M1638" s="1"/>
  <c r="H1639"/>
  <c r="E1639"/>
  <c r="M1639"/>
  <c r="H1640"/>
  <c r="E1640"/>
  <c r="M1640" s="1"/>
  <c r="L1638"/>
  <c r="L1639"/>
  <c r="L1640"/>
  <c r="H1554"/>
  <c r="E1554"/>
  <c r="H1555"/>
  <c r="E1555"/>
  <c r="H1556"/>
  <c r="E1556"/>
  <c r="F1518"/>
  <c r="F1517"/>
  <c r="F1516" s="1"/>
  <c r="F1515" s="1"/>
  <c r="G1518"/>
  <c r="G1517"/>
  <c r="C1518"/>
  <c r="C1517"/>
  <c r="D1518"/>
  <c r="D1517"/>
  <c r="D1516" s="1"/>
  <c r="D1515" s="1"/>
  <c r="E1518"/>
  <c r="H1519"/>
  <c r="E1519"/>
  <c r="M1519"/>
  <c r="L1519"/>
  <c r="L1502"/>
  <c r="H1502"/>
  <c r="E1502"/>
  <c r="M1502" s="1"/>
  <c r="F1490"/>
  <c r="F1491"/>
  <c r="F1492"/>
  <c r="C1490"/>
  <c r="C1491"/>
  <c r="C1492"/>
  <c r="K1509"/>
  <c r="K1513"/>
  <c r="K1495"/>
  <c r="K1497"/>
  <c r="K1498"/>
  <c r="H1224"/>
  <c r="E1224"/>
  <c r="K1224"/>
  <c r="F1144"/>
  <c r="F1143" s="1"/>
  <c r="F1142" s="1"/>
  <c r="C1144"/>
  <c r="C1143"/>
  <c r="K1145"/>
  <c r="L1146"/>
  <c r="H1146"/>
  <c r="E1146"/>
  <c r="J1151"/>
  <c r="J1150"/>
  <c r="I1151"/>
  <c r="I1150"/>
  <c r="G1151"/>
  <c r="G1150"/>
  <c r="F1151"/>
  <c r="F1150"/>
  <c r="D1151"/>
  <c r="D1150"/>
  <c r="C1151"/>
  <c r="C1150"/>
  <c r="H1130"/>
  <c r="E1130"/>
  <c r="H1131"/>
  <c r="E1131"/>
  <c r="M1131" s="1"/>
  <c r="H1132"/>
  <c r="E1132"/>
  <c r="H1133"/>
  <c r="E1133"/>
  <c r="H1134"/>
  <c r="E1134"/>
  <c r="H1135"/>
  <c r="E1135"/>
  <c r="H1136"/>
  <c r="E1136"/>
  <c r="H1137"/>
  <c r="E1137"/>
  <c r="H1138"/>
  <c r="E1138"/>
  <c r="H1139"/>
  <c r="E1139"/>
  <c r="M1139"/>
  <c r="H1140"/>
  <c r="E1140"/>
  <c r="K1131"/>
  <c r="K1132"/>
  <c r="K1133"/>
  <c r="K1134"/>
  <c r="K1135"/>
  <c r="K1136"/>
  <c r="K1137"/>
  <c r="K1138"/>
  <c r="K1139"/>
  <c r="K1140"/>
  <c r="H1051"/>
  <c r="E1051"/>
  <c r="H1052"/>
  <c r="E1052"/>
  <c r="H1053"/>
  <c r="E1053"/>
  <c r="H1054"/>
  <c r="E1054"/>
  <c r="H1055"/>
  <c r="E1055"/>
  <c r="H1056"/>
  <c r="E1056"/>
  <c r="H1057"/>
  <c r="E1057"/>
  <c r="H1058"/>
  <c r="E1058"/>
  <c r="H1059"/>
  <c r="E1059"/>
  <c r="H1060"/>
  <c r="E1060"/>
  <c r="H1061"/>
  <c r="E1061"/>
  <c r="H1062"/>
  <c r="E1062"/>
  <c r="L1051"/>
  <c r="L1052"/>
  <c r="L1053"/>
  <c r="L1054"/>
  <c r="L1055"/>
  <c r="L1056"/>
  <c r="L1057"/>
  <c r="L1058"/>
  <c r="L1059"/>
  <c r="L1061"/>
  <c r="L1062"/>
  <c r="K1053"/>
  <c r="K1055"/>
  <c r="K1057"/>
  <c r="K1058"/>
  <c r="K1060"/>
  <c r="K1062"/>
  <c r="F1049"/>
  <c r="H1049" s="1"/>
  <c r="C1049"/>
  <c r="G1049"/>
  <c r="L1049" s="1"/>
  <c r="D1049"/>
  <c r="L1034"/>
  <c r="L1036"/>
  <c r="L1037"/>
  <c r="L1038"/>
  <c r="L1040"/>
  <c r="L1041"/>
  <c r="G999"/>
  <c r="D999"/>
  <c r="L1003"/>
  <c r="L1004"/>
  <c r="H1002"/>
  <c r="E1002"/>
  <c r="H1003"/>
  <c r="E1003"/>
  <c r="G978"/>
  <c r="D978"/>
  <c r="L980"/>
  <c r="F970"/>
  <c r="F969"/>
  <c r="F971"/>
  <c r="C970"/>
  <c r="C969" s="1"/>
  <c r="C968" s="1"/>
  <c r="C967" s="1"/>
  <c r="C971"/>
  <c r="K945"/>
  <c r="K947"/>
  <c r="K948"/>
  <c r="K949"/>
  <c r="G944"/>
  <c r="D944"/>
  <c r="H930"/>
  <c r="E930"/>
  <c r="G909"/>
  <c r="D909"/>
  <c r="L946"/>
  <c r="L961"/>
  <c r="K929"/>
  <c r="K931"/>
  <c r="L913"/>
  <c r="L914"/>
  <c r="L915"/>
  <c r="L916"/>
  <c r="L917"/>
  <c r="L918"/>
  <c r="L919"/>
  <c r="L921"/>
  <c r="L922"/>
  <c r="L923"/>
  <c r="L924"/>
  <c r="L925"/>
  <c r="L926"/>
  <c r="L927"/>
  <c r="F900"/>
  <c r="F899"/>
  <c r="F898" s="1"/>
  <c r="F897" s="1"/>
  <c r="C900"/>
  <c r="C899"/>
  <c r="K901"/>
  <c r="G900"/>
  <c r="G899" s="1"/>
  <c r="G898" s="1"/>
  <c r="G897" s="1"/>
  <c r="D900"/>
  <c r="D899" s="1"/>
  <c r="D898" s="1"/>
  <c r="D897" s="1"/>
  <c r="H901"/>
  <c r="E901"/>
  <c r="F882"/>
  <c r="G984"/>
  <c r="G990"/>
  <c r="G1032"/>
  <c r="G1048"/>
  <c r="D984"/>
  <c r="D990"/>
  <c r="D1032"/>
  <c r="D1048"/>
  <c r="G882"/>
  <c r="H882"/>
  <c r="F830"/>
  <c r="C830"/>
  <c r="K831"/>
  <c r="K832"/>
  <c r="G830"/>
  <c r="H830"/>
  <c r="D830"/>
  <c r="H831"/>
  <c r="E831"/>
  <c r="H832"/>
  <c r="E832"/>
  <c r="F780"/>
  <c r="G780"/>
  <c r="C780"/>
  <c r="D780"/>
  <c r="E780" s="1"/>
  <c r="H781"/>
  <c r="E781"/>
  <c r="H782"/>
  <c r="E782"/>
  <c r="H783"/>
  <c r="E783"/>
  <c r="H784"/>
  <c r="E784"/>
  <c r="H785"/>
  <c r="E785"/>
  <c r="K784"/>
  <c r="K787"/>
  <c r="K790"/>
  <c r="K793"/>
  <c r="K796"/>
  <c r="K802"/>
  <c r="K808"/>
  <c r="K809"/>
  <c r="K812"/>
  <c r="K814"/>
  <c r="L797"/>
  <c r="L798"/>
  <c r="L799"/>
  <c r="L800"/>
  <c r="L801"/>
  <c r="L802"/>
  <c r="L803"/>
  <c r="L804"/>
  <c r="L805"/>
  <c r="L806"/>
  <c r="L807"/>
  <c r="L810"/>
  <c r="L811"/>
  <c r="L813"/>
  <c r="L814"/>
  <c r="H797"/>
  <c r="E797"/>
  <c r="H798"/>
  <c r="E798"/>
  <c r="H799"/>
  <c r="E799"/>
  <c r="H800"/>
  <c r="E800"/>
  <c r="H801"/>
  <c r="E801"/>
  <c r="H802"/>
  <c r="E802"/>
  <c r="H803"/>
  <c r="E803"/>
  <c r="H804"/>
  <c r="E804"/>
  <c r="H805"/>
  <c r="E805"/>
  <c r="H806"/>
  <c r="E806"/>
  <c r="H807"/>
  <c r="E807"/>
  <c r="H808"/>
  <c r="E808"/>
  <c r="H809"/>
  <c r="E809"/>
  <c r="H810"/>
  <c r="E810"/>
  <c r="H811"/>
  <c r="E811"/>
  <c r="M811" s="1"/>
  <c r="H812"/>
  <c r="E812"/>
  <c r="M812"/>
  <c r="H813"/>
  <c r="E813"/>
  <c r="M813" s="1"/>
  <c r="H814"/>
  <c r="E814"/>
  <c r="G779"/>
  <c r="G778" s="1"/>
  <c r="D779"/>
  <c r="D778" s="1"/>
  <c r="L782"/>
  <c r="L783"/>
  <c r="G774"/>
  <c r="D774"/>
  <c r="F752"/>
  <c r="F751" s="1"/>
  <c r="G752"/>
  <c r="G751" s="1"/>
  <c r="C752"/>
  <c r="C751" s="1"/>
  <c r="D752"/>
  <c r="D751" s="1"/>
  <c r="E752"/>
  <c r="F712"/>
  <c r="F711"/>
  <c r="G712"/>
  <c r="G711"/>
  <c r="C712"/>
  <c r="C711"/>
  <c r="D712"/>
  <c r="D711"/>
  <c r="H713"/>
  <c r="E713"/>
  <c r="K712"/>
  <c r="H703"/>
  <c r="E703"/>
  <c r="F679"/>
  <c r="F678" s="1"/>
  <c r="G679"/>
  <c r="G678" s="1"/>
  <c r="C679"/>
  <c r="C678" s="1"/>
  <c r="D679"/>
  <c r="D678" s="1"/>
  <c r="E679"/>
  <c r="I624"/>
  <c r="I625"/>
  <c r="I623"/>
  <c r="I622"/>
  <c r="I621" s="1"/>
  <c r="I620" s="1"/>
  <c r="I619" s="1"/>
  <c r="F625"/>
  <c r="H625" s="1"/>
  <c r="C625"/>
  <c r="K626"/>
  <c r="K627"/>
  <c r="G625"/>
  <c r="D625"/>
  <c r="H626"/>
  <c r="E626"/>
  <c r="H627"/>
  <c r="E627"/>
  <c r="H617"/>
  <c r="E617"/>
  <c r="G585"/>
  <c r="G586"/>
  <c r="L586" s="1"/>
  <c r="G587"/>
  <c r="G588"/>
  <c r="D585"/>
  <c r="D586"/>
  <c r="D587"/>
  <c r="D588"/>
  <c r="G590"/>
  <c r="G589" s="1"/>
  <c r="D590"/>
  <c r="D589" s="1"/>
  <c r="L590"/>
  <c r="L600"/>
  <c r="L616"/>
  <c r="H533"/>
  <c r="E533"/>
  <c r="M533" s="1"/>
  <c r="K533"/>
  <c r="F493"/>
  <c r="C493"/>
  <c r="K493" s="1"/>
  <c r="K494"/>
  <c r="G493"/>
  <c r="G440"/>
  <c r="D493"/>
  <c r="E493"/>
  <c r="H494"/>
  <c r="E494"/>
  <c r="F440"/>
  <c r="C440"/>
  <c r="J406"/>
  <c r="F357"/>
  <c r="F358"/>
  <c r="F359"/>
  <c r="G357"/>
  <c r="G358"/>
  <c r="G359"/>
  <c r="C357"/>
  <c r="C358"/>
  <c r="C356"/>
  <c r="C355" s="1"/>
  <c r="C354" s="1"/>
  <c r="C359"/>
  <c r="D357"/>
  <c r="L357" s="1"/>
  <c r="D358"/>
  <c r="D359"/>
  <c r="L358"/>
  <c r="L360"/>
  <c r="L361"/>
  <c r="L362"/>
  <c r="L363"/>
  <c r="L364"/>
  <c r="L365"/>
  <c r="L366"/>
  <c r="E359"/>
  <c r="H360"/>
  <c r="E360"/>
  <c r="H361"/>
  <c r="E361"/>
  <c r="H362"/>
  <c r="E362"/>
  <c r="H363"/>
  <c r="E363"/>
  <c r="H364"/>
  <c r="E364"/>
  <c r="H365"/>
  <c r="E365"/>
  <c r="H366"/>
  <c r="E366"/>
  <c r="M366" s="1"/>
  <c r="L253"/>
  <c r="G223"/>
  <c r="G222"/>
  <c r="G224"/>
  <c r="D223"/>
  <c r="D222" s="1"/>
  <c r="D224"/>
  <c r="L228"/>
  <c r="J1763"/>
  <c r="I1763"/>
  <c r="G1763"/>
  <c r="F1763"/>
  <c r="D1763"/>
  <c r="C1763"/>
  <c r="J1706"/>
  <c r="I1706"/>
  <c r="G1706"/>
  <c r="F1706"/>
  <c r="D1706"/>
  <c r="C1706"/>
  <c r="J1418"/>
  <c r="J1408"/>
  <c r="J1492"/>
  <c r="J1471"/>
  <c r="J1592"/>
  <c r="J1578"/>
  <c r="J1657"/>
  <c r="J1682"/>
  <c r="J1707"/>
  <c r="J1741"/>
  <c r="J1764"/>
  <c r="J1801"/>
  <c r="J1857"/>
  <c r="J1878"/>
  <c r="J1944"/>
  <c r="J1983"/>
  <c r="J2017"/>
  <c r="J2064"/>
  <c r="J2157"/>
  <c r="J2175"/>
  <c r="J2209"/>
  <c r="J2233"/>
  <c r="I1418"/>
  <c r="I1408"/>
  <c r="I1492"/>
  <c r="I1471"/>
  <c r="I1592"/>
  <c r="I1578"/>
  <c r="I1657"/>
  <c r="I1682"/>
  <c r="I1707"/>
  <c r="I1741"/>
  <c r="I1764"/>
  <c r="I1801"/>
  <c r="I1857"/>
  <c r="I1878"/>
  <c r="I1944"/>
  <c r="I1983"/>
  <c r="I2017"/>
  <c r="I2064"/>
  <c r="I2157"/>
  <c r="I2175"/>
  <c r="I2209"/>
  <c r="I2233"/>
  <c r="G1418"/>
  <c r="G1408"/>
  <c r="G1492"/>
  <c r="G1471"/>
  <c r="G1592"/>
  <c r="G1578"/>
  <c r="G1657"/>
  <c r="G1682"/>
  <c r="G1707"/>
  <c r="G1741"/>
  <c r="G1764"/>
  <c r="G1801"/>
  <c r="G1857"/>
  <c r="G1944"/>
  <c r="G2017"/>
  <c r="G2064"/>
  <c r="G2157"/>
  <c r="G2175"/>
  <c r="G2209"/>
  <c r="G2233"/>
  <c r="F1418"/>
  <c r="F1408"/>
  <c r="F1471"/>
  <c r="F1592"/>
  <c r="F1578" s="1"/>
  <c r="F1657"/>
  <c r="F1682"/>
  <c r="F1707"/>
  <c r="F1741"/>
  <c r="F1764"/>
  <c r="F1801"/>
  <c r="F1857"/>
  <c r="F1878"/>
  <c r="F1944"/>
  <c r="F1983"/>
  <c r="F2017"/>
  <c r="F2064"/>
  <c r="F1933" s="1"/>
  <c r="F2157"/>
  <c r="F2175"/>
  <c r="F2209"/>
  <c r="F2233"/>
  <c r="D1418"/>
  <c r="D1408"/>
  <c r="D1492"/>
  <c r="D1471" s="1"/>
  <c r="E1471" s="1"/>
  <c r="D1592"/>
  <c r="D1578"/>
  <c r="D1657"/>
  <c r="D1682"/>
  <c r="D1707"/>
  <c r="D1741"/>
  <c r="D1764"/>
  <c r="D1801"/>
  <c r="D1944"/>
  <c r="D2017"/>
  <c r="D2064"/>
  <c r="D2157"/>
  <c r="D2175"/>
  <c r="D2209"/>
  <c r="D2233"/>
  <c r="D2150" s="1"/>
  <c r="C1418"/>
  <c r="C1408"/>
  <c r="E1408" s="1"/>
  <c r="C1471"/>
  <c r="C1592"/>
  <c r="C1578" s="1"/>
  <c r="E1578" s="1"/>
  <c r="C1657"/>
  <c r="C1682"/>
  <c r="C1707"/>
  <c r="C1741"/>
  <c r="C1764"/>
  <c r="C1801"/>
  <c r="C1857"/>
  <c r="C1878"/>
  <c r="C1944"/>
  <c r="C1983"/>
  <c r="C2017"/>
  <c r="C2064"/>
  <c r="C2157"/>
  <c r="C2175"/>
  <c r="C2209"/>
  <c r="C2233"/>
  <c r="J1420"/>
  <c r="J1410"/>
  <c r="J1545"/>
  <c r="J1527"/>
  <c r="J1594"/>
  <c r="J1593"/>
  <c r="J1580" s="1"/>
  <c r="J1766"/>
  <c r="J1709"/>
  <c r="J1650"/>
  <c r="J1649" s="1"/>
  <c r="J1946"/>
  <c r="J1985"/>
  <c r="J2106"/>
  <c r="J2134"/>
  <c r="J2283"/>
  <c r="J2269" s="1"/>
  <c r="J2309"/>
  <c r="J2321"/>
  <c r="I1420"/>
  <c r="I1410" s="1"/>
  <c r="I1545"/>
  <c r="I1527" s="1"/>
  <c r="I1594"/>
  <c r="I1593" s="1"/>
  <c r="I1580" s="1"/>
  <c r="I1766"/>
  <c r="I1709"/>
  <c r="I1946"/>
  <c r="I1985"/>
  <c r="I2106"/>
  <c r="I2134"/>
  <c r="I2283"/>
  <c r="I2269"/>
  <c r="I2309"/>
  <c r="I2321"/>
  <c r="G1420"/>
  <c r="G1410"/>
  <c r="G1545"/>
  <c r="G1527"/>
  <c r="G1594"/>
  <c r="G1593"/>
  <c r="G1766"/>
  <c r="G1650"/>
  <c r="G1936"/>
  <c r="G2106"/>
  <c r="G2134"/>
  <c r="G2283"/>
  <c r="G2269" s="1"/>
  <c r="G2309"/>
  <c r="G2321"/>
  <c r="G2293"/>
  <c r="F1420"/>
  <c r="F1410"/>
  <c r="F1545"/>
  <c r="F1527"/>
  <c r="F1594"/>
  <c r="F1593"/>
  <c r="F1580" s="1"/>
  <c r="F1766"/>
  <c r="F1650" s="1"/>
  <c r="F1985"/>
  <c r="F1936" s="1"/>
  <c r="F2106"/>
  <c r="F2134"/>
  <c r="F2283"/>
  <c r="F2269" s="1"/>
  <c r="F2309"/>
  <c r="F2321"/>
  <c r="D1420"/>
  <c r="D1410" s="1"/>
  <c r="D1545"/>
  <c r="D1527" s="1"/>
  <c r="D1594"/>
  <c r="D1593" s="1"/>
  <c r="D1580" s="1"/>
  <c r="D1766"/>
  <c r="D1650"/>
  <c r="D1936"/>
  <c r="D2106"/>
  <c r="D2134"/>
  <c r="D2283"/>
  <c r="D2269" s="1"/>
  <c r="D2309"/>
  <c r="D2321"/>
  <c r="C1420"/>
  <c r="C1410" s="1"/>
  <c r="C1545"/>
  <c r="C1527" s="1"/>
  <c r="C1594"/>
  <c r="C1593" s="1"/>
  <c r="C1580" s="1"/>
  <c r="C1766"/>
  <c r="C1650"/>
  <c r="C1985"/>
  <c r="C1936"/>
  <c r="C2106"/>
  <c r="C2134"/>
  <c r="C2283"/>
  <c r="C2269"/>
  <c r="C2309"/>
  <c r="C2321"/>
  <c r="J1900"/>
  <c r="J1893"/>
  <c r="J1901"/>
  <c r="J1921"/>
  <c r="J1915"/>
  <c r="J1922"/>
  <c r="J1895" s="1"/>
  <c r="I1900"/>
  <c r="I1893" s="1"/>
  <c r="I1901"/>
  <c r="I1921"/>
  <c r="I1915"/>
  <c r="I1922"/>
  <c r="I1895"/>
  <c r="G1900"/>
  <c r="G1893"/>
  <c r="G1901"/>
  <c r="G1921"/>
  <c r="G1915"/>
  <c r="G1922"/>
  <c r="G1895" s="1"/>
  <c r="F1900"/>
  <c r="F1893" s="1"/>
  <c r="F1901"/>
  <c r="F1921"/>
  <c r="F1915"/>
  <c r="F1922"/>
  <c r="F1895"/>
  <c r="D1900"/>
  <c r="D1893"/>
  <c r="D1901"/>
  <c r="D1921"/>
  <c r="D1915"/>
  <c r="D1922"/>
  <c r="D1895" s="1"/>
  <c r="C1900"/>
  <c r="C1893" s="1"/>
  <c r="C1901"/>
  <c r="C1921"/>
  <c r="C1915"/>
  <c r="C1922"/>
  <c r="C1895"/>
  <c r="J1562"/>
  <c r="J1563"/>
  <c r="I1562"/>
  <c r="I1563"/>
  <c r="I1561" s="1"/>
  <c r="I1560" s="1"/>
  <c r="G1562"/>
  <c r="G1563"/>
  <c r="F1562"/>
  <c r="F1563"/>
  <c r="D1562"/>
  <c r="D1563"/>
  <c r="C1562"/>
  <c r="C1563"/>
  <c r="J1533"/>
  <c r="J1542"/>
  <c r="J1543"/>
  <c r="J1525"/>
  <c r="I1533"/>
  <c r="I1542"/>
  <c r="I1543"/>
  <c r="G1533"/>
  <c r="G1542"/>
  <c r="G1543"/>
  <c r="F1533"/>
  <c r="F1542"/>
  <c r="F1543"/>
  <c r="D1533"/>
  <c r="D1542"/>
  <c r="D1543"/>
  <c r="D1525" s="1"/>
  <c r="C1533"/>
  <c r="C1542"/>
  <c r="C1543"/>
  <c r="J55"/>
  <c r="J43"/>
  <c r="J75"/>
  <c r="J93"/>
  <c r="J125"/>
  <c r="J155"/>
  <c r="J259"/>
  <c r="J237"/>
  <c r="J300"/>
  <c r="J298"/>
  <c r="J309"/>
  <c r="J324"/>
  <c r="J357"/>
  <c r="J395"/>
  <c r="J405"/>
  <c r="J454"/>
  <c r="J467"/>
  <c r="J499"/>
  <c r="J548"/>
  <c r="J539"/>
  <c r="J585"/>
  <c r="J622"/>
  <c r="J640"/>
  <c r="J674"/>
  <c r="J708"/>
  <c r="J735"/>
  <c r="J748"/>
  <c r="J774"/>
  <c r="J828"/>
  <c r="J846"/>
  <c r="J868"/>
  <c r="J889"/>
  <c r="J906"/>
  <c r="J941"/>
  <c r="J997"/>
  <c r="J1030"/>
  <c r="J1075"/>
  <c r="J1104"/>
  <c r="J1126"/>
  <c r="J1119"/>
  <c r="J1217"/>
  <c r="J1158"/>
  <c r="J1279"/>
  <c r="J1252"/>
  <c r="J1317"/>
  <c r="J1350"/>
  <c r="I55"/>
  <c r="I43"/>
  <c r="I75"/>
  <c r="I93"/>
  <c r="I125"/>
  <c r="I155"/>
  <c r="I259"/>
  <c r="I237"/>
  <c r="I298"/>
  <c r="I309"/>
  <c r="I324"/>
  <c r="I357"/>
  <c r="I395"/>
  <c r="I405"/>
  <c r="I422"/>
  <c r="I454"/>
  <c r="I467"/>
  <c r="I499"/>
  <c r="I548"/>
  <c r="I539"/>
  <c r="I585"/>
  <c r="I640"/>
  <c r="I674"/>
  <c r="I708"/>
  <c r="I735"/>
  <c r="I748"/>
  <c r="I774"/>
  <c r="I828"/>
  <c r="I846"/>
  <c r="I868"/>
  <c r="I889"/>
  <c r="I906"/>
  <c r="I941"/>
  <c r="I997"/>
  <c r="I1030"/>
  <c r="I1075"/>
  <c r="I1104"/>
  <c r="I1126"/>
  <c r="I1119" s="1"/>
  <c r="I1217"/>
  <c r="I1158" s="1"/>
  <c r="I1279"/>
  <c r="I1252" s="1"/>
  <c r="I1317"/>
  <c r="I1350"/>
  <c r="G55"/>
  <c r="G43" s="1"/>
  <c r="G75"/>
  <c r="G93"/>
  <c r="G125"/>
  <c r="G259"/>
  <c r="G237"/>
  <c r="G298"/>
  <c r="G309"/>
  <c r="G324"/>
  <c r="G395"/>
  <c r="G405"/>
  <c r="G422"/>
  <c r="G454"/>
  <c r="G467"/>
  <c r="G499"/>
  <c r="G548"/>
  <c r="G539" s="1"/>
  <c r="G622"/>
  <c r="G640"/>
  <c r="G674"/>
  <c r="G708"/>
  <c r="G735"/>
  <c r="G748"/>
  <c r="G828"/>
  <c r="G846"/>
  <c r="G868"/>
  <c r="G889"/>
  <c r="G906"/>
  <c r="G941"/>
  <c r="G997"/>
  <c r="G1030"/>
  <c r="G1075"/>
  <c r="G1104"/>
  <c r="G1067"/>
  <c r="G1126"/>
  <c r="G1119"/>
  <c r="G1217"/>
  <c r="G1158"/>
  <c r="G1279"/>
  <c r="G1252"/>
  <c r="G1317"/>
  <c r="G1350"/>
  <c r="F55"/>
  <c r="F43"/>
  <c r="F75"/>
  <c r="F93"/>
  <c r="F125"/>
  <c r="F155"/>
  <c r="F259"/>
  <c r="F237"/>
  <c r="F298"/>
  <c r="F309"/>
  <c r="F324"/>
  <c r="F395"/>
  <c r="F405"/>
  <c r="F422"/>
  <c r="F454"/>
  <c r="F467"/>
  <c r="F499"/>
  <c r="F548"/>
  <c r="F539" s="1"/>
  <c r="F585"/>
  <c r="F622"/>
  <c r="F640"/>
  <c r="F674"/>
  <c r="F708"/>
  <c r="F735"/>
  <c r="F748"/>
  <c r="F774"/>
  <c r="F828"/>
  <c r="F846"/>
  <c r="F868"/>
  <c r="F889"/>
  <c r="F906"/>
  <c r="F941"/>
  <c r="F997"/>
  <c r="F1030"/>
  <c r="F1075"/>
  <c r="F1104"/>
  <c r="F1126"/>
  <c r="F1119" s="1"/>
  <c r="F1217"/>
  <c r="F1158" s="1"/>
  <c r="F1279"/>
  <c r="F1252" s="1"/>
  <c r="F1317"/>
  <c r="F1350"/>
  <c r="D55"/>
  <c r="D43" s="1"/>
  <c r="D75"/>
  <c r="D93"/>
  <c r="D125"/>
  <c r="D155"/>
  <c r="D259"/>
  <c r="D237" s="1"/>
  <c r="D298"/>
  <c r="D309"/>
  <c r="D324"/>
  <c r="D395"/>
  <c r="D405"/>
  <c r="D422"/>
  <c r="D454"/>
  <c r="D467"/>
  <c r="D499"/>
  <c r="D548"/>
  <c r="D539"/>
  <c r="D622"/>
  <c r="D640"/>
  <c r="D674"/>
  <c r="D708"/>
  <c r="D735"/>
  <c r="D748"/>
  <c r="D828"/>
  <c r="D846"/>
  <c r="D868"/>
  <c r="D889"/>
  <c r="D906"/>
  <c r="D941"/>
  <c r="D997"/>
  <c r="D1030"/>
  <c r="D1075"/>
  <c r="D1104"/>
  <c r="D1067" s="1"/>
  <c r="D1126"/>
  <c r="D1119" s="1"/>
  <c r="D1217"/>
  <c r="D1158" s="1"/>
  <c r="D1279"/>
  <c r="D1252" s="1"/>
  <c r="D1317"/>
  <c r="D1350"/>
  <c r="C55"/>
  <c r="C43" s="1"/>
  <c r="C75"/>
  <c r="C93"/>
  <c r="C125"/>
  <c r="C155"/>
  <c r="C259"/>
  <c r="C237" s="1"/>
  <c r="C298"/>
  <c r="C309"/>
  <c r="C324"/>
  <c r="C395"/>
  <c r="C405"/>
  <c r="C422"/>
  <c r="C454"/>
  <c r="C467"/>
  <c r="C499"/>
  <c r="C548"/>
  <c r="C539"/>
  <c r="C585"/>
  <c r="C622"/>
  <c r="C640"/>
  <c r="C674"/>
  <c r="C708"/>
  <c r="C735"/>
  <c r="C748"/>
  <c r="C774"/>
  <c r="C828"/>
  <c r="C846"/>
  <c r="C868"/>
  <c r="C889"/>
  <c r="C906"/>
  <c r="C941"/>
  <c r="C997"/>
  <c r="C1030"/>
  <c r="C1075"/>
  <c r="C1104"/>
  <c r="C1126"/>
  <c r="C1119"/>
  <c r="C1217"/>
  <c r="C1158"/>
  <c r="C1279"/>
  <c r="C1252"/>
  <c r="C1317"/>
  <c r="C1350"/>
  <c r="J775"/>
  <c r="I775"/>
  <c r="G775"/>
  <c r="F775"/>
  <c r="D775"/>
  <c r="C775"/>
  <c r="C586"/>
  <c r="C623"/>
  <c r="C641"/>
  <c r="C675"/>
  <c r="C709"/>
  <c r="C736"/>
  <c r="C749"/>
  <c r="J311"/>
  <c r="J326"/>
  <c r="J359"/>
  <c r="I311"/>
  <c r="I326"/>
  <c r="I359"/>
  <c r="G311"/>
  <c r="G326"/>
  <c r="F311"/>
  <c r="F326"/>
  <c r="D311"/>
  <c r="D326"/>
  <c r="C311"/>
  <c r="C326"/>
  <c r="J1144"/>
  <c r="J1121" s="1"/>
  <c r="I1144"/>
  <c r="I1121" s="1"/>
  <c r="G1144"/>
  <c r="G1121" s="1"/>
  <c r="F1121"/>
  <c r="D1144"/>
  <c r="D1121"/>
  <c r="C1121"/>
  <c r="J1127"/>
  <c r="J1125" s="1"/>
  <c r="J1124" s="1"/>
  <c r="I1127"/>
  <c r="I1125"/>
  <c r="I1124" s="1"/>
  <c r="G1127"/>
  <c r="G1125" s="1"/>
  <c r="G1124" s="1"/>
  <c r="G1123" s="1"/>
  <c r="F1127"/>
  <c r="D1127"/>
  <c r="D1125"/>
  <c r="D1124" s="1"/>
  <c r="C1127"/>
  <c r="C1048"/>
  <c r="J1047"/>
  <c r="I1047"/>
  <c r="G1047"/>
  <c r="F1047"/>
  <c r="D1047"/>
  <c r="C1047"/>
  <c r="J378"/>
  <c r="J377" s="1"/>
  <c r="I379"/>
  <c r="I378" s="1"/>
  <c r="I377" s="1"/>
  <c r="G379"/>
  <c r="G378"/>
  <c r="G377" s="1"/>
  <c r="F379"/>
  <c r="F378" s="1"/>
  <c r="F377" s="1"/>
  <c r="D379"/>
  <c r="D378"/>
  <c r="D377" s="1"/>
  <c r="C379"/>
  <c r="C378" s="1"/>
  <c r="C377" s="1"/>
  <c r="J200"/>
  <c r="J214"/>
  <c r="J223"/>
  <c r="I200"/>
  <c r="I199" s="1"/>
  <c r="I214"/>
  <c r="I223"/>
  <c r="G200"/>
  <c r="G214"/>
  <c r="F200"/>
  <c r="F214"/>
  <c r="F223"/>
  <c r="D200"/>
  <c r="D199"/>
  <c r="D214"/>
  <c r="C200"/>
  <c r="C199" s="1"/>
  <c r="C214"/>
  <c r="C223"/>
  <c r="G199"/>
  <c r="J1222"/>
  <c r="J1163"/>
  <c r="J1285"/>
  <c r="J1258"/>
  <c r="J780"/>
  <c r="J580"/>
  <c r="I1222"/>
  <c r="I1163"/>
  <c r="I1285"/>
  <c r="I1258"/>
  <c r="I780"/>
  <c r="I580"/>
  <c r="G1222"/>
  <c r="G1163"/>
  <c r="G1285"/>
  <c r="G1258"/>
  <c r="G580"/>
  <c r="F1222"/>
  <c r="F1163" s="1"/>
  <c r="F1285"/>
  <c r="F1258" s="1"/>
  <c r="F580"/>
  <c r="D1222"/>
  <c r="D1163"/>
  <c r="D1285"/>
  <c r="D1258"/>
  <c r="D580"/>
  <c r="C1222"/>
  <c r="C1163" s="1"/>
  <c r="C1285"/>
  <c r="C1258" s="1"/>
  <c r="C580"/>
  <c r="G1421"/>
  <c r="G1411"/>
  <c r="G1546"/>
  <c r="G1528"/>
  <c r="G1767"/>
  <c r="G1651"/>
  <c r="F1421"/>
  <c r="F1411"/>
  <c r="F1546"/>
  <c r="F1528"/>
  <c r="F1767"/>
  <c r="F1651"/>
  <c r="G1416"/>
  <c r="G1450"/>
  <c r="G1484"/>
  <c r="G1482"/>
  <c r="G1490"/>
  <c r="G1590"/>
  <c r="G1575" s="1"/>
  <c r="G1655"/>
  <c r="G1680"/>
  <c r="G1704"/>
  <c r="G1739"/>
  <c r="G1761"/>
  <c r="G1799"/>
  <c r="G1816"/>
  <c r="G1841"/>
  <c r="G1855"/>
  <c r="G1941"/>
  <c r="G2015"/>
  <c r="G2033"/>
  <c r="G2103"/>
  <c r="G2089" s="1"/>
  <c r="G2155"/>
  <c r="G2173"/>
  <c r="G2207"/>
  <c r="G2231"/>
  <c r="G1401"/>
  <c r="G1400" s="1"/>
  <c r="G1417"/>
  <c r="G1407" s="1"/>
  <c r="G1461"/>
  <c r="G1456" s="1"/>
  <c r="G1483"/>
  <c r="G1476"/>
  <c r="G1491"/>
  <c r="G1591"/>
  <c r="G1628"/>
  <c r="G1656"/>
  <c r="G1681"/>
  <c r="G1705"/>
  <c r="G1740"/>
  <c r="G1762"/>
  <c r="G1800"/>
  <c r="G1817"/>
  <c r="G1842"/>
  <c r="G1856"/>
  <c r="G1942"/>
  <c r="G2027"/>
  <c r="G2026"/>
  <c r="G2025" s="1"/>
  <c r="G2034"/>
  <c r="G2057"/>
  <c r="G2063"/>
  <c r="G2104"/>
  <c r="G2131"/>
  <c r="G2156"/>
  <c r="G2174"/>
  <c r="G2208"/>
  <c r="G2232"/>
  <c r="G2260"/>
  <c r="G2274"/>
  <c r="G2281"/>
  <c r="G1647"/>
  <c r="G1943"/>
  <c r="G2016"/>
  <c r="G2132"/>
  <c r="G2141"/>
  <c r="G2201"/>
  <c r="G2254"/>
  <c r="G2297"/>
  <c r="G2302"/>
  <c r="G2307"/>
  <c r="G2315"/>
  <c r="G1584"/>
  <c r="G1577"/>
  <c r="G1934"/>
  <c r="G1382"/>
  <c r="J2260"/>
  <c r="I2260"/>
  <c r="F2260"/>
  <c r="D2260"/>
  <c r="C2260"/>
  <c r="E2261"/>
  <c r="H2261"/>
  <c r="K2125"/>
  <c r="K2113"/>
  <c r="J2027"/>
  <c r="J2026" s="1"/>
  <c r="I2027"/>
  <c r="F2027"/>
  <c r="I2026"/>
  <c r="F2026"/>
  <c r="F2025"/>
  <c r="C2027"/>
  <c r="C2026"/>
  <c r="C2025" s="1"/>
  <c r="D1935"/>
  <c r="C1935"/>
  <c r="J1941"/>
  <c r="J1942"/>
  <c r="J1943"/>
  <c r="J1945"/>
  <c r="I1941"/>
  <c r="I1942"/>
  <c r="I1943"/>
  <c r="I1945"/>
  <c r="F1942"/>
  <c r="F1941"/>
  <c r="F1943"/>
  <c r="D1942"/>
  <c r="D1941"/>
  <c r="D1943"/>
  <c r="C1941"/>
  <c r="C1942"/>
  <c r="C1943"/>
  <c r="H1944"/>
  <c r="H1976"/>
  <c r="E1976"/>
  <c r="K1976"/>
  <c r="J1767"/>
  <c r="J1651"/>
  <c r="I1767"/>
  <c r="I1651"/>
  <c r="D1767"/>
  <c r="D1651"/>
  <c r="J1875"/>
  <c r="I1875"/>
  <c r="F1875"/>
  <c r="C1875"/>
  <c r="F1856"/>
  <c r="D1856"/>
  <c r="F1855"/>
  <c r="F1854"/>
  <c r="C1799"/>
  <c r="H1808"/>
  <c r="E1808"/>
  <c r="M1808"/>
  <c r="K1808"/>
  <c r="H1794"/>
  <c r="E1794"/>
  <c r="K1794"/>
  <c r="C1761"/>
  <c r="C1762"/>
  <c r="C1760" s="1"/>
  <c r="C1759" s="1"/>
  <c r="C1758" s="1"/>
  <c r="C1765"/>
  <c r="C1767"/>
  <c r="J1704"/>
  <c r="J1705"/>
  <c r="J1708"/>
  <c r="I1704"/>
  <c r="I1705"/>
  <c r="I1708"/>
  <c r="F1705"/>
  <c r="F1704"/>
  <c r="D1704"/>
  <c r="D1705"/>
  <c r="C1704"/>
  <c r="C1705"/>
  <c r="H1734"/>
  <c r="E1734"/>
  <c r="K1734"/>
  <c r="H1728"/>
  <c r="E1728"/>
  <c r="K1728"/>
  <c r="J1591"/>
  <c r="J1628"/>
  <c r="J1637"/>
  <c r="J1636" s="1"/>
  <c r="J1635" s="1"/>
  <c r="J1634" s="1"/>
  <c r="I1591"/>
  <c r="I1628"/>
  <c r="I1637"/>
  <c r="I1636"/>
  <c r="I1635" s="1"/>
  <c r="I1634" s="1"/>
  <c r="F1591"/>
  <c r="F1628"/>
  <c r="D1591"/>
  <c r="D1628"/>
  <c r="C1591"/>
  <c r="C1628"/>
  <c r="J1590"/>
  <c r="J1589" s="1"/>
  <c r="I1590"/>
  <c r="I1589" s="1"/>
  <c r="G1589"/>
  <c r="F1590"/>
  <c r="F1589"/>
  <c r="D1590"/>
  <c r="K1556"/>
  <c r="K1555"/>
  <c r="K1554"/>
  <c r="J1483"/>
  <c r="J1476"/>
  <c r="J1491"/>
  <c r="J1518"/>
  <c r="J1517"/>
  <c r="J1516" s="1"/>
  <c r="J1515" s="1"/>
  <c r="I1490"/>
  <c r="I1491"/>
  <c r="I1483"/>
  <c r="I1476"/>
  <c r="I1518"/>
  <c r="F1483"/>
  <c r="F1476"/>
  <c r="D1483"/>
  <c r="D1476"/>
  <c r="D1491"/>
  <c r="C1483"/>
  <c r="C1476"/>
  <c r="I1517"/>
  <c r="I1516"/>
  <c r="I1515" s="1"/>
  <c r="J1490"/>
  <c r="J1489" s="1"/>
  <c r="J1488" s="1"/>
  <c r="J1487" s="1"/>
  <c r="D1490"/>
  <c r="C587"/>
  <c r="C624"/>
  <c r="C642"/>
  <c r="C676"/>
  <c r="C848"/>
  <c r="C821" s="1"/>
  <c r="C908"/>
  <c r="C943"/>
  <c r="C977"/>
  <c r="C989"/>
  <c r="C1106"/>
  <c r="C1069" s="1"/>
  <c r="C1262"/>
  <c r="C1268"/>
  <c r="C1273"/>
  <c r="C1281"/>
  <c r="C1352"/>
  <c r="C1304" s="1"/>
  <c r="J587"/>
  <c r="J624"/>
  <c r="J642"/>
  <c r="J676"/>
  <c r="J848"/>
  <c r="J821" s="1"/>
  <c r="J908"/>
  <c r="J943"/>
  <c r="J971"/>
  <c r="J977"/>
  <c r="J991"/>
  <c r="J989" s="1"/>
  <c r="J1106"/>
  <c r="J1069" s="1"/>
  <c r="J1262"/>
  <c r="J1268"/>
  <c r="J1273"/>
  <c r="J1281"/>
  <c r="J1352"/>
  <c r="J1304" s="1"/>
  <c r="J493"/>
  <c r="J440" s="1"/>
  <c r="I587"/>
  <c r="I642"/>
  <c r="I676"/>
  <c r="I848"/>
  <c r="I830"/>
  <c r="I908"/>
  <c r="I943"/>
  <c r="I971"/>
  <c r="I977"/>
  <c r="I989"/>
  <c r="I1106"/>
  <c r="I1069" s="1"/>
  <c r="I1262"/>
  <c r="I1268"/>
  <c r="I1273"/>
  <c r="I1281"/>
  <c r="I1352"/>
  <c r="I1304" s="1"/>
  <c r="I493"/>
  <c r="I440" s="1"/>
  <c r="G624"/>
  <c r="G642"/>
  <c r="G676"/>
  <c r="G848"/>
  <c r="G821"/>
  <c r="G908"/>
  <c r="G943"/>
  <c r="G971"/>
  <c r="G977"/>
  <c r="G989"/>
  <c r="G1106"/>
  <c r="G1069" s="1"/>
  <c r="G1262"/>
  <c r="G1268"/>
  <c r="G1273"/>
  <c r="G1281"/>
  <c r="G1352"/>
  <c r="G1304" s="1"/>
  <c r="F587"/>
  <c r="F624"/>
  <c r="F642"/>
  <c r="F676"/>
  <c r="F848"/>
  <c r="F821" s="1"/>
  <c r="F908"/>
  <c r="F943"/>
  <c r="F977"/>
  <c r="F989"/>
  <c r="F880" s="1"/>
  <c r="F1106"/>
  <c r="F1069"/>
  <c r="H1069" s="1"/>
  <c r="F1262"/>
  <c r="F1268"/>
  <c r="F1273"/>
  <c r="F1281"/>
  <c r="F1352"/>
  <c r="F1304" s="1"/>
  <c r="D624"/>
  <c r="D642"/>
  <c r="D676"/>
  <c r="D848"/>
  <c r="D821"/>
  <c r="D908"/>
  <c r="D943"/>
  <c r="D971"/>
  <c r="D977"/>
  <c r="D989"/>
  <c r="D1106"/>
  <c r="D1069" s="1"/>
  <c r="D1262"/>
  <c r="D1268"/>
  <c r="D1273"/>
  <c r="D1281"/>
  <c r="D1352"/>
  <c r="D1304" s="1"/>
  <c r="C1077"/>
  <c r="C1070" s="1"/>
  <c r="C1219"/>
  <c r="C1160" s="1"/>
  <c r="C1282"/>
  <c r="C1255" s="1"/>
  <c r="C1319"/>
  <c r="C1305" s="1"/>
  <c r="C1353"/>
  <c r="C1367"/>
  <c r="C95"/>
  <c r="C68" s="1"/>
  <c r="C127"/>
  <c r="C157"/>
  <c r="C224"/>
  <c r="C193" s="1"/>
  <c r="C261"/>
  <c r="C239"/>
  <c r="C469"/>
  <c r="C441"/>
  <c r="C909"/>
  <c r="C944"/>
  <c r="C978"/>
  <c r="C881" s="1"/>
  <c r="C984"/>
  <c r="C990"/>
  <c r="C999"/>
  <c r="C1032"/>
  <c r="C588"/>
  <c r="C643"/>
  <c r="C677"/>
  <c r="C710"/>
  <c r="C750"/>
  <c r="C776"/>
  <c r="C407"/>
  <c r="C424"/>
  <c r="C1076"/>
  <c r="C1105"/>
  <c r="C1120"/>
  <c r="C1168"/>
  <c r="C1177"/>
  <c r="C1183"/>
  <c r="C1191"/>
  <c r="C1197"/>
  <c r="C1206"/>
  <c r="C1218"/>
  <c r="C1280"/>
  <c r="C1253"/>
  <c r="C1318"/>
  <c r="C1351"/>
  <c r="C1366"/>
  <c r="C49"/>
  <c r="C56"/>
  <c r="C76"/>
  <c r="C94"/>
  <c r="C126"/>
  <c r="C156"/>
  <c r="C184"/>
  <c r="C172" s="1"/>
  <c r="C246"/>
  <c r="C252"/>
  <c r="C260"/>
  <c r="C299"/>
  <c r="C310"/>
  <c r="C325"/>
  <c r="C371"/>
  <c r="C396"/>
  <c r="C406"/>
  <c r="C423"/>
  <c r="C517"/>
  <c r="C512" s="1"/>
  <c r="C455"/>
  <c r="C446"/>
  <c r="C468"/>
  <c r="C500"/>
  <c r="C530"/>
  <c r="C524" s="1"/>
  <c r="C549"/>
  <c r="C540" s="1"/>
  <c r="C829"/>
  <c r="C847"/>
  <c r="C869"/>
  <c r="C890"/>
  <c r="C907"/>
  <c r="C942"/>
  <c r="C998"/>
  <c r="C1031"/>
  <c r="C531"/>
  <c r="C525" s="1"/>
  <c r="C32" s="1"/>
  <c r="C559"/>
  <c r="C33"/>
  <c r="C777"/>
  <c r="C577"/>
  <c r="C1170"/>
  <c r="C1199"/>
  <c r="C1208"/>
  <c r="C1221"/>
  <c r="C1284"/>
  <c r="C1257"/>
  <c r="C1311"/>
  <c r="C1321"/>
  <c r="C1355"/>
  <c r="C1369"/>
  <c r="C78"/>
  <c r="C97"/>
  <c r="C129"/>
  <c r="C178"/>
  <c r="C174" s="1"/>
  <c r="C202"/>
  <c r="C226"/>
  <c r="C263"/>
  <c r="C241" s="1"/>
  <c r="C328"/>
  <c r="C294" s="1"/>
  <c r="C590"/>
  <c r="C645"/>
  <c r="C779"/>
  <c r="C778" s="1"/>
  <c r="C850"/>
  <c r="C823" s="1"/>
  <c r="C911"/>
  <c r="C1001"/>
  <c r="C561"/>
  <c r="C543" s="1"/>
  <c r="C38" s="1"/>
  <c r="C21" s="1"/>
  <c r="J777"/>
  <c r="J577" s="1"/>
  <c r="J1049"/>
  <c r="J882" s="1"/>
  <c r="I777"/>
  <c r="I577" s="1"/>
  <c r="I1049"/>
  <c r="I882" s="1"/>
  <c r="G777"/>
  <c r="G577" s="1"/>
  <c r="G30" s="1"/>
  <c r="F777"/>
  <c r="F577"/>
  <c r="F30" s="1"/>
  <c r="D777"/>
  <c r="D577" s="1"/>
  <c r="J890"/>
  <c r="J907"/>
  <c r="J942"/>
  <c r="J970"/>
  <c r="J998"/>
  <c r="J996" s="1"/>
  <c r="J1031"/>
  <c r="J900"/>
  <c r="J899"/>
  <c r="J898" s="1"/>
  <c r="J897" s="1"/>
  <c r="J909"/>
  <c r="J944"/>
  <c r="J978"/>
  <c r="J985"/>
  <c r="J984" s="1"/>
  <c r="J999"/>
  <c r="J1001"/>
  <c r="J1000"/>
  <c r="J1032"/>
  <c r="J1048"/>
  <c r="I890"/>
  <c r="I907"/>
  <c r="I942"/>
  <c r="I970"/>
  <c r="I998"/>
  <c r="I1031"/>
  <c r="I900"/>
  <c r="I899"/>
  <c r="I898" s="1"/>
  <c r="I897" s="1"/>
  <c r="I909"/>
  <c r="I944"/>
  <c r="I978"/>
  <c r="I984"/>
  <c r="I990"/>
  <c r="I999"/>
  <c r="I1032"/>
  <c r="I1048"/>
  <c r="G890"/>
  <c r="G907"/>
  <c r="G942"/>
  <c r="G970"/>
  <c r="G998"/>
  <c r="G1031"/>
  <c r="F890"/>
  <c r="F907"/>
  <c r="F942"/>
  <c r="F998"/>
  <c r="F1031"/>
  <c r="F909"/>
  <c r="F944"/>
  <c r="F978"/>
  <c r="F984"/>
  <c r="F990"/>
  <c r="F999"/>
  <c r="F1032"/>
  <c r="F1048"/>
  <c r="D890"/>
  <c r="D907"/>
  <c r="D942"/>
  <c r="D970"/>
  <c r="D998"/>
  <c r="D1031"/>
  <c r="A882"/>
  <c r="J1046"/>
  <c r="I1046"/>
  <c r="G1046"/>
  <c r="G1045"/>
  <c r="F1046"/>
  <c r="D1046"/>
  <c r="D1045" s="1"/>
  <c r="C1046"/>
  <c r="C1045" s="1"/>
  <c r="L930"/>
  <c r="E852"/>
  <c r="H852"/>
  <c r="J829"/>
  <c r="J827"/>
  <c r="J826" s="1"/>
  <c r="I829"/>
  <c r="I827" s="1"/>
  <c r="I826" s="1"/>
  <c r="G829"/>
  <c r="G827"/>
  <c r="G826" s="1"/>
  <c r="F829"/>
  <c r="F827" s="1"/>
  <c r="F826" s="1"/>
  <c r="D829"/>
  <c r="D827"/>
  <c r="D826" s="1"/>
  <c r="J590"/>
  <c r="J645"/>
  <c r="J779"/>
  <c r="J679"/>
  <c r="J712"/>
  <c r="J711" s="1"/>
  <c r="J752"/>
  <c r="J751" s="1"/>
  <c r="I590"/>
  <c r="I645"/>
  <c r="I779"/>
  <c r="I679"/>
  <c r="I712"/>
  <c r="I711" s="1"/>
  <c r="I752"/>
  <c r="I751" s="1"/>
  <c r="G645"/>
  <c r="G579" s="1"/>
  <c r="G578" s="1"/>
  <c r="F590"/>
  <c r="F645"/>
  <c r="F779"/>
  <c r="D645"/>
  <c r="D579" s="1"/>
  <c r="J588"/>
  <c r="J643"/>
  <c r="J677"/>
  <c r="J710"/>
  <c r="J776"/>
  <c r="J625"/>
  <c r="I588"/>
  <c r="I643"/>
  <c r="I677"/>
  <c r="I710"/>
  <c r="I750"/>
  <c r="I776"/>
  <c r="G643"/>
  <c r="G677"/>
  <c r="G710"/>
  <c r="G750"/>
  <c r="G776"/>
  <c r="F588"/>
  <c r="F643"/>
  <c r="F677"/>
  <c r="F710"/>
  <c r="F750"/>
  <c r="F776"/>
  <c r="D643"/>
  <c r="D677"/>
  <c r="D710"/>
  <c r="D750"/>
  <c r="D776"/>
  <c r="E580"/>
  <c r="H580"/>
  <c r="A580"/>
  <c r="C773"/>
  <c r="C772"/>
  <c r="C771" s="1"/>
  <c r="D773"/>
  <c r="L790"/>
  <c r="J749"/>
  <c r="J747" s="1"/>
  <c r="J746"/>
  <c r="I749"/>
  <c r="I747"/>
  <c r="I746" s="1"/>
  <c r="G749"/>
  <c r="G747" s="1"/>
  <c r="F749"/>
  <c r="F747" s="1"/>
  <c r="F746" s="1"/>
  <c r="F745" s="1"/>
  <c r="D749"/>
  <c r="D747" s="1"/>
  <c r="D746" s="1"/>
  <c r="D745" s="1"/>
  <c r="C747"/>
  <c r="C746" s="1"/>
  <c r="K754"/>
  <c r="K757"/>
  <c r="K751"/>
  <c r="K755"/>
  <c r="K758"/>
  <c r="H769"/>
  <c r="E769"/>
  <c r="K769"/>
  <c r="H768"/>
  <c r="E768"/>
  <c r="K768"/>
  <c r="H767"/>
  <c r="E767"/>
  <c r="K767"/>
  <c r="J709"/>
  <c r="J707" s="1"/>
  <c r="I709"/>
  <c r="I707" s="1"/>
  <c r="G709"/>
  <c r="G707" s="1"/>
  <c r="F709"/>
  <c r="F707" s="1"/>
  <c r="D709"/>
  <c r="D707" s="1"/>
  <c r="D706"/>
  <c r="D705" s="1"/>
  <c r="C707"/>
  <c r="C706" s="1"/>
  <c r="H730"/>
  <c r="E730"/>
  <c r="K730"/>
  <c r="H718"/>
  <c r="E718"/>
  <c r="K718"/>
  <c r="J675"/>
  <c r="J673" s="1"/>
  <c r="J678"/>
  <c r="I675"/>
  <c r="I673"/>
  <c r="I678"/>
  <c r="G675"/>
  <c r="G673" s="1"/>
  <c r="G672"/>
  <c r="G671" s="1"/>
  <c r="F675"/>
  <c r="F673" s="1"/>
  <c r="D675"/>
  <c r="D673" s="1"/>
  <c r="D672" s="1"/>
  <c r="D671" s="1"/>
  <c r="C673"/>
  <c r="K703"/>
  <c r="J623"/>
  <c r="J621" s="1"/>
  <c r="G623"/>
  <c r="G621" s="1"/>
  <c r="F623"/>
  <c r="F621"/>
  <c r="F620" s="1"/>
  <c r="D623"/>
  <c r="D621" s="1"/>
  <c r="D620" s="1"/>
  <c r="C621"/>
  <c r="C620"/>
  <c r="H635"/>
  <c r="E635"/>
  <c r="K635"/>
  <c r="H634"/>
  <c r="E634"/>
  <c r="K634"/>
  <c r="G620"/>
  <c r="G619" s="1"/>
  <c r="K617"/>
  <c r="H610"/>
  <c r="E610"/>
  <c r="K610"/>
  <c r="J78"/>
  <c r="J97"/>
  <c r="J129"/>
  <c r="J178"/>
  <c r="J174"/>
  <c r="J202"/>
  <c r="J226"/>
  <c r="J263"/>
  <c r="J241"/>
  <c r="J328"/>
  <c r="J294"/>
  <c r="J850"/>
  <c r="J823"/>
  <c r="J911"/>
  <c r="J884"/>
  <c r="J1170"/>
  <c r="J1199"/>
  <c r="J1208"/>
  <c r="J1221"/>
  <c r="J1284"/>
  <c r="J1257"/>
  <c r="J1311"/>
  <c r="J1321"/>
  <c r="J1355"/>
  <c r="J1369"/>
  <c r="I78"/>
  <c r="I97"/>
  <c r="I129"/>
  <c r="I178"/>
  <c r="I174" s="1"/>
  <c r="I202"/>
  <c r="I226"/>
  <c r="I263"/>
  <c r="I241" s="1"/>
  <c r="I328"/>
  <c r="I294" s="1"/>
  <c r="I293"/>
  <c r="I850"/>
  <c r="I823"/>
  <c r="I911"/>
  <c r="I1001"/>
  <c r="I1170"/>
  <c r="I1199"/>
  <c r="I1208"/>
  <c r="I1221"/>
  <c r="I1284"/>
  <c r="I1257"/>
  <c r="I1311"/>
  <c r="I1310"/>
  <c r="I1321"/>
  <c r="I1355"/>
  <c r="I1369"/>
  <c r="G78"/>
  <c r="G97"/>
  <c r="G129"/>
  <c r="G178"/>
  <c r="G174"/>
  <c r="G173" s="1"/>
  <c r="G202"/>
  <c r="G226"/>
  <c r="G263"/>
  <c r="G241" s="1"/>
  <c r="G328"/>
  <c r="G294" s="1"/>
  <c r="G850"/>
  <c r="G823" s="1"/>
  <c r="G911"/>
  <c r="G1001"/>
  <c r="G1170"/>
  <c r="G1199"/>
  <c r="G1208"/>
  <c r="G1221"/>
  <c r="G1284"/>
  <c r="G1257" s="1"/>
  <c r="G1311"/>
  <c r="L1311" s="1"/>
  <c r="G1321"/>
  <c r="G1355"/>
  <c r="G1369"/>
  <c r="F78"/>
  <c r="F97"/>
  <c r="F129"/>
  <c r="F178"/>
  <c r="F174" s="1"/>
  <c r="F202"/>
  <c r="F226"/>
  <c r="F263"/>
  <c r="F241" s="1"/>
  <c r="F328"/>
  <c r="F294" s="1"/>
  <c r="F293" s="1"/>
  <c r="F850"/>
  <c r="F823"/>
  <c r="F822" s="1"/>
  <c r="F911"/>
  <c r="F1001"/>
  <c r="F1170"/>
  <c r="F1199"/>
  <c r="F1208"/>
  <c r="F1221"/>
  <c r="F1284"/>
  <c r="F1257" s="1"/>
  <c r="F1311"/>
  <c r="F1321"/>
  <c r="F1355"/>
  <c r="F1369"/>
  <c r="D78"/>
  <c r="D97"/>
  <c r="D129"/>
  <c r="D178"/>
  <c r="D174"/>
  <c r="D202"/>
  <c r="D226"/>
  <c r="D263"/>
  <c r="D241"/>
  <c r="D328"/>
  <c r="D294"/>
  <c r="D850"/>
  <c r="D823"/>
  <c r="D911"/>
  <c r="D1001"/>
  <c r="D1170"/>
  <c r="D1199"/>
  <c r="D1208"/>
  <c r="D1221"/>
  <c r="D1284"/>
  <c r="D1257"/>
  <c r="D1311"/>
  <c r="D1310"/>
  <c r="D1321"/>
  <c r="D1355"/>
  <c r="D1369"/>
  <c r="I531"/>
  <c r="I525" s="1"/>
  <c r="I521"/>
  <c r="G531"/>
  <c r="G525"/>
  <c r="F531"/>
  <c r="D531"/>
  <c r="D525" s="1"/>
  <c r="F455"/>
  <c r="F446"/>
  <c r="F468"/>
  <c r="F500"/>
  <c r="F498"/>
  <c r="F469"/>
  <c r="F441"/>
  <c r="J469"/>
  <c r="J441"/>
  <c r="I469"/>
  <c r="I441"/>
  <c r="G469"/>
  <c r="G441"/>
  <c r="D469"/>
  <c r="D441"/>
  <c r="J455"/>
  <c r="J446"/>
  <c r="J468"/>
  <c r="J466"/>
  <c r="J465" s="1"/>
  <c r="J500"/>
  <c r="J498" s="1"/>
  <c r="I455"/>
  <c r="I446"/>
  <c r="I468"/>
  <c r="I500"/>
  <c r="I498"/>
  <c r="G455"/>
  <c r="L455"/>
  <c r="G446"/>
  <c r="G468"/>
  <c r="G466" s="1"/>
  <c r="G465"/>
  <c r="G500"/>
  <c r="G498"/>
  <c r="D455"/>
  <c r="D453"/>
  <c r="D452" s="1"/>
  <c r="D446"/>
  <c r="D468"/>
  <c r="D466"/>
  <c r="D465" s="1"/>
  <c r="D500"/>
  <c r="C498"/>
  <c r="C497" s="1"/>
  <c r="C496"/>
  <c r="H507"/>
  <c r="E507"/>
  <c r="K507"/>
  <c r="A440"/>
  <c r="J492"/>
  <c r="J491" s="1"/>
  <c r="I492"/>
  <c r="I491" s="1"/>
  <c r="G492"/>
  <c r="G491" s="1"/>
  <c r="F492"/>
  <c r="F491" s="1"/>
  <c r="D492"/>
  <c r="D491" s="1"/>
  <c r="C492"/>
  <c r="C491" s="1"/>
  <c r="D396"/>
  <c r="D406"/>
  <c r="D404"/>
  <c r="D423"/>
  <c r="D421"/>
  <c r="D407"/>
  <c r="D424"/>
  <c r="E424" s="1"/>
  <c r="G396"/>
  <c r="G406"/>
  <c r="G423"/>
  <c r="G407"/>
  <c r="G424"/>
  <c r="G404"/>
  <c r="F406"/>
  <c r="F404" s="1"/>
  <c r="C404"/>
  <c r="G402"/>
  <c r="G403"/>
  <c r="D402"/>
  <c r="F423"/>
  <c r="F421" s="1"/>
  <c r="J419"/>
  <c r="I419"/>
  <c r="G419"/>
  <c r="F419"/>
  <c r="D419"/>
  <c r="C419"/>
  <c r="C402"/>
  <c r="F424"/>
  <c r="J423"/>
  <c r="J421" s="1"/>
  <c r="I423"/>
  <c r="I421" s="1"/>
  <c r="J407"/>
  <c r="J424"/>
  <c r="I407"/>
  <c r="I424"/>
  <c r="F407"/>
  <c r="F390" s="1"/>
  <c r="J396"/>
  <c r="J389"/>
  <c r="I396"/>
  <c r="I406"/>
  <c r="F396"/>
  <c r="K420"/>
  <c r="K419" s="1"/>
  <c r="C421"/>
  <c r="C420" s="1"/>
  <c r="J422"/>
  <c r="H433"/>
  <c r="E433"/>
  <c r="H432"/>
  <c r="E432"/>
  <c r="L432"/>
  <c r="H431"/>
  <c r="E431"/>
  <c r="L431"/>
  <c r="H430"/>
  <c r="E430"/>
  <c r="L430"/>
  <c r="H429"/>
  <c r="E429"/>
  <c r="L429"/>
  <c r="H428"/>
  <c r="E428"/>
  <c r="L428"/>
  <c r="H427"/>
  <c r="E427"/>
  <c r="L427"/>
  <c r="H426"/>
  <c r="E426"/>
  <c r="L426"/>
  <c r="G530"/>
  <c r="G524" s="1"/>
  <c r="D530"/>
  <c r="D524" s="1"/>
  <c r="E423"/>
  <c r="H422"/>
  <c r="E422"/>
  <c r="L422"/>
  <c r="H425"/>
  <c r="E425"/>
  <c r="L425"/>
  <c r="J531"/>
  <c r="J525"/>
  <c r="J521" s="1"/>
  <c r="H413"/>
  <c r="E413"/>
  <c r="L413"/>
  <c r="I299"/>
  <c r="I310"/>
  <c r="I325"/>
  <c r="I371"/>
  <c r="I370" s="1"/>
  <c r="I369" s="1"/>
  <c r="I368" s="1"/>
  <c r="I358"/>
  <c r="I356" s="1"/>
  <c r="I355" s="1"/>
  <c r="I354" s="1"/>
  <c r="J299"/>
  <c r="J310"/>
  <c r="J325"/>
  <c r="J371"/>
  <c r="J358"/>
  <c r="G299"/>
  <c r="G297"/>
  <c r="G296" s="1"/>
  <c r="G310"/>
  <c r="G325"/>
  <c r="G323"/>
  <c r="G322" s="1"/>
  <c r="G371"/>
  <c r="G370" s="1"/>
  <c r="F371"/>
  <c r="F370" s="1"/>
  <c r="F369" s="1"/>
  <c r="F299"/>
  <c r="F310"/>
  <c r="F308" s="1"/>
  <c r="F307" s="1"/>
  <c r="F306" s="1"/>
  <c r="F325"/>
  <c r="F323" s="1"/>
  <c r="D299"/>
  <c r="D310"/>
  <c r="D325"/>
  <c r="D371"/>
  <c r="D370"/>
  <c r="D369" s="1"/>
  <c r="D368" s="1"/>
  <c r="J356"/>
  <c r="J355"/>
  <c r="J354" s="1"/>
  <c r="C370"/>
  <c r="C369" s="1"/>
  <c r="J370"/>
  <c r="J369"/>
  <c r="J368" s="1"/>
  <c r="C323"/>
  <c r="H346"/>
  <c r="E346"/>
  <c r="K346"/>
  <c r="H254"/>
  <c r="G177"/>
  <c r="G176"/>
  <c r="F177"/>
  <c r="F176"/>
  <c r="H59"/>
  <c r="H60"/>
  <c r="H61"/>
  <c r="F1416"/>
  <c r="F1450"/>
  <c r="F1406"/>
  <c r="F1482"/>
  <c r="F1469"/>
  <c r="F1575"/>
  <c r="F1655"/>
  <c r="F1680"/>
  <c r="F1739"/>
  <c r="F1761"/>
  <c r="H1761"/>
  <c r="F1799"/>
  <c r="F1816"/>
  <c r="F1841"/>
  <c r="F1981"/>
  <c r="F2015"/>
  <c r="F2033"/>
  <c r="F2103"/>
  <c r="F2089"/>
  <c r="F2155"/>
  <c r="F2173"/>
  <c r="F2207"/>
  <c r="F2231"/>
  <c r="F1400"/>
  <c r="F1395"/>
  <c r="F1417"/>
  <c r="F1407"/>
  <c r="F1461"/>
  <c r="F1456"/>
  <c r="F1656"/>
  <c r="F1681"/>
  <c r="F1740"/>
  <c r="F1762"/>
  <c r="F1800"/>
  <c r="F1817"/>
  <c r="F1842"/>
  <c r="F1876"/>
  <c r="F1982"/>
  <c r="F2034"/>
  <c r="F2057"/>
  <c r="F2063"/>
  <c r="F2104"/>
  <c r="F2131"/>
  <c r="F2090" s="1"/>
  <c r="F2088" s="1"/>
  <c r="F2156"/>
  <c r="F2174"/>
  <c r="F2208"/>
  <c r="F2232"/>
  <c r="F2274"/>
  <c r="F2281"/>
  <c r="F1877"/>
  <c r="F1647"/>
  <c r="H1647" s="1"/>
  <c r="F2016"/>
  <c r="F1932" s="1"/>
  <c r="F2097"/>
  <c r="F2132"/>
  <c r="F2141"/>
  <c r="F2201"/>
  <c r="F2254"/>
  <c r="F2297"/>
  <c r="F2302"/>
  <c r="F2307"/>
  <c r="F2315"/>
  <c r="F1584"/>
  <c r="F1577"/>
  <c r="H1577" s="1"/>
  <c r="F2065"/>
  <c r="F1934" s="1"/>
  <c r="H1494"/>
  <c r="H1495"/>
  <c r="H1496"/>
  <c r="H1497"/>
  <c r="H1498"/>
  <c r="H1499"/>
  <c r="E1493"/>
  <c r="D2027"/>
  <c r="D2026" s="1"/>
  <c r="G2024"/>
  <c r="L2028"/>
  <c r="K1501"/>
  <c r="D1475"/>
  <c r="D1474" s="1"/>
  <c r="D1473" s="1"/>
  <c r="G1475"/>
  <c r="G1474"/>
  <c r="L1476"/>
  <c r="L1477"/>
  <c r="L1442"/>
  <c r="L1373"/>
  <c r="D1368"/>
  <c r="G1368"/>
  <c r="L1369"/>
  <c r="D1309"/>
  <c r="G1309"/>
  <c r="G1310"/>
  <c r="L1312"/>
  <c r="L1109"/>
  <c r="L1110"/>
  <c r="L1111"/>
  <c r="L1112"/>
  <c r="L1113"/>
  <c r="L1114"/>
  <c r="D1105"/>
  <c r="D1103" s="1"/>
  <c r="D1102" s="1"/>
  <c r="D1101" s="1"/>
  <c r="G1105"/>
  <c r="G1103" s="1"/>
  <c r="L1104"/>
  <c r="K554"/>
  <c r="G453"/>
  <c r="G452" s="1"/>
  <c r="L459"/>
  <c r="G394"/>
  <c r="G393"/>
  <c r="L395"/>
  <c r="L396"/>
  <c r="L397"/>
  <c r="L398"/>
  <c r="L399"/>
  <c r="L400"/>
  <c r="K1664"/>
  <c r="D1541"/>
  <c r="D1540" s="1"/>
  <c r="D1544"/>
  <c r="G1541"/>
  <c r="G1540"/>
  <c r="G1544"/>
  <c r="L1544"/>
  <c r="L1545"/>
  <c r="D1546"/>
  <c r="L1546" s="1"/>
  <c r="L1557"/>
  <c r="C1590"/>
  <c r="C1589"/>
  <c r="F1588"/>
  <c r="K1591"/>
  <c r="K1607"/>
  <c r="K1609"/>
  <c r="K1612"/>
  <c r="E1083"/>
  <c r="H1083"/>
  <c r="D1076"/>
  <c r="G1076"/>
  <c r="F543"/>
  <c r="G543"/>
  <c r="G542"/>
  <c r="L504"/>
  <c r="L505"/>
  <c r="K313"/>
  <c r="H324"/>
  <c r="H2025"/>
  <c r="H2026"/>
  <c r="E2027"/>
  <c r="H2027"/>
  <c r="E2028"/>
  <c r="H2028"/>
  <c r="E1867"/>
  <c r="H1867"/>
  <c r="H1764"/>
  <c r="E1764"/>
  <c r="H88"/>
  <c r="E88"/>
  <c r="K88"/>
  <c r="D1421"/>
  <c r="D1411"/>
  <c r="C1421"/>
  <c r="C1411" s="1"/>
  <c r="C1546"/>
  <c r="C1528" s="1"/>
  <c r="C1651"/>
  <c r="K2287"/>
  <c r="H2287"/>
  <c r="E2287"/>
  <c r="M2287" s="1"/>
  <c r="H2285"/>
  <c r="H2166"/>
  <c r="H2010"/>
  <c r="F1760"/>
  <c r="F1759"/>
  <c r="F1765"/>
  <c r="G1760"/>
  <c r="G1759" s="1"/>
  <c r="G1758" s="1"/>
  <c r="G1765"/>
  <c r="H1594"/>
  <c r="H1490"/>
  <c r="H1493"/>
  <c r="G1449"/>
  <c r="G1448"/>
  <c r="H1450"/>
  <c r="L1421"/>
  <c r="F1399"/>
  <c r="F1398"/>
  <c r="F1267"/>
  <c r="G1267"/>
  <c r="H1267" s="1"/>
  <c r="H1268"/>
  <c r="H1245"/>
  <c r="F1169"/>
  <c r="G1169"/>
  <c r="H1170"/>
  <c r="F1168"/>
  <c r="F1167"/>
  <c r="F1166" s="1"/>
  <c r="G1168"/>
  <c r="G1167" s="1"/>
  <c r="H977"/>
  <c r="E977"/>
  <c r="H725"/>
  <c r="H721"/>
  <c r="F559"/>
  <c r="G559"/>
  <c r="F560"/>
  <c r="G560"/>
  <c r="H561"/>
  <c r="H563"/>
  <c r="H564"/>
  <c r="H565"/>
  <c r="H566"/>
  <c r="H567"/>
  <c r="H568"/>
  <c r="H562"/>
  <c r="H558"/>
  <c r="I466"/>
  <c r="I465"/>
  <c r="F466"/>
  <c r="F465"/>
  <c r="C466"/>
  <c r="C465"/>
  <c r="K205"/>
  <c r="H205"/>
  <c r="E205"/>
  <c r="H208"/>
  <c r="E208"/>
  <c r="H215"/>
  <c r="E215"/>
  <c r="H216"/>
  <c r="E216"/>
  <c r="H217"/>
  <c r="E217"/>
  <c r="H218"/>
  <c r="E218"/>
  <c r="H55"/>
  <c r="F56"/>
  <c r="G56"/>
  <c r="E55"/>
  <c r="D56"/>
  <c r="E56" s="1"/>
  <c r="C54"/>
  <c r="J1310"/>
  <c r="F1310"/>
  <c r="C1310"/>
  <c r="H1236"/>
  <c r="E1236"/>
  <c r="K1236"/>
  <c r="J1168"/>
  <c r="J1177"/>
  <c r="J1197"/>
  <c r="J1206"/>
  <c r="J1218"/>
  <c r="J1185"/>
  <c r="J1183" s="1"/>
  <c r="J1191"/>
  <c r="J1190" s="1"/>
  <c r="J1189" s="1"/>
  <c r="J1188" s="1"/>
  <c r="I1168"/>
  <c r="I1177"/>
  <c r="I1197"/>
  <c r="I1206"/>
  <c r="I1218"/>
  <c r="I1183"/>
  <c r="I1191"/>
  <c r="I1190"/>
  <c r="I1189" s="1"/>
  <c r="I1188" s="1"/>
  <c r="G1177"/>
  <c r="G1197"/>
  <c r="G1206"/>
  <c r="G1218"/>
  <c r="G1183"/>
  <c r="G1191"/>
  <c r="G1190" s="1"/>
  <c r="F1218"/>
  <c r="F1177"/>
  <c r="F1197"/>
  <c r="F1206"/>
  <c r="F1183"/>
  <c r="F1191"/>
  <c r="H1191"/>
  <c r="D1168"/>
  <c r="D1177"/>
  <c r="D1197"/>
  <c r="D1206"/>
  <c r="D1218"/>
  <c r="D1183"/>
  <c r="D1191"/>
  <c r="C1190"/>
  <c r="H1192"/>
  <c r="E1192"/>
  <c r="K1192"/>
  <c r="K1191"/>
  <c r="F2314"/>
  <c r="G2314"/>
  <c r="H2315"/>
  <c r="F2259"/>
  <c r="F2258"/>
  <c r="G2259"/>
  <c r="G2258"/>
  <c r="C2259"/>
  <c r="C2258"/>
  <c r="D2259"/>
  <c r="D2258"/>
  <c r="J2259"/>
  <c r="J2258"/>
  <c r="I2259"/>
  <c r="I2258"/>
  <c r="J2231"/>
  <c r="I2231"/>
  <c r="D2231"/>
  <c r="C2231"/>
  <c r="C2232"/>
  <c r="G969"/>
  <c r="G968" s="1"/>
  <c r="J969"/>
  <c r="J968" s="1"/>
  <c r="J967" s="1"/>
  <c r="I969"/>
  <c r="I968"/>
  <c r="I967" s="1"/>
  <c r="D969"/>
  <c r="D968" s="1"/>
  <c r="D967" s="1"/>
  <c r="H1767"/>
  <c r="H1766"/>
  <c r="H1765"/>
  <c r="H1762"/>
  <c r="H1763"/>
  <c r="J1421"/>
  <c r="J1411" s="1"/>
  <c r="J1546"/>
  <c r="J1528" s="1"/>
  <c r="I1421"/>
  <c r="I1411" s="1"/>
  <c r="I1546"/>
  <c r="I1528" s="1"/>
  <c r="H79"/>
  <c r="H80"/>
  <c r="H81"/>
  <c r="H82"/>
  <c r="H83"/>
  <c r="H84"/>
  <c r="H85"/>
  <c r="H86"/>
  <c r="H87"/>
  <c r="F94"/>
  <c r="F92"/>
  <c r="F95"/>
  <c r="F91"/>
  <c r="F96"/>
  <c r="F90"/>
  <c r="G94"/>
  <c r="G92"/>
  <c r="G95"/>
  <c r="G91"/>
  <c r="G96"/>
  <c r="G90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F126"/>
  <c r="F124"/>
  <c r="F127"/>
  <c r="F128"/>
  <c r="G126"/>
  <c r="G124"/>
  <c r="G127"/>
  <c r="G128"/>
  <c r="H125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F156"/>
  <c r="F154"/>
  <c r="F157"/>
  <c r="F153"/>
  <c r="F152" s="1"/>
  <c r="G153"/>
  <c r="G152" s="1"/>
  <c r="H154"/>
  <c r="H155"/>
  <c r="H156"/>
  <c r="H157"/>
  <c r="H158"/>
  <c r="H159"/>
  <c r="H160"/>
  <c r="H161"/>
  <c r="H162"/>
  <c r="H163"/>
  <c r="H164"/>
  <c r="H165"/>
  <c r="H166"/>
  <c r="H167"/>
  <c r="F184"/>
  <c r="F183" s="1"/>
  <c r="G184"/>
  <c r="G183" s="1"/>
  <c r="G172"/>
  <c r="H177"/>
  <c r="H178"/>
  <c r="H179"/>
  <c r="H185"/>
  <c r="H186"/>
  <c r="H187"/>
  <c r="F224"/>
  <c r="F193"/>
  <c r="G193"/>
  <c r="F201"/>
  <c r="G198"/>
  <c r="G201"/>
  <c r="H200"/>
  <c r="H202"/>
  <c r="H203"/>
  <c r="H204"/>
  <c r="H206"/>
  <c r="H207"/>
  <c r="H209"/>
  <c r="F213"/>
  <c r="F212" s="1"/>
  <c r="G213"/>
  <c r="G212" s="1"/>
  <c r="G211" s="1"/>
  <c r="H214"/>
  <c r="F222"/>
  <c r="F225"/>
  <c r="G225"/>
  <c r="H223"/>
  <c r="H226"/>
  <c r="H227"/>
  <c r="H228"/>
  <c r="H229"/>
  <c r="H230"/>
  <c r="H231"/>
  <c r="H232"/>
  <c r="F246"/>
  <c r="F252"/>
  <c r="F260"/>
  <c r="F258"/>
  <c r="F257" s="1"/>
  <c r="F256" s="1"/>
  <c r="F261"/>
  <c r="F239"/>
  <c r="F262"/>
  <c r="F240"/>
  <c r="G246"/>
  <c r="G252"/>
  <c r="G251" s="1"/>
  <c r="G250" s="1"/>
  <c r="G249" s="1"/>
  <c r="G260"/>
  <c r="G261"/>
  <c r="G262"/>
  <c r="G240" s="1"/>
  <c r="F245"/>
  <c r="F244" s="1"/>
  <c r="F243" s="1"/>
  <c r="H247"/>
  <c r="F251"/>
  <c r="F250" s="1"/>
  <c r="H253"/>
  <c r="H259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F295"/>
  <c r="G295"/>
  <c r="F297"/>
  <c r="F296"/>
  <c r="H298"/>
  <c r="H300"/>
  <c r="H301"/>
  <c r="H302"/>
  <c r="H303"/>
  <c r="H304"/>
  <c r="G308"/>
  <c r="G307"/>
  <c r="H309"/>
  <c r="H310"/>
  <c r="H311"/>
  <c r="H312"/>
  <c r="H313"/>
  <c r="H314"/>
  <c r="H315"/>
  <c r="H316"/>
  <c r="H317"/>
  <c r="H318"/>
  <c r="H319"/>
  <c r="F327"/>
  <c r="G327"/>
  <c r="H325"/>
  <c r="H326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7"/>
  <c r="H348"/>
  <c r="H349"/>
  <c r="H350"/>
  <c r="H351"/>
  <c r="H352"/>
  <c r="H371"/>
  <c r="H372"/>
  <c r="H373"/>
  <c r="H374"/>
  <c r="F376"/>
  <c r="G376"/>
  <c r="H377"/>
  <c r="H378"/>
  <c r="H379"/>
  <c r="H380"/>
  <c r="H381"/>
  <c r="H382"/>
  <c r="H383"/>
  <c r="F394"/>
  <c r="F393"/>
  <c r="H395"/>
  <c r="H396"/>
  <c r="H397"/>
  <c r="H398"/>
  <c r="H399"/>
  <c r="H400"/>
  <c r="F402"/>
  <c r="H402"/>
  <c r="H405"/>
  <c r="H406"/>
  <c r="H407"/>
  <c r="H408"/>
  <c r="H409"/>
  <c r="H410"/>
  <c r="H411"/>
  <c r="H412"/>
  <c r="H414"/>
  <c r="H415"/>
  <c r="H416"/>
  <c r="H417"/>
  <c r="F445"/>
  <c r="F444"/>
  <c r="G445"/>
  <c r="G444"/>
  <c r="G443" s="1"/>
  <c r="H446"/>
  <c r="H447"/>
  <c r="H448"/>
  <c r="H449"/>
  <c r="F451"/>
  <c r="G451"/>
  <c r="F453"/>
  <c r="F452" s="1"/>
  <c r="H452" s="1"/>
  <c r="H454"/>
  <c r="H455"/>
  <c r="H456"/>
  <c r="H457"/>
  <c r="H458"/>
  <c r="H459"/>
  <c r="H460"/>
  <c r="H461"/>
  <c r="H462"/>
  <c r="F464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9"/>
  <c r="H500"/>
  <c r="H501"/>
  <c r="H502"/>
  <c r="H503"/>
  <c r="H504"/>
  <c r="H505"/>
  <c r="H506"/>
  <c r="F517"/>
  <c r="F516" s="1"/>
  <c r="F515" s="1"/>
  <c r="G517"/>
  <c r="G516"/>
  <c r="G515" s="1"/>
  <c r="F512"/>
  <c r="H518"/>
  <c r="H519"/>
  <c r="F530"/>
  <c r="F524"/>
  <c r="F525"/>
  <c r="H525"/>
  <c r="F527"/>
  <c r="G527"/>
  <c r="G529"/>
  <c r="G528"/>
  <c r="H531"/>
  <c r="H532"/>
  <c r="H534"/>
  <c r="F549"/>
  <c r="F542"/>
  <c r="H542" s="1"/>
  <c r="G549"/>
  <c r="F541"/>
  <c r="G541"/>
  <c r="H548"/>
  <c r="H550"/>
  <c r="H551"/>
  <c r="H552"/>
  <c r="H553"/>
  <c r="H554"/>
  <c r="H555"/>
  <c r="F586"/>
  <c r="F584" s="1"/>
  <c r="F641"/>
  <c r="F639" s="1"/>
  <c r="F736"/>
  <c r="F734" s="1"/>
  <c r="F733" s="1"/>
  <c r="G641"/>
  <c r="G639"/>
  <c r="G638" s="1"/>
  <c r="G736"/>
  <c r="H577"/>
  <c r="F589"/>
  <c r="H585"/>
  <c r="H587"/>
  <c r="H588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1"/>
  <c r="H612"/>
  <c r="H613"/>
  <c r="H614"/>
  <c r="H615"/>
  <c r="H616"/>
  <c r="H621"/>
  <c r="H622"/>
  <c r="H623"/>
  <c r="H624"/>
  <c r="H628"/>
  <c r="H629"/>
  <c r="H630"/>
  <c r="H631"/>
  <c r="H632"/>
  <c r="H633"/>
  <c r="F644"/>
  <c r="G644"/>
  <c r="H640"/>
  <c r="H642"/>
  <c r="H643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4"/>
  <c r="H675"/>
  <c r="H676"/>
  <c r="H677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8"/>
  <c r="H709"/>
  <c r="H710"/>
  <c r="H714"/>
  <c r="H715"/>
  <c r="H716"/>
  <c r="H717"/>
  <c r="H719"/>
  <c r="H720"/>
  <c r="H722"/>
  <c r="H723"/>
  <c r="H724"/>
  <c r="H726"/>
  <c r="H727"/>
  <c r="H728"/>
  <c r="H729"/>
  <c r="H735"/>
  <c r="H737"/>
  <c r="H738"/>
  <c r="H739"/>
  <c r="H740"/>
  <c r="H741"/>
  <c r="H742"/>
  <c r="H743"/>
  <c r="H747"/>
  <c r="H748"/>
  <c r="H749"/>
  <c r="H750"/>
  <c r="H753"/>
  <c r="H754"/>
  <c r="H755"/>
  <c r="H756"/>
  <c r="H757"/>
  <c r="H758"/>
  <c r="H759"/>
  <c r="H760"/>
  <c r="H761"/>
  <c r="H762"/>
  <c r="H763"/>
  <c r="H764"/>
  <c r="H765"/>
  <c r="H766"/>
  <c r="F773"/>
  <c r="F772"/>
  <c r="F778"/>
  <c r="G773"/>
  <c r="G772" s="1"/>
  <c r="G771" s="1"/>
  <c r="H774"/>
  <c r="H775"/>
  <c r="H776"/>
  <c r="H777"/>
  <c r="H778"/>
  <c r="H779"/>
  <c r="H786"/>
  <c r="H787"/>
  <c r="H788"/>
  <c r="H789"/>
  <c r="H790"/>
  <c r="H791"/>
  <c r="H792"/>
  <c r="H793"/>
  <c r="H794"/>
  <c r="H795"/>
  <c r="H796"/>
  <c r="F847"/>
  <c r="F869"/>
  <c r="G847"/>
  <c r="G845" s="1"/>
  <c r="G869"/>
  <c r="G867" s="1"/>
  <c r="G866" s="1"/>
  <c r="G865" s="1"/>
  <c r="H821"/>
  <c r="F825"/>
  <c r="H827"/>
  <c r="H828"/>
  <c r="H829"/>
  <c r="H833"/>
  <c r="H834"/>
  <c r="H835"/>
  <c r="H836"/>
  <c r="H837"/>
  <c r="H838"/>
  <c r="H839"/>
  <c r="H840"/>
  <c r="H841"/>
  <c r="F845"/>
  <c r="F844" s="1"/>
  <c r="F849"/>
  <c r="G849"/>
  <c r="H846"/>
  <c r="H848"/>
  <c r="H850"/>
  <c r="H851"/>
  <c r="H853"/>
  <c r="H854"/>
  <c r="H855"/>
  <c r="H856"/>
  <c r="H857"/>
  <c r="H858"/>
  <c r="H859"/>
  <c r="H860"/>
  <c r="H861"/>
  <c r="H862"/>
  <c r="H863"/>
  <c r="H868"/>
  <c r="H870"/>
  <c r="H871"/>
  <c r="H872"/>
  <c r="H873"/>
  <c r="H889"/>
  <c r="H906"/>
  <c r="H941"/>
  <c r="H997"/>
  <c r="H1030"/>
  <c r="F888"/>
  <c r="F887"/>
  <c r="G888"/>
  <c r="G887"/>
  <c r="G886" s="1"/>
  <c r="H890"/>
  <c r="H891"/>
  <c r="H892"/>
  <c r="H893"/>
  <c r="H894"/>
  <c r="H895"/>
  <c r="F905"/>
  <c r="F904" s="1"/>
  <c r="F903" s="1"/>
  <c r="F910"/>
  <c r="G905"/>
  <c r="G904" s="1"/>
  <c r="G903" s="1"/>
  <c r="G910"/>
  <c r="H905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1"/>
  <c r="H932"/>
  <c r="H933"/>
  <c r="H934"/>
  <c r="H935"/>
  <c r="H936"/>
  <c r="F940"/>
  <c r="F939" s="1"/>
  <c r="F938" s="1"/>
  <c r="G940"/>
  <c r="G939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70"/>
  <c r="H971"/>
  <c r="H972"/>
  <c r="H973"/>
  <c r="F976"/>
  <c r="F975"/>
  <c r="G976"/>
  <c r="G975"/>
  <c r="H978"/>
  <c r="H979"/>
  <c r="H980"/>
  <c r="F982"/>
  <c r="G982"/>
  <c r="F983"/>
  <c r="G983"/>
  <c r="H984"/>
  <c r="H985"/>
  <c r="F988"/>
  <c r="F987" s="1"/>
  <c r="G988"/>
  <c r="G987" s="1"/>
  <c r="H989"/>
  <c r="H990"/>
  <c r="H991"/>
  <c r="H992"/>
  <c r="F996"/>
  <c r="F995" s="1"/>
  <c r="F1000"/>
  <c r="G996"/>
  <c r="G995"/>
  <c r="G1000"/>
  <c r="H996"/>
  <c r="H998"/>
  <c r="H999"/>
  <c r="H1001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F1029"/>
  <c r="F1028" s="1"/>
  <c r="F1027" s="1"/>
  <c r="G1029"/>
  <c r="H1031"/>
  <c r="H1032"/>
  <c r="H1033"/>
  <c r="H1034"/>
  <c r="H1035"/>
  <c r="H1036"/>
  <c r="H1037"/>
  <c r="H1038"/>
  <c r="H1039"/>
  <c r="H1040"/>
  <c r="H1041"/>
  <c r="H1042"/>
  <c r="G1044"/>
  <c r="H1046"/>
  <c r="H1047"/>
  <c r="H1048"/>
  <c r="H1050"/>
  <c r="F1076"/>
  <c r="F1074"/>
  <c r="F1105"/>
  <c r="F1068"/>
  <c r="F1077"/>
  <c r="G1077"/>
  <c r="G1070" s="1"/>
  <c r="G1074"/>
  <c r="H1075"/>
  <c r="H1078"/>
  <c r="H1079"/>
  <c r="H1080"/>
  <c r="H1081"/>
  <c r="H1082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F1103"/>
  <c r="F1102"/>
  <c r="H1104"/>
  <c r="H1106"/>
  <c r="H1107"/>
  <c r="H1108"/>
  <c r="H1109"/>
  <c r="H1110"/>
  <c r="H1111"/>
  <c r="H1112"/>
  <c r="H1113"/>
  <c r="H1114"/>
  <c r="F1120"/>
  <c r="F1118"/>
  <c r="F1117" s="1"/>
  <c r="G1120"/>
  <c r="G1118" s="1"/>
  <c r="G1117" s="1"/>
  <c r="G1116" s="1"/>
  <c r="H1119"/>
  <c r="H1121"/>
  <c r="H1126"/>
  <c r="H1127"/>
  <c r="H1128"/>
  <c r="H1129"/>
  <c r="G1143"/>
  <c r="G1142" s="1"/>
  <c r="H1142" s="1"/>
  <c r="H1144"/>
  <c r="H1145"/>
  <c r="F1149"/>
  <c r="F1148" s="1"/>
  <c r="G1149"/>
  <c r="G1148" s="1"/>
  <c r="H1150"/>
  <c r="H1151"/>
  <c r="H1152"/>
  <c r="H1153"/>
  <c r="F1219"/>
  <c r="F1160" s="1"/>
  <c r="G1219"/>
  <c r="G1160" s="1"/>
  <c r="H1158"/>
  <c r="H1163"/>
  <c r="H1171"/>
  <c r="H1172"/>
  <c r="F1176"/>
  <c r="F1175" s="1"/>
  <c r="F1174" s="1"/>
  <c r="G1176"/>
  <c r="H1177"/>
  <c r="H1178"/>
  <c r="F1182"/>
  <c r="F1181" s="1"/>
  <c r="F1180" s="1"/>
  <c r="G1182"/>
  <c r="G1181"/>
  <c r="G1180" s="1"/>
  <c r="H1183"/>
  <c r="H1184"/>
  <c r="H1185"/>
  <c r="H1186"/>
  <c r="F1196"/>
  <c r="F1195" s="1"/>
  <c r="F1198"/>
  <c r="H1198" s="1"/>
  <c r="G1196"/>
  <c r="G1195" s="1"/>
  <c r="G1198"/>
  <c r="H1197"/>
  <c r="H1199"/>
  <c r="H1200"/>
  <c r="H1201"/>
  <c r="F1205"/>
  <c r="F1204" s="1"/>
  <c r="F1207"/>
  <c r="H1207" s="1"/>
  <c r="G1205"/>
  <c r="G1204" s="1"/>
  <c r="G1207"/>
  <c r="H1206"/>
  <c r="H1208"/>
  <c r="H1209"/>
  <c r="H1210"/>
  <c r="H1211"/>
  <c r="H1212"/>
  <c r="F1216"/>
  <c r="F1215" s="1"/>
  <c r="F1220"/>
  <c r="G1216"/>
  <c r="G1220"/>
  <c r="H1217"/>
  <c r="H1218"/>
  <c r="H1221"/>
  <c r="H1222"/>
  <c r="H1223"/>
  <c r="H1225"/>
  <c r="H1226"/>
  <c r="H1227"/>
  <c r="H1228"/>
  <c r="H1229"/>
  <c r="H1230"/>
  <c r="H1231"/>
  <c r="H1232"/>
  <c r="H1233"/>
  <c r="H1234"/>
  <c r="H1235"/>
  <c r="H1237"/>
  <c r="H1238"/>
  <c r="H1239"/>
  <c r="H1240"/>
  <c r="H1241"/>
  <c r="H1242"/>
  <c r="H1243"/>
  <c r="H1244"/>
  <c r="H1246"/>
  <c r="H1247"/>
  <c r="F1280"/>
  <c r="F1282"/>
  <c r="F1255"/>
  <c r="G1280"/>
  <c r="G1282"/>
  <c r="G1255" s="1"/>
  <c r="G1256"/>
  <c r="H1252"/>
  <c r="H1258"/>
  <c r="F1261"/>
  <c r="G1261"/>
  <c r="G1260" s="1"/>
  <c r="H1262"/>
  <c r="H1263"/>
  <c r="H1264"/>
  <c r="F1266"/>
  <c r="G1266"/>
  <c r="H1269"/>
  <c r="F1272"/>
  <c r="F1271" s="1"/>
  <c r="G1272"/>
  <c r="G1271" s="1"/>
  <c r="H1273"/>
  <c r="H1274"/>
  <c r="F1283"/>
  <c r="G1283"/>
  <c r="H1283"/>
  <c r="H1279"/>
  <c r="H1281"/>
  <c r="H1284"/>
  <c r="H1285"/>
  <c r="H1286"/>
  <c r="H1287"/>
  <c r="H1288"/>
  <c r="H1289"/>
  <c r="H1290"/>
  <c r="H1291"/>
  <c r="H1292"/>
  <c r="H1293"/>
  <c r="H1294"/>
  <c r="H1295"/>
  <c r="H1296"/>
  <c r="H1297"/>
  <c r="F1318"/>
  <c r="F1316"/>
  <c r="F1351"/>
  <c r="F1366"/>
  <c r="F1319"/>
  <c r="F1353"/>
  <c r="F1367"/>
  <c r="G1318"/>
  <c r="G1316" s="1"/>
  <c r="G1351"/>
  <c r="G1366"/>
  <c r="G1319"/>
  <c r="G1353"/>
  <c r="G1367"/>
  <c r="H1304"/>
  <c r="F1309"/>
  <c r="H1309" s="1"/>
  <c r="H1310"/>
  <c r="H1311"/>
  <c r="H1312"/>
  <c r="F1320"/>
  <c r="G1320"/>
  <c r="H1317"/>
  <c r="H1320"/>
  <c r="H1321"/>
  <c r="H1322"/>
  <c r="H1323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G1447"/>
  <c r="H1451"/>
  <c r="F1455"/>
  <c r="F1454"/>
  <c r="G1455"/>
  <c r="G1454"/>
  <c r="G1453" s="1"/>
  <c r="H1456"/>
  <c r="F1460"/>
  <c r="F1459"/>
  <c r="G1460"/>
  <c r="G1459"/>
  <c r="G1458" s="1"/>
  <c r="H1461"/>
  <c r="H1462"/>
  <c r="H1463"/>
  <c r="H1464"/>
  <c r="H1471"/>
  <c r="F1475"/>
  <c r="F1474"/>
  <c r="F1473" s="1"/>
  <c r="H1476"/>
  <c r="H1477"/>
  <c r="F1479"/>
  <c r="G1479"/>
  <c r="F1481"/>
  <c r="F1480" s="1"/>
  <c r="G1481"/>
  <c r="G1480" s="1"/>
  <c r="H1482"/>
  <c r="H1483"/>
  <c r="H1484"/>
  <c r="H1485"/>
  <c r="G1489"/>
  <c r="G1488" s="1"/>
  <c r="G1487" s="1"/>
  <c r="H1491"/>
  <c r="H1492"/>
  <c r="H1500"/>
  <c r="H1501"/>
  <c r="H1503"/>
  <c r="H1504"/>
  <c r="H1505"/>
  <c r="H1506"/>
  <c r="H1507"/>
  <c r="H1508"/>
  <c r="H1509"/>
  <c r="H1510"/>
  <c r="H1511"/>
  <c r="H1512"/>
  <c r="H1513"/>
  <c r="F1526"/>
  <c r="H1528"/>
  <c r="F1530"/>
  <c r="G1530"/>
  <c r="F1532"/>
  <c r="F1531" s="1"/>
  <c r="G1532"/>
  <c r="G1531" s="1"/>
  <c r="H1533"/>
  <c r="H1534"/>
  <c r="H1535"/>
  <c r="H1536"/>
  <c r="H1537"/>
  <c r="F1541"/>
  <c r="F1540"/>
  <c r="F1544"/>
  <c r="H1544"/>
  <c r="H1541"/>
  <c r="H1542"/>
  <c r="H1543"/>
  <c r="H1545"/>
  <c r="H1546"/>
  <c r="H1547"/>
  <c r="H1548"/>
  <c r="H1549"/>
  <c r="H1550"/>
  <c r="H1551"/>
  <c r="H1552"/>
  <c r="H1553"/>
  <c r="H1557"/>
  <c r="H1562"/>
  <c r="H1563"/>
  <c r="H1564"/>
  <c r="H1565"/>
  <c r="H1566"/>
  <c r="H1567"/>
  <c r="H1568"/>
  <c r="H1569"/>
  <c r="H1570"/>
  <c r="F1579"/>
  <c r="H1578"/>
  <c r="H1575"/>
  <c r="F1583"/>
  <c r="F1582" s="1"/>
  <c r="G1583"/>
  <c r="G1582" s="1"/>
  <c r="H1584"/>
  <c r="H1585"/>
  <c r="F1587"/>
  <c r="G1588"/>
  <c r="H1588"/>
  <c r="H1589"/>
  <c r="H1590"/>
  <c r="H1591"/>
  <c r="H1592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F1627"/>
  <c r="F1626" s="1"/>
  <c r="F1625" s="1"/>
  <c r="G1627"/>
  <c r="G1626"/>
  <c r="H1628"/>
  <c r="H1629"/>
  <c r="H1630"/>
  <c r="H1631"/>
  <c r="H1632"/>
  <c r="F1649"/>
  <c r="G1649"/>
  <c r="H1649"/>
  <c r="H1650"/>
  <c r="H1651"/>
  <c r="F1654"/>
  <c r="F1653"/>
  <c r="F1652" s="1"/>
  <c r="G1654"/>
  <c r="G1653" s="1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F1679"/>
  <c r="F1678"/>
  <c r="F1677" s="1"/>
  <c r="G1679"/>
  <c r="G1678" s="1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4"/>
  <c r="H1705"/>
  <c r="H1706"/>
  <c r="H1707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9"/>
  <c r="H1730"/>
  <c r="H1731"/>
  <c r="H1732"/>
  <c r="H1733"/>
  <c r="F1738"/>
  <c r="G1738"/>
  <c r="G1737" s="1"/>
  <c r="G1736" s="1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68"/>
  <c r="H1771"/>
  <c r="H1772"/>
  <c r="H1770"/>
  <c r="H1769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F1798"/>
  <c r="F1797"/>
  <c r="F1796" s="1"/>
  <c r="G1798"/>
  <c r="G1797" s="1"/>
  <c r="H1799"/>
  <c r="H1800"/>
  <c r="H1801"/>
  <c r="H1802"/>
  <c r="H1803"/>
  <c r="H1804"/>
  <c r="H1805"/>
  <c r="H1806"/>
  <c r="H1807"/>
  <c r="H1809"/>
  <c r="H1810"/>
  <c r="H1811"/>
  <c r="F1815"/>
  <c r="F1814" s="1"/>
  <c r="G1815"/>
  <c r="G1814" s="1"/>
  <c r="G1813" s="1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F1840"/>
  <c r="F1839" s="1"/>
  <c r="G1838"/>
  <c r="G1840"/>
  <c r="G1839"/>
  <c r="H1841"/>
  <c r="H1842"/>
  <c r="H1843"/>
  <c r="H1844"/>
  <c r="H1845"/>
  <c r="H1846"/>
  <c r="H1847"/>
  <c r="H1848"/>
  <c r="H1849"/>
  <c r="H1850"/>
  <c r="H1855"/>
  <c r="H1856"/>
  <c r="H1857"/>
  <c r="H1858"/>
  <c r="H1859"/>
  <c r="H1860"/>
  <c r="H1861"/>
  <c r="H1862"/>
  <c r="H1863"/>
  <c r="H1864"/>
  <c r="H1865"/>
  <c r="H1866"/>
  <c r="H1868"/>
  <c r="H1869"/>
  <c r="H1870"/>
  <c r="F1874"/>
  <c r="F1873" s="1"/>
  <c r="F1872" s="1"/>
  <c r="H1875"/>
  <c r="H1876"/>
  <c r="H1877"/>
  <c r="H1878"/>
  <c r="H1879"/>
  <c r="H1880"/>
  <c r="H1881"/>
  <c r="H1882"/>
  <c r="H1883"/>
  <c r="H1884"/>
  <c r="H1885"/>
  <c r="H1886"/>
  <c r="H1887"/>
  <c r="H1888"/>
  <c r="H1893"/>
  <c r="H1895"/>
  <c r="F1899"/>
  <c r="F1898"/>
  <c r="G1899"/>
  <c r="G1898"/>
  <c r="H1900"/>
  <c r="H1901"/>
  <c r="H1902"/>
  <c r="H1904"/>
  <c r="H1905"/>
  <c r="H1906"/>
  <c r="H1907"/>
  <c r="H1908"/>
  <c r="H1909"/>
  <c r="H1910"/>
  <c r="F1912"/>
  <c r="G1912"/>
  <c r="H1912" s="1"/>
  <c r="F1914"/>
  <c r="F1913" s="1"/>
  <c r="G1914"/>
  <c r="G1913" s="1"/>
  <c r="H1915"/>
  <c r="H1916"/>
  <c r="F1920"/>
  <c r="F1919" s="1"/>
  <c r="F1918" s="1"/>
  <c r="G1920"/>
  <c r="G1919"/>
  <c r="H1921"/>
  <c r="H1922"/>
  <c r="H1923"/>
  <c r="H1924"/>
  <c r="H1925"/>
  <c r="F1935"/>
  <c r="G1935"/>
  <c r="H1936"/>
  <c r="H1941"/>
  <c r="H1942"/>
  <c r="H1943"/>
  <c r="H1949"/>
  <c r="H1950"/>
  <c r="H1947"/>
  <c r="H1948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F1980"/>
  <c r="F1979" s="1"/>
  <c r="F1984"/>
  <c r="H1984" s="1"/>
  <c r="H1981"/>
  <c r="H1982"/>
  <c r="H1983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F2014"/>
  <c r="F2013" s="1"/>
  <c r="G2014"/>
  <c r="G2013" s="1"/>
  <c r="G2012" s="1"/>
  <c r="H2015"/>
  <c r="H2016"/>
  <c r="H2017"/>
  <c r="H2018"/>
  <c r="H2019"/>
  <c r="H2020"/>
  <c r="H2021"/>
  <c r="H2022"/>
  <c r="F2024"/>
  <c r="H2024"/>
  <c r="F2032"/>
  <c r="F2031"/>
  <c r="G2032"/>
  <c r="G2031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F2054"/>
  <c r="G2054"/>
  <c r="F2056"/>
  <c r="F2055"/>
  <c r="G2056"/>
  <c r="G2055"/>
  <c r="H2057"/>
  <c r="H2058"/>
  <c r="F2062"/>
  <c r="F2061"/>
  <c r="G2062"/>
  <c r="G2061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9"/>
  <c r="F2096"/>
  <c r="F2095" s="1"/>
  <c r="G2096"/>
  <c r="G2095" s="1"/>
  <c r="H2097"/>
  <c r="H2098"/>
  <c r="F2102"/>
  <c r="F2101" s="1"/>
  <c r="F2105"/>
  <c r="G2102"/>
  <c r="G2101"/>
  <c r="G2105"/>
  <c r="H2102"/>
  <c r="H2103"/>
  <c r="H2104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F2130"/>
  <c r="F2129" s="1"/>
  <c r="F2133"/>
  <c r="H2133" s="1"/>
  <c r="G2130"/>
  <c r="G2129" s="1"/>
  <c r="G2133"/>
  <c r="H2131"/>
  <c r="H2132"/>
  <c r="H2134"/>
  <c r="H2135"/>
  <c r="H2136"/>
  <c r="H2137"/>
  <c r="F2140"/>
  <c r="F2139"/>
  <c r="G2140"/>
  <c r="G2139"/>
  <c r="H2140"/>
  <c r="H2141"/>
  <c r="H2142"/>
  <c r="F2154"/>
  <c r="F2153" s="1"/>
  <c r="G2154"/>
  <c r="G2153" s="1"/>
  <c r="G2152" s="1"/>
  <c r="H2155"/>
  <c r="H2156"/>
  <c r="H2157"/>
  <c r="H2158"/>
  <c r="H2159"/>
  <c r="H2160"/>
  <c r="H2161"/>
  <c r="H2162"/>
  <c r="H2163"/>
  <c r="H2164"/>
  <c r="H2165"/>
  <c r="H2167"/>
  <c r="H2168"/>
  <c r="F2172"/>
  <c r="F2171" s="1"/>
  <c r="G2172"/>
  <c r="G2171" s="1"/>
  <c r="G2170" s="1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F2200"/>
  <c r="F2199" s="1"/>
  <c r="G2200"/>
  <c r="G2199" s="1"/>
  <c r="H2201"/>
  <c r="H2202"/>
  <c r="F2206"/>
  <c r="F2205" s="1"/>
  <c r="G2206"/>
  <c r="G2205" s="1"/>
  <c r="G2204" s="1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F2230"/>
  <c r="F2229"/>
  <c r="F2228" s="1"/>
  <c r="G2230"/>
  <c r="G2229" s="1"/>
  <c r="H2231"/>
  <c r="H2232"/>
  <c r="H2233"/>
  <c r="H2234"/>
  <c r="H2235"/>
  <c r="D46"/>
  <c r="D49"/>
  <c r="D44" s="1"/>
  <c r="E43"/>
  <c r="C46"/>
  <c r="C48"/>
  <c r="C47" s="1"/>
  <c r="D48"/>
  <c r="D47" s="1"/>
  <c r="E50"/>
  <c r="C53"/>
  <c r="C52"/>
  <c r="E57"/>
  <c r="E58"/>
  <c r="E59"/>
  <c r="E60"/>
  <c r="E61"/>
  <c r="D76"/>
  <c r="D74" s="1"/>
  <c r="D94"/>
  <c r="D126"/>
  <c r="D124" s="1"/>
  <c r="D156"/>
  <c r="D154" s="1"/>
  <c r="D153" s="1"/>
  <c r="D152" s="1"/>
  <c r="D95"/>
  <c r="D127"/>
  <c r="E127"/>
  <c r="D157"/>
  <c r="E157"/>
  <c r="C74"/>
  <c r="C73"/>
  <c r="C77"/>
  <c r="D77"/>
  <c r="E75"/>
  <c r="E78"/>
  <c r="E79"/>
  <c r="E80"/>
  <c r="E81"/>
  <c r="E82"/>
  <c r="E83"/>
  <c r="E84"/>
  <c r="E85"/>
  <c r="E86"/>
  <c r="E87"/>
  <c r="C92"/>
  <c r="C91" s="1"/>
  <c r="C96"/>
  <c r="E96" s="1"/>
  <c r="D96"/>
  <c r="E93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C124"/>
  <c r="C123" s="1"/>
  <c r="C128"/>
  <c r="E128" s="1"/>
  <c r="D128"/>
  <c r="E125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C154"/>
  <c r="C153" s="1"/>
  <c r="E155"/>
  <c r="E158"/>
  <c r="E159"/>
  <c r="E160"/>
  <c r="E161"/>
  <c r="E162"/>
  <c r="E163"/>
  <c r="E164"/>
  <c r="E165"/>
  <c r="E166"/>
  <c r="E167"/>
  <c r="C183"/>
  <c r="C171"/>
  <c r="C173"/>
  <c r="D184"/>
  <c r="D183" s="1"/>
  <c r="D173"/>
  <c r="E174"/>
  <c r="C177"/>
  <c r="C176" s="1"/>
  <c r="D177"/>
  <c r="D176" s="1"/>
  <c r="E178"/>
  <c r="E179"/>
  <c r="E185"/>
  <c r="E186"/>
  <c r="E187"/>
  <c r="D193"/>
  <c r="C198"/>
  <c r="C201"/>
  <c r="D198"/>
  <c r="D201"/>
  <c r="E199"/>
  <c r="E200"/>
  <c r="E202"/>
  <c r="E203"/>
  <c r="E204"/>
  <c r="E206"/>
  <c r="E207"/>
  <c r="E209"/>
  <c r="C213"/>
  <c r="C212" s="1"/>
  <c r="D213"/>
  <c r="D212" s="1"/>
  <c r="D211" s="1"/>
  <c r="E214"/>
  <c r="C222"/>
  <c r="C221" s="1"/>
  <c r="C225"/>
  <c r="D225"/>
  <c r="E223"/>
  <c r="E224"/>
  <c r="E226"/>
  <c r="E227"/>
  <c r="E228"/>
  <c r="E229"/>
  <c r="E230"/>
  <c r="E231"/>
  <c r="E232"/>
  <c r="C262"/>
  <c r="C240"/>
  <c r="D246"/>
  <c r="D245"/>
  <c r="D252"/>
  <c r="D238"/>
  <c r="D236" s="1"/>
  <c r="D261"/>
  <c r="D239" s="1"/>
  <c r="D262"/>
  <c r="D240" s="1"/>
  <c r="E241"/>
  <c r="C245"/>
  <c r="C244"/>
  <c r="E247"/>
  <c r="C251"/>
  <c r="C250" s="1"/>
  <c r="C249" s="1"/>
  <c r="D251"/>
  <c r="D250"/>
  <c r="E252"/>
  <c r="E253"/>
  <c r="E254"/>
  <c r="C258"/>
  <c r="C257" s="1"/>
  <c r="C256" s="1"/>
  <c r="D260"/>
  <c r="D258"/>
  <c r="E259"/>
  <c r="E260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C293"/>
  <c r="D293"/>
  <c r="E294"/>
  <c r="C295"/>
  <c r="D295"/>
  <c r="C297"/>
  <c r="C296"/>
  <c r="D297"/>
  <c r="D296"/>
  <c r="E297"/>
  <c r="E298"/>
  <c r="E299"/>
  <c r="E300"/>
  <c r="E301"/>
  <c r="E302"/>
  <c r="E303"/>
  <c r="E304"/>
  <c r="C308"/>
  <c r="C307"/>
  <c r="D308"/>
  <c r="D307"/>
  <c r="D306" s="1"/>
  <c r="E309"/>
  <c r="E310"/>
  <c r="E311"/>
  <c r="E312"/>
  <c r="E313"/>
  <c r="E314"/>
  <c r="E315"/>
  <c r="E316"/>
  <c r="E317"/>
  <c r="E318"/>
  <c r="E319"/>
  <c r="C322"/>
  <c r="C327"/>
  <c r="D323"/>
  <c r="D322"/>
  <c r="D327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7"/>
  <c r="E348"/>
  <c r="E349"/>
  <c r="E350"/>
  <c r="E351"/>
  <c r="E352"/>
  <c r="E370"/>
  <c r="E371"/>
  <c r="E372"/>
  <c r="E373"/>
  <c r="E374"/>
  <c r="C376"/>
  <c r="D376"/>
  <c r="E377"/>
  <c r="E378"/>
  <c r="E379"/>
  <c r="E380"/>
  <c r="E381"/>
  <c r="E382"/>
  <c r="E383"/>
  <c r="C1416"/>
  <c r="C1415"/>
  <c r="C1450"/>
  <c r="C1482"/>
  <c r="C1575"/>
  <c r="C1655"/>
  <c r="C1654" s="1"/>
  <c r="C1653" s="1"/>
  <c r="C1652" s="1"/>
  <c r="C1680"/>
  <c r="C1739"/>
  <c r="C1816"/>
  <c r="C1841"/>
  <c r="E1841" s="1"/>
  <c r="C1855"/>
  <c r="C1981"/>
  <c r="C2015"/>
  <c r="C2033"/>
  <c r="C2103"/>
  <c r="C2155"/>
  <c r="E2155" s="1"/>
  <c r="C2173"/>
  <c r="C2207"/>
  <c r="C2206"/>
  <c r="C2205" s="1"/>
  <c r="C2204" s="1"/>
  <c r="C1400"/>
  <c r="C1395"/>
  <c r="C1417"/>
  <c r="C1407"/>
  <c r="C1461"/>
  <c r="C1456"/>
  <c r="C1455" s="1"/>
  <c r="C1454" s="1"/>
  <c r="C1453" s="1"/>
  <c r="C1656"/>
  <c r="C1681"/>
  <c r="C1740"/>
  <c r="E1740" s="1"/>
  <c r="C1800"/>
  <c r="C1817"/>
  <c r="E1817" s="1"/>
  <c r="C1842"/>
  <c r="C1856"/>
  <c r="C1876"/>
  <c r="E1876"/>
  <c r="C1982"/>
  <c r="C2034"/>
  <c r="C2032" s="1"/>
  <c r="C2031" s="1"/>
  <c r="C2030" s="1"/>
  <c r="C2057"/>
  <c r="C2054"/>
  <c r="C2063"/>
  <c r="C2104"/>
  <c r="C2131"/>
  <c r="C2156"/>
  <c r="C2174"/>
  <c r="C2208"/>
  <c r="C2274"/>
  <c r="C2281"/>
  <c r="C1877"/>
  <c r="C1647" s="1"/>
  <c r="C2016"/>
  <c r="C1932" s="1"/>
  <c r="C2097"/>
  <c r="E2097" s="1"/>
  <c r="C2132"/>
  <c r="C2141"/>
  <c r="C2201"/>
  <c r="E2201" s="1"/>
  <c r="C2254"/>
  <c r="C2253"/>
  <c r="C2252" s="1"/>
  <c r="C2297"/>
  <c r="C2302"/>
  <c r="C2307"/>
  <c r="C2315"/>
  <c r="C1584"/>
  <c r="C1577" s="1"/>
  <c r="K1577" s="1"/>
  <c r="C2065"/>
  <c r="D1416"/>
  <c r="D1450"/>
  <c r="D1406"/>
  <c r="D1405" s="1"/>
  <c r="D1482"/>
  <c r="D1469"/>
  <c r="E1494"/>
  <c r="E1495"/>
  <c r="E1496"/>
  <c r="E1497"/>
  <c r="E1498"/>
  <c r="E1499"/>
  <c r="D1575"/>
  <c r="D1655"/>
  <c r="D1680"/>
  <c r="E1680"/>
  <c r="M1680" s="1"/>
  <c r="D1739"/>
  <c r="D1761"/>
  <c r="E1761"/>
  <c r="D1799"/>
  <c r="D1816"/>
  <c r="D1815" s="1"/>
  <c r="D1814" s="1"/>
  <c r="D1813" s="1"/>
  <c r="D1841"/>
  <c r="D1855"/>
  <c r="D1854"/>
  <c r="D1853" s="1"/>
  <c r="D1852" s="1"/>
  <c r="D2015"/>
  <c r="D2033"/>
  <c r="D2103"/>
  <c r="D2155"/>
  <c r="D2173"/>
  <c r="D2207"/>
  <c r="D1400"/>
  <c r="D1395"/>
  <c r="D1417"/>
  <c r="D1407"/>
  <c r="D1461"/>
  <c r="D1456" s="1"/>
  <c r="D1656"/>
  <c r="D1681"/>
  <c r="D1740"/>
  <c r="D1762"/>
  <c r="D1800"/>
  <c r="D1817"/>
  <c r="D1842"/>
  <c r="D2034"/>
  <c r="D2057"/>
  <c r="D2054" s="1"/>
  <c r="D2063"/>
  <c r="D2104"/>
  <c r="D2131"/>
  <c r="D2156"/>
  <c r="D2174"/>
  <c r="E2174" s="1"/>
  <c r="D2208"/>
  <c r="D2232"/>
  <c r="D2274"/>
  <c r="D2281"/>
  <c r="D2267"/>
  <c r="D2266" s="1"/>
  <c r="D2265" s="1"/>
  <c r="D1647"/>
  <c r="D2016"/>
  <c r="D1932" s="1"/>
  <c r="D2097"/>
  <c r="D2132"/>
  <c r="E2132"/>
  <c r="D2141"/>
  <c r="D2201"/>
  <c r="D2254"/>
  <c r="D2297"/>
  <c r="D2302"/>
  <c r="D2307"/>
  <c r="D2315"/>
  <c r="D1584"/>
  <c r="D1577"/>
  <c r="D1934"/>
  <c r="D1382"/>
  <c r="E1383"/>
  <c r="E1384"/>
  <c r="E1385"/>
  <c r="E1389"/>
  <c r="E1390"/>
  <c r="C1397"/>
  <c r="D1397"/>
  <c r="E1397"/>
  <c r="C1399"/>
  <c r="D1399"/>
  <c r="D1398" s="1"/>
  <c r="E1401"/>
  <c r="C1409"/>
  <c r="D1409"/>
  <c r="E1410"/>
  <c r="C1419"/>
  <c r="D1419"/>
  <c r="E1418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C1449"/>
  <c r="C1448" s="1"/>
  <c r="E1451"/>
  <c r="C1460"/>
  <c r="C1459"/>
  <c r="E1462"/>
  <c r="E1463"/>
  <c r="E1464"/>
  <c r="C1475"/>
  <c r="E1476"/>
  <c r="E1477"/>
  <c r="C1479"/>
  <c r="D1479"/>
  <c r="D1481"/>
  <c r="D1480" s="1"/>
  <c r="E1483"/>
  <c r="E1484"/>
  <c r="E1485"/>
  <c r="E1490"/>
  <c r="E1491"/>
  <c r="E1492"/>
  <c r="E1500"/>
  <c r="E1501"/>
  <c r="E1503"/>
  <c r="E1504"/>
  <c r="E1505"/>
  <c r="E1506"/>
  <c r="E1507"/>
  <c r="E1508"/>
  <c r="E1509"/>
  <c r="E1510"/>
  <c r="E1511"/>
  <c r="E1512"/>
  <c r="E1513"/>
  <c r="C1526"/>
  <c r="D1526"/>
  <c r="E1527"/>
  <c r="C1530"/>
  <c r="D1530"/>
  <c r="E1530" s="1"/>
  <c r="C1532"/>
  <c r="C1531" s="1"/>
  <c r="D1532"/>
  <c r="D1531" s="1"/>
  <c r="E1533"/>
  <c r="E1534"/>
  <c r="E1535"/>
  <c r="E1536"/>
  <c r="E1537"/>
  <c r="C1541"/>
  <c r="C1540" s="1"/>
  <c r="C1544"/>
  <c r="E1544" s="1"/>
  <c r="E1542"/>
  <c r="E1543"/>
  <c r="E1545"/>
  <c r="E1546"/>
  <c r="E1547"/>
  <c r="E1548"/>
  <c r="E1549"/>
  <c r="E1550"/>
  <c r="E1551"/>
  <c r="E1552"/>
  <c r="E1553"/>
  <c r="E1557"/>
  <c r="E1562"/>
  <c r="E1563"/>
  <c r="E1564"/>
  <c r="E1565"/>
  <c r="E1566"/>
  <c r="E1567"/>
  <c r="E1568"/>
  <c r="E1569"/>
  <c r="E1570"/>
  <c r="C1579"/>
  <c r="D1579"/>
  <c r="E1580"/>
  <c r="C1583"/>
  <c r="C1582" s="1"/>
  <c r="E1584"/>
  <c r="E1585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C1627"/>
  <c r="C1626"/>
  <c r="D1627"/>
  <c r="E1628"/>
  <c r="E1629"/>
  <c r="E1630"/>
  <c r="E1631"/>
  <c r="E1632"/>
  <c r="C1649"/>
  <c r="D1649"/>
  <c r="E1649" s="1"/>
  <c r="E1650"/>
  <c r="E1651"/>
  <c r="D1654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D1679"/>
  <c r="D1678"/>
  <c r="D1677" s="1"/>
  <c r="E1682"/>
  <c r="E1683"/>
  <c r="E1684"/>
  <c r="E1685"/>
  <c r="E1686"/>
  <c r="E1687"/>
  <c r="E1688"/>
  <c r="E1689"/>
  <c r="E1690"/>
  <c r="E1691"/>
  <c r="E1692"/>
  <c r="E1693"/>
  <c r="E1694"/>
  <c r="E1695"/>
  <c r="E1696"/>
  <c r="E1697"/>
  <c r="E1698"/>
  <c r="E1699"/>
  <c r="E1704"/>
  <c r="E1705"/>
  <c r="E1706"/>
  <c r="E1707"/>
  <c r="E1712"/>
  <c r="E1713"/>
  <c r="E1714"/>
  <c r="E1715"/>
  <c r="E1716"/>
  <c r="E1717"/>
  <c r="E1718"/>
  <c r="E1719"/>
  <c r="E1720"/>
  <c r="E1721"/>
  <c r="E1722"/>
  <c r="E1723"/>
  <c r="E1724"/>
  <c r="E1725"/>
  <c r="E1726"/>
  <c r="E1727"/>
  <c r="E1729"/>
  <c r="E1730"/>
  <c r="E1731"/>
  <c r="E1732"/>
  <c r="E1733"/>
  <c r="C1738"/>
  <c r="C1737"/>
  <c r="E1741"/>
  <c r="E1742"/>
  <c r="E1743"/>
  <c r="E1744"/>
  <c r="E1745"/>
  <c r="E1746"/>
  <c r="E1747"/>
  <c r="E1748"/>
  <c r="E1749"/>
  <c r="E1750"/>
  <c r="E1751"/>
  <c r="E1752"/>
  <c r="E1753"/>
  <c r="E1754"/>
  <c r="E1755"/>
  <c r="E1756"/>
  <c r="D1765"/>
  <c r="E1765"/>
  <c r="E1763"/>
  <c r="E1766"/>
  <c r="E1767"/>
  <c r="E1768"/>
  <c r="E1769"/>
  <c r="E1770"/>
  <c r="E1771"/>
  <c r="E1772"/>
  <c r="E1773"/>
  <c r="E1774"/>
  <c r="E1775"/>
  <c r="E1776"/>
  <c r="E1777"/>
  <c r="E1778"/>
  <c r="E1779"/>
  <c r="E1780"/>
  <c r="E1781"/>
  <c r="E1782"/>
  <c r="E1783"/>
  <c r="E1784"/>
  <c r="E1785"/>
  <c r="E1786"/>
  <c r="E1787"/>
  <c r="E1788"/>
  <c r="E1789"/>
  <c r="E1790"/>
  <c r="E1791"/>
  <c r="E1792"/>
  <c r="E1793"/>
  <c r="C1798"/>
  <c r="C1797" s="1"/>
  <c r="C1796" s="1"/>
  <c r="E1800"/>
  <c r="E1801"/>
  <c r="E1802"/>
  <c r="E1803"/>
  <c r="E1804"/>
  <c r="E1805"/>
  <c r="E1806"/>
  <c r="E1807"/>
  <c r="E1809"/>
  <c r="E1810"/>
  <c r="E1811"/>
  <c r="E1816"/>
  <c r="E1818"/>
  <c r="E1819"/>
  <c r="E1820"/>
  <c r="E1821"/>
  <c r="E1822"/>
  <c r="E1823"/>
  <c r="E1824"/>
  <c r="E1825"/>
  <c r="E1826"/>
  <c r="E1827"/>
  <c r="E1828"/>
  <c r="E1829"/>
  <c r="E1830"/>
  <c r="E1831"/>
  <c r="E1832"/>
  <c r="E1833"/>
  <c r="E1834"/>
  <c r="E1835"/>
  <c r="E1836"/>
  <c r="D1840"/>
  <c r="D1839" s="1"/>
  <c r="D1838" s="1"/>
  <c r="E1843"/>
  <c r="E1844"/>
  <c r="E1845"/>
  <c r="E1846"/>
  <c r="E1847"/>
  <c r="E1848"/>
  <c r="E1849"/>
  <c r="E1850"/>
  <c r="C1854"/>
  <c r="C1853"/>
  <c r="E1856"/>
  <c r="E1857"/>
  <c r="E1858"/>
  <c r="E1859"/>
  <c r="E1860"/>
  <c r="E1861"/>
  <c r="E1862"/>
  <c r="E1863"/>
  <c r="E1864"/>
  <c r="E1865"/>
  <c r="E1866"/>
  <c r="E1868"/>
  <c r="E1869"/>
  <c r="E1870"/>
  <c r="C1874"/>
  <c r="E1875"/>
  <c r="E1877"/>
  <c r="E1878"/>
  <c r="E1879"/>
  <c r="E1880"/>
  <c r="E1881"/>
  <c r="E1882"/>
  <c r="E1883"/>
  <c r="E1884"/>
  <c r="E1885"/>
  <c r="E1886"/>
  <c r="E1887"/>
  <c r="E1888"/>
  <c r="E1893"/>
  <c r="E1895"/>
  <c r="C1899"/>
  <c r="C1898"/>
  <c r="C1897" s="1"/>
  <c r="D1899"/>
  <c r="D1898" s="1"/>
  <c r="D1897" s="1"/>
  <c r="E1900"/>
  <c r="E1901"/>
  <c r="E1902"/>
  <c r="E1904"/>
  <c r="E1905"/>
  <c r="E1906"/>
  <c r="E1907"/>
  <c r="E1908"/>
  <c r="E1909"/>
  <c r="E1910"/>
  <c r="C1912"/>
  <c r="D1912"/>
  <c r="C1914"/>
  <c r="D1914"/>
  <c r="D1913" s="1"/>
  <c r="E1915"/>
  <c r="E1916"/>
  <c r="C1920"/>
  <c r="C1919" s="1"/>
  <c r="D1920"/>
  <c r="D1919" s="1"/>
  <c r="D1918" s="1"/>
  <c r="E1921"/>
  <c r="E1922"/>
  <c r="E1923"/>
  <c r="E1924"/>
  <c r="E1925"/>
  <c r="E1935"/>
  <c r="E1936"/>
  <c r="E1941"/>
  <c r="E1942"/>
  <c r="E1943"/>
  <c r="E1944"/>
  <c r="E1947"/>
  <c r="E1948"/>
  <c r="E1949"/>
  <c r="E1950"/>
  <c r="E1951"/>
  <c r="E1952"/>
  <c r="E1953"/>
  <c r="E1954"/>
  <c r="E1955"/>
  <c r="E1956"/>
  <c r="E1957"/>
  <c r="E1958"/>
  <c r="E1959"/>
  <c r="E1960"/>
  <c r="E1961"/>
  <c r="E1962"/>
  <c r="E1963"/>
  <c r="E1964"/>
  <c r="E1965"/>
  <c r="E1966"/>
  <c r="E1967"/>
  <c r="E1968"/>
  <c r="E1969"/>
  <c r="E1970"/>
  <c r="E1971"/>
  <c r="E1972"/>
  <c r="E1973"/>
  <c r="E1974"/>
  <c r="E1975"/>
  <c r="C1980"/>
  <c r="C1979"/>
  <c r="C1984"/>
  <c r="E1984"/>
  <c r="E1982"/>
  <c r="E1983"/>
  <c r="E1985"/>
  <c r="E1986"/>
  <c r="E1987"/>
  <c r="E1988"/>
  <c r="E1989"/>
  <c r="E1990"/>
  <c r="E1991"/>
  <c r="E1992"/>
  <c r="E1993"/>
  <c r="E1994"/>
  <c r="E1995"/>
  <c r="E1996"/>
  <c r="E1997"/>
  <c r="E1998"/>
  <c r="E1999"/>
  <c r="E2000"/>
  <c r="E2001"/>
  <c r="E2002"/>
  <c r="E2003"/>
  <c r="E2004"/>
  <c r="E2005"/>
  <c r="E2006"/>
  <c r="E2007"/>
  <c r="E2008"/>
  <c r="E2009"/>
  <c r="E2010"/>
  <c r="C2014"/>
  <c r="C2013"/>
  <c r="D2014"/>
  <c r="E2015"/>
  <c r="E2017"/>
  <c r="E2018"/>
  <c r="E2019"/>
  <c r="E2020"/>
  <c r="E2021"/>
  <c r="E2022"/>
  <c r="C2024"/>
  <c r="E2034"/>
  <c r="E2035"/>
  <c r="E2036"/>
  <c r="E2037"/>
  <c r="E2038"/>
  <c r="E2039"/>
  <c r="E2040"/>
  <c r="E2041"/>
  <c r="E2042"/>
  <c r="E2043"/>
  <c r="E2044"/>
  <c r="E2045"/>
  <c r="E2046"/>
  <c r="E2047"/>
  <c r="E2048"/>
  <c r="E2049"/>
  <c r="E2050"/>
  <c r="E2051"/>
  <c r="E2052"/>
  <c r="C2056"/>
  <c r="E2057"/>
  <c r="E2058"/>
  <c r="C2062"/>
  <c r="C2061" s="1"/>
  <c r="C2060" s="1"/>
  <c r="D2062"/>
  <c r="D2061"/>
  <c r="E2063"/>
  <c r="E2064"/>
  <c r="E2066"/>
  <c r="E2067"/>
  <c r="E2068"/>
  <c r="E2069"/>
  <c r="E2070"/>
  <c r="E2071"/>
  <c r="E2072"/>
  <c r="E2073"/>
  <c r="E2074"/>
  <c r="E2075"/>
  <c r="E2076"/>
  <c r="E2077"/>
  <c r="E2078"/>
  <c r="E2079"/>
  <c r="E2080"/>
  <c r="E2081"/>
  <c r="E2082"/>
  <c r="E2083"/>
  <c r="E2084"/>
  <c r="C2096"/>
  <c r="C2095" s="1"/>
  <c r="D2096"/>
  <c r="D2095"/>
  <c r="E2098"/>
  <c r="C2105"/>
  <c r="D2105"/>
  <c r="E2105" s="1"/>
  <c r="E2103"/>
  <c r="E2104"/>
  <c r="E2106"/>
  <c r="E2107"/>
  <c r="E2108"/>
  <c r="E2109"/>
  <c r="E2110"/>
  <c r="E2111"/>
  <c r="E2112"/>
  <c r="E2113"/>
  <c r="E2114"/>
  <c r="E2115"/>
  <c r="E2116"/>
  <c r="E2117"/>
  <c r="E2118"/>
  <c r="E2119"/>
  <c r="E2120"/>
  <c r="E2121"/>
  <c r="E2122"/>
  <c r="E2123"/>
  <c r="E2124"/>
  <c r="E2125"/>
  <c r="E2126"/>
  <c r="C2130"/>
  <c r="C2129"/>
  <c r="C2133"/>
  <c r="D2130"/>
  <c r="D2133"/>
  <c r="E2134"/>
  <c r="E2135"/>
  <c r="E2136"/>
  <c r="E2137"/>
  <c r="C2140"/>
  <c r="D2140"/>
  <c r="D2139"/>
  <c r="E2141"/>
  <c r="E2142"/>
  <c r="D2154"/>
  <c r="D2153"/>
  <c r="D2152" s="1"/>
  <c r="E2157"/>
  <c r="E2158"/>
  <c r="E2159"/>
  <c r="E2160"/>
  <c r="E2161"/>
  <c r="E2162"/>
  <c r="E2163"/>
  <c r="E2164"/>
  <c r="E2165"/>
  <c r="E2166"/>
  <c r="E2167"/>
  <c r="E2168"/>
  <c r="C2172"/>
  <c r="C2171" s="1"/>
  <c r="C2170"/>
  <c r="D2172"/>
  <c r="D2171"/>
  <c r="D2170" s="1"/>
  <c r="E2173"/>
  <c r="E2175"/>
  <c r="E2176"/>
  <c r="E2177"/>
  <c r="E2178"/>
  <c r="E2179"/>
  <c r="E2180"/>
  <c r="E2181"/>
  <c r="E2182"/>
  <c r="E2183"/>
  <c r="E2184"/>
  <c r="E2185"/>
  <c r="E2186"/>
  <c r="E2187"/>
  <c r="E2188"/>
  <c r="E2189"/>
  <c r="E2190"/>
  <c r="E2191"/>
  <c r="E2192"/>
  <c r="E2193"/>
  <c r="E2194"/>
  <c r="E2195"/>
  <c r="E2196"/>
  <c r="E2197"/>
  <c r="C2200"/>
  <c r="D2200"/>
  <c r="D2199"/>
  <c r="E2202"/>
  <c r="E2208"/>
  <c r="E2209"/>
  <c r="E2210"/>
  <c r="E2211"/>
  <c r="E2212"/>
  <c r="E2213"/>
  <c r="E2214"/>
  <c r="E2215"/>
  <c r="E2216"/>
  <c r="E2217"/>
  <c r="E2218"/>
  <c r="E2219"/>
  <c r="E2220"/>
  <c r="E2221"/>
  <c r="E2222"/>
  <c r="E2223"/>
  <c r="E2224"/>
  <c r="E2225"/>
  <c r="E2226"/>
  <c r="C2230"/>
  <c r="C2229"/>
  <c r="D2230"/>
  <c r="D2229"/>
  <c r="E2231"/>
  <c r="E2232"/>
  <c r="E2233"/>
  <c r="E2234"/>
  <c r="E2235"/>
  <c r="E2236"/>
  <c r="E2237"/>
  <c r="E2238"/>
  <c r="E2239"/>
  <c r="E2240"/>
  <c r="E2241"/>
  <c r="E2242"/>
  <c r="E2243"/>
  <c r="E2244"/>
  <c r="E2245"/>
  <c r="E2246"/>
  <c r="E2247"/>
  <c r="E2248"/>
  <c r="E2249"/>
  <c r="E2250"/>
  <c r="D2253"/>
  <c r="D2252"/>
  <c r="E2255"/>
  <c r="C2257"/>
  <c r="D2257"/>
  <c r="E2257"/>
  <c r="E2259"/>
  <c r="E2260"/>
  <c r="E2262"/>
  <c r="C2268"/>
  <c r="D2268"/>
  <c r="E2269"/>
  <c r="C2271"/>
  <c r="D2271"/>
  <c r="C2273"/>
  <c r="C2272"/>
  <c r="D2273"/>
  <c r="D2272"/>
  <c r="E2274"/>
  <c r="E2275"/>
  <c r="E2276"/>
  <c r="C2280"/>
  <c r="C2279" s="1"/>
  <c r="C2282"/>
  <c r="D2282"/>
  <c r="E2281"/>
  <c r="E2283"/>
  <c r="E2284"/>
  <c r="E2285"/>
  <c r="E2286"/>
  <c r="H2236"/>
  <c r="H2237"/>
  <c r="H2238"/>
  <c r="H58"/>
  <c r="F76"/>
  <c r="F67"/>
  <c r="F68"/>
  <c r="G76"/>
  <c r="G67" s="1"/>
  <c r="G68"/>
  <c r="F77"/>
  <c r="G77"/>
  <c r="H75"/>
  <c r="H78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F1349"/>
  <c r="F1348" s="1"/>
  <c r="F1354"/>
  <c r="G1349"/>
  <c r="G1348"/>
  <c r="G1354"/>
  <c r="H1349"/>
  <c r="H1350"/>
  <c r="H1351"/>
  <c r="H1352"/>
  <c r="H1353"/>
  <c r="H1355"/>
  <c r="H1356"/>
  <c r="H1357"/>
  <c r="H1358"/>
  <c r="H1359"/>
  <c r="H1360"/>
  <c r="H1361"/>
  <c r="F1365"/>
  <c r="F1368"/>
  <c r="H1368"/>
  <c r="G1365"/>
  <c r="G1364"/>
  <c r="G1363" s="1"/>
  <c r="H1366"/>
  <c r="H1367"/>
  <c r="H1369"/>
  <c r="H1370"/>
  <c r="H57"/>
  <c r="H1383"/>
  <c r="H1384"/>
  <c r="H1385"/>
  <c r="H1389"/>
  <c r="H1390"/>
  <c r="F1394"/>
  <c r="F1393"/>
  <c r="F1392" s="1"/>
  <c r="F1397"/>
  <c r="G1397"/>
  <c r="H1401"/>
  <c r="F1405"/>
  <c r="F1404"/>
  <c r="F1409"/>
  <c r="H1409"/>
  <c r="G1409"/>
  <c r="H1407"/>
  <c r="H1408"/>
  <c r="H1410"/>
  <c r="H1411"/>
  <c r="F1415"/>
  <c r="F1414" s="1"/>
  <c r="F1419"/>
  <c r="G1415"/>
  <c r="G1414"/>
  <c r="G1419"/>
  <c r="H1415"/>
  <c r="H1416"/>
  <c r="H1417"/>
  <c r="H1418"/>
  <c r="H1420"/>
  <c r="H1421"/>
  <c r="H1422"/>
  <c r="H2239"/>
  <c r="H2240"/>
  <c r="H2241"/>
  <c r="H2242"/>
  <c r="H2243"/>
  <c r="H2244"/>
  <c r="H2245"/>
  <c r="H2246"/>
  <c r="H2247"/>
  <c r="H2248"/>
  <c r="H2249"/>
  <c r="H2250"/>
  <c r="F2253"/>
  <c r="F2252"/>
  <c r="G2253"/>
  <c r="G2252"/>
  <c r="H2254"/>
  <c r="H2255"/>
  <c r="F2257"/>
  <c r="G2257"/>
  <c r="H2259"/>
  <c r="H2260"/>
  <c r="H2262"/>
  <c r="F2268"/>
  <c r="G2268"/>
  <c r="H2269"/>
  <c r="F2271"/>
  <c r="G2271"/>
  <c r="F2273"/>
  <c r="F2272"/>
  <c r="G2273"/>
  <c r="H2274"/>
  <c r="H2275"/>
  <c r="H2276"/>
  <c r="F2280"/>
  <c r="F2279"/>
  <c r="F2282"/>
  <c r="G2280"/>
  <c r="G2279" s="1"/>
  <c r="G2282"/>
  <c r="H2281"/>
  <c r="H2283"/>
  <c r="H2284"/>
  <c r="H2286"/>
  <c r="G2292"/>
  <c r="F2296"/>
  <c r="F2295"/>
  <c r="G2296"/>
  <c r="G2295"/>
  <c r="H2296"/>
  <c r="H2297"/>
  <c r="H2298"/>
  <c r="F2301"/>
  <c r="F2300" s="1"/>
  <c r="G2301"/>
  <c r="G2300" s="1"/>
  <c r="H2302"/>
  <c r="H2303"/>
  <c r="F2306"/>
  <c r="F2308"/>
  <c r="G2306"/>
  <c r="G2308"/>
  <c r="H2306"/>
  <c r="H2307"/>
  <c r="H2309"/>
  <c r="H2310"/>
  <c r="H2311"/>
  <c r="F2313"/>
  <c r="G2313"/>
  <c r="H2316"/>
  <c r="H2317"/>
  <c r="F2319"/>
  <c r="G2319"/>
  <c r="F2320"/>
  <c r="G2320"/>
  <c r="H2321"/>
  <c r="H2322"/>
  <c r="F49"/>
  <c r="G49"/>
  <c r="G44" s="1"/>
  <c r="G40" s="1"/>
  <c r="H43"/>
  <c r="F46"/>
  <c r="G46"/>
  <c r="H50"/>
  <c r="F54"/>
  <c r="F53" s="1"/>
  <c r="G54"/>
  <c r="G53" s="1"/>
  <c r="G52" s="1"/>
  <c r="H1371"/>
  <c r="H1372"/>
  <c r="I76"/>
  <c r="I74"/>
  <c r="I73" s="1"/>
  <c r="I94"/>
  <c r="I126"/>
  <c r="I124"/>
  <c r="I123" s="1"/>
  <c r="I156"/>
  <c r="I154" s="1"/>
  <c r="I153" s="1"/>
  <c r="I95"/>
  <c r="I127"/>
  <c r="I157"/>
  <c r="I77"/>
  <c r="I96"/>
  <c r="I128"/>
  <c r="I184"/>
  <c r="I183" s="1"/>
  <c r="I171" s="1"/>
  <c r="I173"/>
  <c r="I177"/>
  <c r="I176"/>
  <c r="I224"/>
  <c r="I193"/>
  <c r="I198"/>
  <c r="I201"/>
  <c r="I213"/>
  <c r="I212"/>
  <c r="I211" s="1"/>
  <c r="I222"/>
  <c r="I225"/>
  <c r="I247"/>
  <c r="I246" s="1"/>
  <c r="I238" s="1"/>
  <c r="I252"/>
  <c r="I251" s="1"/>
  <c r="I250" s="1"/>
  <c r="I249" s="1"/>
  <c r="I260"/>
  <c r="I258" s="1"/>
  <c r="I257" s="1"/>
  <c r="I261"/>
  <c r="I239" s="1"/>
  <c r="I262"/>
  <c r="I240" s="1"/>
  <c r="I295"/>
  <c r="I297"/>
  <c r="I296"/>
  <c r="I308"/>
  <c r="I307"/>
  <c r="I306" s="1"/>
  <c r="I323"/>
  <c r="I322" s="1"/>
  <c r="I327"/>
  <c r="I376"/>
  <c r="I394"/>
  <c r="I393" s="1"/>
  <c r="I392" s="1"/>
  <c r="I402"/>
  <c r="I404"/>
  <c r="I403" s="1"/>
  <c r="I445"/>
  <c r="I444" s="1"/>
  <c r="I443" s="1"/>
  <c r="I451"/>
  <c r="I453"/>
  <c r="I452" s="1"/>
  <c r="I464"/>
  <c r="I497"/>
  <c r="I496"/>
  <c r="I517"/>
  <c r="I516"/>
  <c r="I515" s="1"/>
  <c r="I530"/>
  <c r="I524" s="1"/>
  <c r="I523" s="1"/>
  <c r="I522" s="1"/>
  <c r="I527"/>
  <c r="I549"/>
  <c r="I561"/>
  <c r="I543" s="1"/>
  <c r="I559"/>
  <c r="I541"/>
  <c r="I558"/>
  <c r="I586"/>
  <c r="I641"/>
  <c r="I639"/>
  <c r="I638" s="1"/>
  <c r="I637" s="1"/>
  <c r="I736"/>
  <c r="I734" s="1"/>
  <c r="I733" s="1"/>
  <c r="I732" s="1"/>
  <c r="I589"/>
  <c r="I644"/>
  <c r="I773"/>
  <c r="I772" s="1"/>
  <c r="I778"/>
  <c r="I847"/>
  <c r="I845"/>
  <c r="I844" s="1"/>
  <c r="I843" s="1"/>
  <c r="I869"/>
  <c r="I820"/>
  <c r="I822"/>
  <c r="I825"/>
  <c r="I849"/>
  <c r="I888"/>
  <c r="I887" s="1"/>
  <c r="I886" s="1"/>
  <c r="I905"/>
  <c r="I904"/>
  <c r="I910"/>
  <c r="I940"/>
  <c r="I939" s="1"/>
  <c r="I938" s="1"/>
  <c r="I976"/>
  <c r="I975"/>
  <c r="I982"/>
  <c r="I983"/>
  <c r="I988"/>
  <c r="I987"/>
  <c r="I996"/>
  <c r="I995"/>
  <c r="I1000"/>
  <c r="I1029"/>
  <c r="I1028" s="1"/>
  <c r="I1027" s="1"/>
  <c r="I1076"/>
  <c r="I1105"/>
  <c r="I1077"/>
  <c r="I1070"/>
  <c r="I1074"/>
  <c r="I1073"/>
  <c r="I1072" s="1"/>
  <c r="I1120"/>
  <c r="I1118" s="1"/>
  <c r="I1117" s="1"/>
  <c r="I1116" s="1"/>
  <c r="I1123"/>
  <c r="I1143"/>
  <c r="I1142"/>
  <c r="I1149"/>
  <c r="I1148"/>
  <c r="I1219"/>
  <c r="I1160"/>
  <c r="I1167"/>
  <c r="I1166"/>
  <c r="I1169"/>
  <c r="I1176"/>
  <c r="I1175" s="1"/>
  <c r="I1174" s="1"/>
  <c r="I1182"/>
  <c r="I1181"/>
  <c r="I1180" s="1"/>
  <c r="I1196"/>
  <c r="I1195" s="1"/>
  <c r="I1194" s="1"/>
  <c r="I1198"/>
  <c r="I1205"/>
  <c r="I1204"/>
  <c r="I1207"/>
  <c r="I1216"/>
  <c r="I1220"/>
  <c r="I1280"/>
  <c r="I1253" s="1"/>
  <c r="I1251" s="1"/>
  <c r="I1282"/>
  <c r="I1255"/>
  <c r="I1256"/>
  <c r="I1261"/>
  <c r="I1260" s="1"/>
  <c r="I1267"/>
  <c r="I1266" s="1"/>
  <c r="I1272"/>
  <c r="I1271" s="1"/>
  <c r="I1283"/>
  <c r="I1318"/>
  <c r="I1351"/>
  <c r="I1349" s="1"/>
  <c r="I1366"/>
  <c r="I1365" s="1"/>
  <c r="I1364" s="1"/>
  <c r="I1319"/>
  <c r="I1353"/>
  <c r="I1367"/>
  <c r="I1309"/>
  <c r="I1320"/>
  <c r="I1354"/>
  <c r="I1368"/>
  <c r="I1416"/>
  <c r="I1450"/>
  <c r="I1484"/>
  <c r="I1482"/>
  <c r="I1575"/>
  <c r="I1655"/>
  <c r="I1680"/>
  <c r="I1739"/>
  <c r="I1761"/>
  <c r="I1799"/>
  <c r="I1816"/>
  <c r="I1841"/>
  <c r="I1855"/>
  <c r="I1854"/>
  <c r="I1853" s="1"/>
  <c r="I1852" s="1"/>
  <c r="I1981"/>
  <c r="I2015"/>
  <c r="I2014" s="1"/>
  <c r="I2033"/>
  <c r="I2103"/>
  <c r="I2089"/>
  <c r="I2155"/>
  <c r="I2173"/>
  <c r="I2207"/>
  <c r="I1401"/>
  <c r="I1400" s="1"/>
  <c r="I1417"/>
  <c r="I1407" s="1"/>
  <c r="I1461"/>
  <c r="I1456" s="1"/>
  <c r="I1455" s="1"/>
  <c r="I1454" s="1"/>
  <c r="I1453" s="1"/>
  <c r="I1656"/>
  <c r="I1681"/>
  <c r="I1679" s="1"/>
  <c r="I1678" s="1"/>
  <c r="I1677" s="1"/>
  <c r="I1740"/>
  <c r="I1762"/>
  <c r="I1760"/>
  <c r="I1759" s="1"/>
  <c r="I1758" s="1"/>
  <c r="I1800"/>
  <c r="I1817"/>
  <c r="I1842"/>
  <c r="I1856"/>
  <c r="I1877"/>
  <c r="I1647" s="1"/>
  <c r="I1982"/>
  <c r="I1980" s="1"/>
  <c r="I1979" s="1"/>
  <c r="I2034"/>
  <c r="I2057"/>
  <c r="I2063"/>
  <c r="I2062"/>
  <c r="I2104"/>
  <c r="I2102"/>
  <c r="I2101" s="1"/>
  <c r="I2131"/>
  <c r="I2130" s="1"/>
  <c r="I2156"/>
  <c r="I2154"/>
  <c r="I2153" s="1"/>
  <c r="I2152" s="1"/>
  <c r="I2174"/>
  <c r="I2208"/>
  <c r="I2206" s="1"/>
  <c r="I2205" s="1"/>
  <c r="I2204" s="1"/>
  <c r="I2232"/>
  <c r="I2230" s="1"/>
  <c r="I2229" s="1"/>
  <c r="I2228" s="1"/>
  <c r="I2274"/>
  <c r="I2273" s="1"/>
  <c r="I2272" s="1"/>
  <c r="I2281"/>
  <c r="I2280"/>
  <c r="I2279" s="1"/>
  <c r="I2016"/>
  <c r="I1932" s="1"/>
  <c r="I2097"/>
  <c r="I2132"/>
  <c r="I2141"/>
  <c r="I2201"/>
  <c r="I2200"/>
  <c r="I2199" s="1"/>
  <c r="I2254"/>
  <c r="I2297"/>
  <c r="I2296"/>
  <c r="I2295" s="1"/>
  <c r="I2302"/>
  <c r="I2301" s="1"/>
  <c r="I2300" s="1"/>
  <c r="I2307"/>
  <c r="I2306"/>
  <c r="I2315"/>
  <c r="I2314"/>
  <c r="I1584"/>
  <c r="I1577"/>
  <c r="I2065"/>
  <c r="I1934"/>
  <c r="I1382" s="1"/>
  <c r="I1397"/>
  <c r="I1409"/>
  <c r="I1415"/>
  <c r="I1414" s="1"/>
  <c r="I1413" s="1"/>
  <c r="I1419"/>
  <c r="I1475"/>
  <c r="I1474" s="1"/>
  <c r="I1473" s="1"/>
  <c r="I1526"/>
  <c r="I1530"/>
  <c r="I1532"/>
  <c r="I1531"/>
  <c r="I1541"/>
  <c r="I1540"/>
  <c r="I1544"/>
  <c r="I1559"/>
  <c r="I1579"/>
  <c r="I1588"/>
  <c r="I1587" s="1"/>
  <c r="I1627"/>
  <c r="I1626" s="1"/>
  <c r="I1625" s="1"/>
  <c r="I1765"/>
  <c r="I1876"/>
  <c r="I1874" s="1"/>
  <c r="I1873" s="1"/>
  <c r="I1899"/>
  <c r="I1898" s="1"/>
  <c r="I1897" s="1"/>
  <c r="I1912"/>
  <c r="I1914"/>
  <c r="I1913" s="1"/>
  <c r="I1920"/>
  <c r="I1919" s="1"/>
  <c r="I1918" s="1"/>
  <c r="I1984"/>
  <c r="I2025"/>
  <c r="I2024" s="1"/>
  <c r="I2096"/>
  <c r="I2095" s="1"/>
  <c r="I2105"/>
  <c r="I2133"/>
  <c r="I2140"/>
  <c r="I2139"/>
  <c r="I2257"/>
  <c r="I2268"/>
  <c r="I2271"/>
  <c r="I2282"/>
  <c r="I2308"/>
  <c r="I2313"/>
  <c r="I2319"/>
  <c r="I2320"/>
  <c r="H1373"/>
  <c r="G558"/>
  <c r="G557" s="1"/>
  <c r="F558"/>
  <c r="F557" s="1"/>
  <c r="J1401"/>
  <c r="J1416"/>
  <c r="J1450"/>
  <c r="J1417"/>
  <c r="J1407"/>
  <c r="J1409"/>
  <c r="J1415"/>
  <c r="J1414" s="1"/>
  <c r="J1419"/>
  <c r="J1461"/>
  <c r="J1456"/>
  <c r="J1455" s="1"/>
  <c r="J1454" s="1"/>
  <c r="J1453" s="1"/>
  <c r="J1482"/>
  <c r="J1469" s="1"/>
  <c r="J1475"/>
  <c r="J1474" s="1"/>
  <c r="J1473" s="1"/>
  <c r="J1479"/>
  <c r="J1481"/>
  <c r="J1480" s="1"/>
  <c r="J1526"/>
  <c r="J1530"/>
  <c r="J1532"/>
  <c r="J1531" s="1"/>
  <c r="J1541"/>
  <c r="J1540" s="1"/>
  <c r="J1539" s="1"/>
  <c r="J1575"/>
  <c r="J1579"/>
  <c r="J1584"/>
  <c r="J1588"/>
  <c r="J1587" s="1"/>
  <c r="J1627"/>
  <c r="J1626" s="1"/>
  <c r="J1625" s="1"/>
  <c r="J1655"/>
  <c r="J1680"/>
  <c r="J1739"/>
  <c r="J1761"/>
  <c r="J1799"/>
  <c r="J1816"/>
  <c r="J1841"/>
  <c r="J1855"/>
  <c r="J1656"/>
  <c r="J1681"/>
  <c r="J1740"/>
  <c r="J1738"/>
  <c r="J1737" s="1"/>
  <c r="J1736" s="1"/>
  <c r="J1762"/>
  <c r="J1800"/>
  <c r="J1817"/>
  <c r="J1842"/>
  <c r="J1840" s="1"/>
  <c r="J1839" s="1"/>
  <c r="J1838" s="1"/>
  <c r="J1856"/>
  <c r="J1877"/>
  <c r="J1647"/>
  <c r="J1765"/>
  <c r="J1758"/>
  <c r="J1876"/>
  <c r="J1874"/>
  <c r="J1899"/>
  <c r="J1898"/>
  <c r="J1897" s="1"/>
  <c r="J1912"/>
  <c r="J1914"/>
  <c r="J1913"/>
  <c r="J1920"/>
  <c r="J1919"/>
  <c r="J1918" s="1"/>
  <c r="J1981"/>
  <c r="J2015"/>
  <c r="J2033"/>
  <c r="J1982"/>
  <c r="J2034"/>
  <c r="J2057"/>
  <c r="J2056"/>
  <c r="J2055" s="1"/>
  <c r="J2063"/>
  <c r="J2062" s="1"/>
  <c r="J2016"/>
  <c r="J1932" s="1"/>
  <c r="J2065"/>
  <c r="J1934" s="1"/>
  <c r="J1382" s="1"/>
  <c r="J1984"/>
  <c r="J2014"/>
  <c r="J2025"/>
  <c r="J2024" s="1"/>
  <c r="J2054"/>
  <c r="J2103"/>
  <c r="J2089"/>
  <c r="J2104"/>
  <c r="J2131"/>
  <c r="J2097"/>
  <c r="J2132"/>
  <c r="J2141"/>
  <c r="J2105"/>
  <c r="J2133"/>
  <c r="J2140"/>
  <c r="J2139" s="1"/>
  <c r="J2155"/>
  <c r="J2154" s="1"/>
  <c r="J2153" s="1"/>
  <c r="J2152" s="1"/>
  <c r="J2173"/>
  <c r="J2207"/>
  <c r="J2156"/>
  <c r="J2174"/>
  <c r="J2208"/>
  <c r="J2232"/>
  <c r="J2201"/>
  <c r="J2200" s="1"/>
  <c r="J2199" s="1"/>
  <c r="J2255"/>
  <c r="J2254"/>
  <c r="J2230"/>
  <c r="J2229"/>
  <c r="J2228" s="1"/>
  <c r="J2257"/>
  <c r="J2274"/>
  <c r="J2273"/>
  <c r="J2272" s="1"/>
  <c r="J2281"/>
  <c r="J2267" s="1"/>
  <c r="J2266" s="1"/>
  <c r="J2265" s="1"/>
  <c r="J2264" s="1"/>
  <c r="J2268"/>
  <c r="J2271"/>
  <c r="J2282"/>
  <c r="J76"/>
  <c r="J74" s="1"/>
  <c r="J73" s="1"/>
  <c r="J72" s="1"/>
  <c r="J94"/>
  <c r="J126"/>
  <c r="J156"/>
  <c r="J154"/>
  <c r="J95"/>
  <c r="J127"/>
  <c r="J157"/>
  <c r="J77"/>
  <c r="J96"/>
  <c r="J124"/>
  <c r="J123" s="1"/>
  <c r="J122" s="1"/>
  <c r="J128"/>
  <c r="J184"/>
  <c r="J183"/>
  <c r="J173"/>
  <c r="J177"/>
  <c r="J176" s="1"/>
  <c r="J213"/>
  <c r="J212" s="1"/>
  <c r="J211" s="1"/>
  <c r="J201"/>
  <c r="J222"/>
  <c r="J224"/>
  <c r="J221"/>
  <c r="J220" s="1"/>
  <c r="J225"/>
  <c r="J193"/>
  <c r="J247"/>
  <c r="J246" s="1"/>
  <c r="J238" s="1"/>
  <c r="J252"/>
  <c r="J251" s="1"/>
  <c r="J250" s="1"/>
  <c r="J249" s="1"/>
  <c r="J239"/>
  <c r="J262"/>
  <c r="J240"/>
  <c r="J260"/>
  <c r="J258"/>
  <c r="J257" s="1"/>
  <c r="J293"/>
  <c r="J295"/>
  <c r="J297"/>
  <c r="J296" s="1"/>
  <c r="J308"/>
  <c r="J307" s="1"/>
  <c r="J306" s="1"/>
  <c r="J323"/>
  <c r="J322"/>
  <c r="J321" s="1"/>
  <c r="J327"/>
  <c r="J376"/>
  <c r="J394"/>
  <c r="J393" s="1"/>
  <c r="J392" s="1"/>
  <c r="J402"/>
  <c r="J404"/>
  <c r="J403" s="1"/>
  <c r="J443"/>
  <c r="J445"/>
  <c r="J451"/>
  <c r="J453"/>
  <c r="J452"/>
  <c r="J464"/>
  <c r="J497"/>
  <c r="J496" s="1"/>
  <c r="J517"/>
  <c r="J516" s="1"/>
  <c r="J515" s="1"/>
  <c r="J530"/>
  <c r="J524" s="1"/>
  <c r="J523" s="1"/>
  <c r="J522" s="1"/>
  <c r="J527"/>
  <c r="J549"/>
  <c r="J540"/>
  <c r="J538" s="1"/>
  <c r="J537" s="1"/>
  <c r="J561"/>
  <c r="J543"/>
  <c r="J542" s="1"/>
  <c r="J559"/>
  <c r="J541" s="1"/>
  <c r="J547"/>
  <c r="J546" s="1"/>
  <c r="J545" s="1"/>
  <c r="J560"/>
  <c r="J586"/>
  <c r="J641"/>
  <c r="J639"/>
  <c r="J638" s="1"/>
  <c r="J637" s="1"/>
  <c r="J736"/>
  <c r="J734" s="1"/>
  <c r="J733" s="1"/>
  <c r="J732" s="1"/>
  <c r="J584"/>
  <c r="J583" s="1"/>
  <c r="J582" s="1"/>
  <c r="J589"/>
  <c r="J644"/>
  <c r="J773"/>
  <c r="J772"/>
  <c r="J778"/>
  <c r="J847"/>
  <c r="J869"/>
  <c r="J822"/>
  <c r="J825"/>
  <c r="J845"/>
  <c r="J844" s="1"/>
  <c r="J843" s="1"/>
  <c r="J849"/>
  <c r="J883"/>
  <c r="J888"/>
  <c r="J887" s="1"/>
  <c r="J886" s="1"/>
  <c r="J905"/>
  <c r="J904"/>
  <c r="J910"/>
  <c r="J940"/>
  <c r="J939" s="1"/>
  <c r="J938" s="1"/>
  <c r="J976"/>
  <c r="J975"/>
  <c r="J982"/>
  <c r="J983"/>
  <c r="J1029"/>
  <c r="J1028"/>
  <c r="J1027" s="1"/>
  <c r="J1076"/>
  <c r="J1074" s="1"/>
  <c r="J1073" s="1"/>
  <c r="J1105"/>
  <c r="J1077"/>
  <c r="J1070"/>
  <c r="J1219"/>
  <c r="J1160"/>
  <c r="J1120"/>
  <c r="J1118"/>
  <c r="J1117" s="1"/>
  <c r="J1116" s="1"/>
  <c r="J1123"/>
  <c r="J1143"/>
  <c r="J1142" s="1"/>
  <c r="J1149"/>
  <c r="J1148" s="1"/>
  <c r="J1167"/>
  <c r="J1166" s="1"/>
  <c r="J1169"/>
  <c r="J1176"/>
  <c r="J1175"/>
  <c r="J1174" s="1"/>
  <c r="J1182"/>
  <c r="J1181" s="1"/>
  <c r="J1180" s="1"/>
  <c r="J1196"/>
  <c r="J1195"/>
  <c r="J1194" s="1"/>
  <c r="J1198"/>
  <c r="J1205"/>
  <c r="J1204"/>
  <c r="J1203" s="1"/>
  <c r="J1207"/>
  <c r="J1216"/>
  <c r="J1215"/>
  <c r="J1214" s="1"/>
  <c r="J1220"/>
  <c r="J1280"/>
  <c r="J1253"/>
  <c r="J1251" s="1"/>
  <c r="J1282"/>
  <c r="J1255" s="1"/>
  <c r="J1256"/>
  <c r="J1261"/>
  <c r="J1260"/>
  <c r="J1267"/>
  <c r="J1266"/>
  <c r="J1272"/>
  <c r="J1271"/>
  <c r="J1278"/>
  <c r="J1277"/>
  <c r="J1276" s="1"/>
  <c r="J1283"/>
  <c r="J1318"/>
  <c r="J1303"/>
  <c r="J1351"/>
  <c r="J1349"/>
  <c r="J1366"/>
  <c r="J1365"/>
  <c r="J1364" s="1"/>
  <c r="J1319"/>
  <c r="J1353"/>
  <c r="J1367"/>
  <c r="J1309"/>
  <c r="J1316"/>
  <c r="J1315" s="1"/>
  <c r="J1314" s="1"/>
  <c r="J1320"/>
  <c r="J1354"/>
  <c r="J1368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1"/>
  <c r="E612"/>
  <c r="E613"/>
  <c r="E614"/>
  <c r="E615"/>
  <c r="E616"/>
  <c r="C619"/>
  <c r="D619"/>
  <c r="E620"/>
  <c r="E621"/>
  <c r="E622"/>
  <c r="E623"/>
  <c r="E624"/>
  <c r="E628"/>
  <c r="E629"/>
  <c r="E630"/>
  <c r="E631"/>
  <c r="E632"/>
  <c r="E633"/>
  <c r="C639"/>
  <c r="C638"/>
  <c r="C644"/>
  <c r="D641"/>
  <c r="D639" s="1"/>
  <c r="D638" s="1"/>
  <c r="D637" s="1"/>
  <c r="D644"/>
  <c r="E640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3"/>
  <c r="E674"/>
  <c r="E675"/>
  <c r="E676"/>
  <c r="E677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6"/>
  <c r="E707"/>
  <c r="E708"/>
  <c r="E709"/>
  <c r="E710"/>
  <c r="E714"/>
  <c r="E715"/>
  <c r="E716"/>
  <c r="E717"/>
  <c r="E719"/>
  <c r="E720"/>
  <c r="E721"/>
  <c r="E722"/>
  <c r="E723"/>
  <c r="E724"/>
  <c r="E725"/>
  <c r="E726"/>
  <c r="E727"/>
  <c r="E728"/>
  <c r="E729"/>
  <c r="C734"/>
  <c r="C733"/>
  <c r="D736"/>
  <c r="D734"/>
  <c r="E735"/>
  <c r="E736"/>
  <c r="E737"/>
  <c r="E738"/>
  <c r="E739"/>
  <c r="E740"/>
  <c r="E741"/>
  <c r="E742"/>
  <c r="E743"/>
  <c r="E746"/>
  <c r="E747"/>
  <c r="E748"/>
  <c r="E749"/>
  <c r="E750"/>
  <c r="E753"/>
  <c r="E754"/>
  <c r="E755"/>
  <c r="E756"/>
  <c r="E757"/>
  <c r="E758"/>
  <c r="E759"/>
  <c r="E760"/>
  <c r="E761"/>
  <c r="E762"/>
  <c r="E763"/>
  <c r="E764"/>
  <c r="E765"/>
  <c r="E766"/>
  <c r="E773"/>
  <c r="E774"/>
  <c r="E775"/>
  <c r="E776"/>
  <c r="E777"/>
  <c r="E778"/>
  <c r="E779"/>
  <c r="E786"/>
  <c r="E787"/>
  <c r="E788"/>
  <c r="E789"/>
  <c r="E790"/>
  <c r="E791"/>
  <c r="E792"/>
  <c r="E793"/>
  <c r="E794"/>
  <c r="E795"/>
  <c r="E796"/>
  <c r="C822"/>
  <c r="D847"/>
  <c r="D845" s="1"/>
  <c r="D869"/>
  <c r="D822"/>
  <c r="E821"/>
  <c r="E823"/>
  <c r="D825"/>
  <c r="E828"/>
  <c r="E829"/>
  <c r="E833"/>
  <c r="E834"/>
  <c r="E835"/>
  <c r="E836"/>
  <c r="E837"/>
  <c r="E838"/>
  <c r="E839"/>
  <c r="E840"/>
  <c r="E841"/>
  <c r="C845"/>
  <c r="C844" s="1"/>
  <c r="C849"/>
  <c r="D849"/>
  <c r="E846"/>
  <c r="E848"/>
  <c r="E850"/>
  <c r="E851"/>
  <c r="E853"/>
  <c r="E854"/>
  <c r="E855"/>
  <c r="E856"/>
  <c r="E857"/>
  <c r="E858"/>
  <c r="E859"/>
  <c r="E860"/>
  <c r="E861"/>
  <c r="E862"/>
  <c r="E863"/>
  <c r="C867"/>
  <c r="C866"/>
  <c r="C865" s="1"/>
  <c r="E868"/>
  <c r="E870"/>
  <c r="E871"/>
  <c r="E872"/>
  <c r="E873"/>
  <c r="E889"/>
  <c r="E906"/>
  <c r="E941"/>
  <c r="E997"/>
  <c r="E1030"/>
  <c r="C888"/>
  <c r="C887" s="1"/>
  <c r="D888"/>
  <c r="D887" s="1"/>
  <c r="D886" s="1"/>
  <c r="E890"/>
  <c r="E891"/>
  <c r="E892"/>
  <c r="E893"/>
  <c r="E894"/>
  <c r="E895"/>
  <c r="C905"/>
  <c r="C904"/>
  <c r="C910"/>
  <c r="D905"/>
  <c r="D904" s="1"/>
  <c r="D910"/>
  <c r="E907"/>
  <c r="E908"/>
  <c r="E909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1"/>
  <c r="E932"/>
  <c r="E933"/>
  <c r="E934"/>
  <c r="E935"/>
  <c r="E936"/>
  <c r="C940"/>
  <c r="C939"/>
  <c r="C938" s="1"/>
  <c r="D940"/>
  <c r="D939" s="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7"/>
  <c r="E968"/>
  <c r="E969"/>
  <c r="E970"/>
  <c r="E971"/>
  <c r="E972"/>
  <c r="E973"/>
  <c r="C976"/>
  <c r="C975"/>
  <c r="D976"/>
  <c r="D975"/>
  <c r="E978"/>
  <c r="E979"/>
  <c r="E980"/>
  <c r="C982"/>
  <c r="D982"/>
  <c r="C983"/>
  <c r="D983"/>
  <c r="E984"/>
  <c r="E985"/>
  <c r="C988"/>
  <c r="C987" s="1"/>
  <c r="D988"/>
  <c r="D987" s="1"/>
  <c r="E989"/>
  <c r="E990"/>
  <c r="E991"/>
  <c r="E992"/>
  <c r="C996"/>
  <c r="C995" s="1"/>
  <c r="C1000"/>
  <c r="D996"/>
  <c r="D995"/>
  <c r="D1000"/>
  <c r="E996"/>
  <c r="E998"/>
  <c r="E999"/>
  <c r="E1001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C1029"/>
  <c r="C1028" s="1"/>
  <c r="C1027" s="1"/>
  <c r="D1029"/>
  <c r="D1028" s="1"/>
  <c r="E1031"/>
  <c r="E1032"/>
  <c r="E1033"/>
  <c r="E1034"/>
  <c r="E1035"/>
  <c r="E1036"/>
  <c r="E1037"/>
  <c r="E1038"/>
  <c r="E1039"/>
  <c r="E1040"/>
  <c r="E1041"/>
  <c r="E1042"/>
  <c r="C1044"/>
  <c r="D1044"/>
  <c r="E1045"/>
  <c r="E1046"/>
  <c r="E1047"/>
  <c r="E1048"/>
  <c r="E1050"/>
  <c r="D1077"/>
  <c r="D1070"/>
  <c r="E1069"/>
  <c r="C1074"/>
  <c r="C1073" s="1"/>
  <c r="C1072" s="1"/>
  <c r="D1074"/>
  <c r="D1073"/>
  <c r="E1075"/>
  <c r="E1076"/>
  <c r="E1078"/>
  <c r="E1079"/>
  <c r="E1080"/>
  <c r="E1081"/>
  <c r="E1082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C1103"/>
  <c r="C1102" s="1"/>
  <c r="E1104"/>
  <c r="E1105"/>
  <c r="E1106"/>
  <c r="E1107"/>
  <c r="E1108"/>
  <c r="E1109"/>
  <c r="E1110"/>
  <c r="E1111"/>
  <c r="E1112"/>
  <c r="E1113"/>
  <c r="E1114"/>
  <c r="C1118"/>
  <c r="C1117"/>
  <c r="C1116" s="1"/>
  <c r="D1120"/>
  <c r="D1118" s="1"/>
  <c r="E1119"/>
  <c r="E1121"/>
  <c r="D1123"/>
  <c r="E1126"/>
  <c r="E1127"/>
  <c r="E1128"/>
  <c r="E1129"/>
  <c r="D1143"/>
  <c r="D1142" s="1"/>
  <c r="L1142" s="1"/>
  <c r="E1144"/>
  <c r="E1145"/>
  <c r="C1149"/>
  <c r="C1148"/>
  <c r="D1149"/>
  <c r="D1148"/>
  <c r="E1150"/>
  <c r="E1151"/>
  <c r="E1152"/>
  <c r="E1153"/>
  <c r="D1219"/>
  <c r="D1160"/>
  <c r="E1160" s="1"/>
  <c r="E1158"/>
  <c r="E1163"/>
  <c r="C1167"/>
  <c r="C1166" s="1"/>
  <c r="E1166" s="1"/>
  <c r="C1169"/>
  <c r="D1167"/>
  <c r="D1166"/>
  <c r="D1169"/>
  <c r="E1168"/>
  <c r="E1170"/>
  <c r="E1171"/>
  <c r="E1172"/>
  <c r="C1176"/>
  <c r="C1175" s="1"/>
  <c r="D1176"/>
  <c r="D1175"/>
  <c r="E1177"/>
  <c r="E1178"/>
  <c r="C1182"/>
  <c r="C1181"/>
  <c r="D1182"/>
  <c r="D1181"/>
  <c r="D1180" s="1"/>
  <c r="E1183"/>
  <c r="E1184"/>
  <c r="E1185"/>
  <c r="E1186"/>
  <c r="C1196"/>
  <c r="C1195" s="1"/>
  <c r="C1198"/>
  <c r="D1196"/>
  <c r="D1195"/>
  <c r="D1198"/>
  <c r="E1197"/>
  <c r="E1199"/>
  <c r="E1200"/>
  <c r="E1201"/>
  <c r="C1205"/>
  <c r="C1204" s="1"/>
  <c r="C1207"/>
  <c r="D1205"/>
  <c r="D1204"/>
  <c r="D1207"/>
  <c r="E1205"/>
  <c r="E1206"/>
  <c r="E1208"/>
  <c r="E1209"/>
  <c r="E1210"/>
  <c r="E1211"/>
  <c r="E1212"/>
  <c r="C1216"/>
  <c r="C1215"/>
  <c r="C1220"/>
  <c r="D1216"/>
  <c r="D1220"/>
  <c r="E1217"/>
  <c r="E1218"/>
  <c r="E1221"/>
  <c r="E1222"/>
  <c r="E1223"/>
  <c r="E1225"/>
  <c r="E1226"/>
  <c r="E1227"/>
  <c r="E1228"/>
  <c r="E1229"/>
  <c r="E1230"/>
  <c r="E1231"/>
  <c r="E1232"/>
  <c r="E1233"/>
  <c r="E1234"/>
  <c r="E1235"/>
  <c r="E1237"/>
  <c r="E1238"/>
  <c r="E1239"/>
  <c r="E1240"/>
  <c r="E1241"/>
  <c r="E1242"/>
  <c r="E1243"/>
  <c r="E1244"/>
  <c r="E1245"/>
  <c r="E1246"/>
  <c r="E1247"/>
  <c r="C1251"/>
  <c r="C1256"/>
  <c r="D1280"/>
  <c r="D1253"/>
  <c r="D1251" s="1"/>
  <c r="D1282"/>
  <c r="D1255" s="1"/>
  <c r="E1255" s="1"/>
  <c r="M1255" s="1"/>
  <c r="D1256"/>
  <c r="E1252"/>
  <c r="E1257"/>
  <c r="E1258"/>
  <c r="C1261"/>
  <c r="C1260"/>
  <c r="D1261"/>
  <c r="D1260"/>
  <c r="E1262"/>
  <c r="E1263"/>
  <c r="E1264"/>
  <c r="C1267"/>
  <c r="C1266" s="1"/>
  <c r="D1267"/>
  <c r="D1266" s="1"/>
  <c r="E1268"/>
  <c r="E1269"/>
  <c r="C1272"/>
  <c r="C1271" s="1"/>
  <c r="D1272"/>
  <c r="D1271" s="1"/>
  <c r="E1273"/>
  <c r="E1274"/>
  <c r="C1278"/>
  <c r="C1277" s="1"/>
  <c r="C1283"/>
  <c r="D1283"/>
  <c r="E1279"/>
  <c r="E1281"/>
  <c r="E1284"/>
  <c r="E1285"/>
  <c r="E1286"/>
  <c r="E1287"/>
  <c r="E1288"/>
  <c r="E1289"/>
  <c r="E1290"/>
  <c r="E1291"/>
  <c r="E1292"/>
  <c r="E1293"/>
  <c r="E1294"/>
  <c r="E1295"/>
  <c r="E1296"/>
  <c r="E1297"/>
  <c r="D1318"/>
  <c r="D1316" s="1"/>
  <c r="D1351"/>
  <c r="D1349"/>
  <c r="D1366"/>
  <c r="D1365"/>
  <c r="D1319"/>
  <c r="D1353"/>
  <c r="D1367"/>
  <c r="E1367"/>
  <c r="E1304"/>
  <c r="C1309"/>
  <c r="E1309" s="1"/>
  <c r="M1309" s="1"/>
  <c r="E1310"/>
  <c r="E1311"/>
  <c r="E1312"/>
  <c r="C1316"/>
  <c r="C1315" s="1"/>
  <c r="C1320"/>
  <c r="D1320"/>
  <c r="E1317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C1349"/>
  <c r="C1348" s="1"/>
  <c r="C1354"/>
  <c r="D1354"/>
  <c r="E1350"/>
  <c r="E1352"/>
  <c r="E1353"/>
  <c r="E1355"/>
  <c r="E1356"/>
  <c r="E1357"/>
  <c r="E1358"/>
  <c r="E1359"/>
  <c r="E1360"/>
  <c r="E1361"/>
  <c r="C1365"/>
  <c r="C1364" s="1"/>
  <c r="C1368"/>
  <c r="E1368" s="1"/>
  <c r="E1369"/>
  <c r="E1370"/>
  <c r="E1371"/>
  <c r="E1372"/>
  <c r="E1373"/>
  <c r="C2296"/>
  <c r="C2295"/>
  <c r="D2296"/>
  <c r="D2295"/>
  <c r="E2297"/>
  <c r="M2297"/>
  <c r="E2298"/>
  <c r="M2298"/>
  <c r="C2301"/>
  <c r="C2300"/>
  <c r="D2301"/>
  <c r="D2300"/>
  <c r="E2302"/>
  <c r="M2302"/>
  <c r="E2303"/>
  <c r="M2303"/>
  <c r="C2306"/>
  <c r="C2308"/>
  <c r="D2306"/>
  <c r="D2308"/>
  <c r="E2307"/>
  <c r="M2307"/>
  <c r="E2309"/>
  <c r="M2309"/>
  <c r="E2310"/>
  <c r="E2311"/>
  <c r="M2311" s="1"/>
  <c r="C2313"/>
  <c r="K2313" s="1"/>
  <c r="D2313"/>
  <c r="C2314"/>
  <c r="K2314"/>
  <c r="D2314"/>
  <c r="E2315"/>
  <c r="M2315" s="1"/>
  <c r="E2316"/>
  <c r="M2316" s="1"/>
  <c r="D445"/>
  <c r="D444" s="1"/>
  <c r="D443" s="1"/>
  <c r="D451"/>
  <c r="D464"/>
  <c r="D517"/>
  <c r="D516"/>
  <c r="D523"/>
  <c r="D522"/>
  <c r="D527"/>
  <c r="D529"/>
  <c r="D528" s="1"/>
  <c r="D549"/>
  <c r="D540" s="1"/>
  <c r="D561"/>
  <c r="D543" s="1"/>
  <c r="D38" s="1"/>
  <c r="D559"/>
  <c r="D541" s="1"/>
  <c r="D574"/>
  <c r="D578"/>
  <c r="C394"/>
  <c r="C393" s="1"/>
  <c r="C392" s="1"/>
  <c r="C403"/>
  <c r="C445"/>
  <c r="C444" s="1"/>
  <c r="C451"/>
  <c r="C453"/>
  <c r="C452" s="1"/>
  <c r="C464"/>
  <c r="C516"/>
  <c r="C515"/>
  <c r="C521"/>
  <c r="C523"/>
  <c r="C522" s="1"/>
  <c r="C527"/>
  <c r="C529"/>
  <c r="C528"/>
  <c r="E528" s="1"/>
  <c r="C538"/>
  <c r="C541"/>
  <c r="C542"/>
  <c r="C547"/>
  <c r="C546"/>
  <c r="C558"/>
  <c r="C560"/>
  <c r="C584"/>
  <c r="C583"/>
  <c r="C589"/>
  <c r="D2319"/>
  <c r="D2320"/>
  <c r="C2319"/>
  <c r="K2319" s="1"/>
  <c r="C2320"/>
  <c r="E2320" s="1"/>
  <c r="M2320" s="1"/>
  <c r="E2322"/>
  <c r="M2322" s="1"/>
  <c r="K2322"/>
  <c r="E2321"/>
  <c r="M2321"/>
  <c r="K2321"/>
  <c r="J2320"/>
  <c r="J2319"/>
  <c r="E2317"/>
  <c r="M2317"/>
  <c r="K2317"/>
  <c r="K2316"/>
  <c r="K2315"/>
  <c r="J2315"/>
  <c r="J2314" s="1"/>
  <c r="J2313"/>
  <c r="K2311"/>
  <c r="M2310"/>
  <c r="K2310"/>
  <c r="K2309"/>
  <c r="J2308"/>
  <c r="K2307"/>
  <c r="J2307"/>
  <c r="J2306"/>
  <c r="J2305" s="1"/>
  <c r="L2303"/>
  <c r="K2303"/>
  <c r="L2302"/>
  <c r="K2302"/>
  <c r="J2302"/>
  <c r="K2298"/>
  <c r="K2297"/>
  <c r="J2297"/>
  <c r="J2296"/>
  <c r="J2295" s="1"/>
  <c r="M2286"/>
  <c r="K2286"/>
  <c r="M2285"/>
  <c r="K2285"/>
  <c r="M2284"/>
  <c r="K2284"/>
  <c r="M2283"/>
  <c r="K2283"/>
  <c r="K2282"/>
  <c r="M2281"/>
  <c r="K2281"/>
  <c r="K2280"/>
  <c r="M2276"/>
  <c r="K2276"/>
  <c r="M2275"/>
  <c r="K2275"/>
  <c r="M2274"/>
  <c r="K2274"/>
  <c r="K2273"/>
  <c r="K2271"/>
  <c r="M2269"/>
  <c r="K2269"/>
  <c r="K2268"/>
  <c r="M2262"/>
  <c r="K2262"/>
  <c r="M2260"/>
  <c r="K2260"/>
  <c r="M2259"/>
  <c r="K2259"/>
  <c r="K2257"/>
  <c r="M2255"/>
  <c r="K2255"/>
  <c r="K2254"/>
  <c r="K2253"/>
  <c r="M2250"/>
  <c r="K2250"/>
  <c r="M2249"/>
  <c r="K2249"/>
  <c r="M2248"/>
  <c r="K2248"/>
  <c r="M2247"/>
  <c r="K2247"/>
  <c r="M2246"/>
  <c r="K2246"/>
  <c r="M2245"/>
  <c r="K2245"/>
  <c r="M2244"/>
  <c r="K2244"/>
  <c r="M2243"/>
  <c r="K2243"/>
  <c r="M2242"/>
  <c r="K2242"/>
  <c r="M2241"/>
  <c r="K2241"/>
  <c r="M2240"/>
  <c r="K2240"/>
  <c r="M2239"/>
  <c r="K2239"/>
  <c r="M2238"/>
  <c r="K2238"/>
  <c r="M2237"/>
  <c r="K2237"/>
  <c r="M2236"/>
  <c r="K2236"/>
  <c r="M2235"/>
  <c r="K2235"/>
  <c r="M2234"/>
  <c r="K2234"/>
  <c r="M2233"/>
  <c r="K2233"/>
  <c r="M2232"/>
  <c r="K2232"/>
  <c r="M2231"/>
  <c r="K2231"/>
  <c r="K2230"/>
  <c r="M2226"/>
  <c r="L2226"/>
  <c r="K2226"/>
  <c r="M2225"/>
  <c r="K2225"/>
  <c r="M2224"/>
  <c r="K2224"/>
  <c r="M2223"/>
  <c r="L2223"/>
  <c r="K2223"/>
  <c r="M2222"/>
  <c r="L2222"/>
  <c r="K2222"/>
  <c r="M2221"/>
  <c r="K2221"/>
  <c r="M2220"/>
  <c r="L2220"/>
  <c r="K2220"/>
  <c r="M2219"/>
  <c r="K2219"/>
  <c r="M2218"/>
  <c r="K2218"/>
  <c r="M2217"/>
  <c r="L2217"/>
  <c r="K2217"/>
  <c r="M2216"/>
  <c r="K2216"/>
  <c r="M2215"/>
  <c r="L2215"/>
  <c r="K2215"/>
  <c r="M2214"/>
  <c r="L2214"/>
  <c r="K2214"/>
  <c r="M2213"/>
  <c r="L2213"/>
  <c r="K2213"/>
  <c r="M2212"/>
  <c r="L2212"/>
  <c r="K2212"/>
  <c r="M2211"/>
  <c r="L2211"/>
  <c r="K2211"/>
  <c r="M2210"/>
  <c r="K2210"/>
  <c r="M2209"/>
  <c r="K2209"/>
  <c r="M2208"/>
  <c r="L2208"/>
  <c r="K2208"/>
  <c r="L2207"/>
  <c r="K2207"/>
  <c r="K2206"/>
  <c r="K2205"/>
  <c r="M2202"/>
  <c r="K2202"/>
  <c r="M2201"/>
  <c r="K2201"/>
  <c r="K2200"/>
  <c r="M2197"/>
  <c r="K2197"/>
  <c r="M2196"/>
  <c r="K2196"/>
  <c r="M2195"/>
  <c r="K2195"/>
  <c r="M2194"/>
  <c r="K2194"/>
  <c r="M2193"/>
  <c r="K2193"/>
  <c r="M2192"/>
  <c r="K2192"/>
  <c r="M2191"/>
  <c r="K2191"/>
  <c r="M2190"/>
  <c r="K2190"/>
  <c r="M2189"/>
  <c r="K2189"/>
  <c r="M2188"/>
  <c r="K2188"/>
  <c r="M2187"/>
  <c r="K2187"/>
  <c r="M2186"/>
  <c r="K2186"/>
  <c r="M2185"/>
  <c r="K2185"/>
  <c r="M2184"/>
  <c r="K2184"/>
  <c r="M2183"/>
  <c r="K2183"/>
  <c r="M2182"/>
  <c r="K2182"/>
  <c r="M2181"/>
  <c r="K2181"/>
  <c r="M2180"/>
  <c r="K2180"/>
  <c r="M2179"/>
  <c r="K2179"/>
  <c r="M2178"/>
  <c r="K2178"/>
  <c r="M2177"/>
  <c r="K2177"/>
  <c r="M2176"/>
  <c r="K2176"/>
  <c r="M2175"/>
  <c r="K2175"/>
  <c r="M2174"/>
  <c r="K2174"/>
  <c r="M2173"/>
  <c r="K2173"/>
  <c r="K2172"/>
  <c r="K2171"/>
  <c r="M2168"/>
  <c r="K2168"/>
  <c r="M2167"/>
  <c r="K2167"/>
  <c r="M2166"/>
  <c r="K2166"/>
  <c r="M2165"/>
  <c r="K2165"/>
  <c r="M2164"/>
  <c r="K2164"/>
  <c r="M2163"/>
  <c r="K2163"/>
  <c r="M2162"/>
  <c r="K2162"/>
  <c r="M2161"/>
  <c r="K2161"/>
  <c r="M2160"/>
  <c r="K2160"/>
  <c r="M2159"/>
  <c r="K2159"/>
  <c r="M2158"/>
  <c r="K2158"/>
  <c r="M2157"/>
  <c r="K2157"/>
  <c r="K2156"/>
  <c r="M2155"/>
  <c r="K2155"/>
  <c r="M2142"/>
  <c r="K2142"/>
  <c r="M2141"/>
  <c r="K2141"/>
  <c r="K2140"/>
  <c r="M2137"/>
  <c r="K2137"/>
  <c r="M2136"/>
  <c r="K2136"/>
  <c r="M2135"/>
  <c r="K2135"/>
  <c r="M2134"/>
  <c r="K2134"/>
  <c r="K2133"/>
  <c r="M2132"/>
  <c r="K2132"/>
  <c r="K2131"/>
  <c r="K2130"/>
  <c r="M2126"/>
  <c r="K2126"/>
  <c r="M2125"/>
  <c r="L2125"/>
  <c r="M2124"/>
  <c r="L2124"/>
  <c r="K2124"/>
  <c r="M2123"/>
  <c r="L2123"/>
  <c r="M2122"/>
  <c r="K2122"/>
  <c r="M2121"/>
  <c r="L2121"/>
  <c r="K2121"/>
  <c r="M2120"/>
  <c r="L2120"/>
  <c r="K2120"/>
  <c r="M2119"/>
  <c r="L2119"/>
  <c r="M2118"/>
  <c r="L2118"/>
  <c r="K2118"/>
  <c r="M2117"/>
  <c r="K2117"/>
  <c r="M2116"/>
  <c r="L2116"/>
  <c r="K2116"/>
  <c r="M2115"/>
  <c r="L2115"/>
  <c r="M2114"/>
  <c r="L2114"/>
  <c r="M2113"/>
  <c r="L2113"/>
  <c r="M2112"/>
  <c r="L2112"/>
  <c r="K2112"/>
  <c r="M2111"/>
  <c r="L2111"/>
  <c r="K2111"/>
  <c r="M2110"/>
  <c r="L2110"/>
  <c r="K2110"/>
  <c r="M2109"/>
  <c r="L2109"/>
  <c r="K2109"/>
  <c r="M2108"/>
  <c r="L2108"/>
  <c r="K2108"/>
  <c r="M2107"/>
  <c r="L2107"/>
  <c r="K2107"/>
  <c r="M2106"/>
  <c r="K2106"/>
  <c r="K2105"/>
  <c r="M2104"/>
  <c r="L2104"/>
  <c r="K2104"/>
  <c r="M2103"/>
  <c r="L2103"/>
  <c r="K2103"/>
  <c r="M2098"/>
  <c r="K2098"/>
  <c r="M2097"/>
  <c r="K2097"/>
  <c r="K2096"/>
  <c r="M2084"/>
  <c r="L2084"/>
  <c r="M2083"/>
  <c r="L2083"/>
  <c r="M2082"/>
  <c r="L2082"/>
  <c r="M2081"/>
  <c r="L2081"/>
  <c r="M2080"/>
  <c r="K2080"/>
  <c r="M2079"/>
  <c r="L2079"/>
  <c r="K2079"/>
  <c r="M2078"/>
  <c r="L2078"/>
  <c r="M2077"/>
  <c r="L2077"/>
  <c r="M2076"/>
  <c r="L2076"/>
  <c r="M2075"/>
  <c r="L2075"/>
  <c r="M2074"/>
  <c r="L2074"/>
  <c r="M2073"/>
  <c r="L2073"/>
  <c r="K2073"/>
  <c r="M2072"/>
  <c r="L2072"/>
  <c r="M2071"/>
  <c r="L2071"/>
  <c r="M2070"/>
  <c r="L2070"/>
  <c r="M2069"/>
  <c r="L2069"/>
  <c r="K2069"/>
  <c r="M2068"/>
  <c r="L2068"/>
  <c r="M2067"/>
  <c r="K2067"/>
  <c r="M2066"/>
  <c r="K2066"/>
  <c r="K2065"/>
  <c r="M2064"/>
  <c r="K2064"/>
  <c r="M2063"/>
  <c r="K2063"/>
  <c r="K2062"/>
  <c r="M2058"/>
  <c r="K2058"/>
  <c r="M2057"/>
  <c r="K2057"/>
  <c r="K2056"/>
  <c r="K2054"/>
  <c r="M2052"/>
  <c r="K2052"/>
  <c r="M2051"/>
  <c r="K2051"/>
  <c r="M2050"/>
  <c r="K2050"/>
  <c r="M2049"/>
  <c r="K2049"/>
  <c r="M2048"/>
  <c r="K2048"/>
  <c r="M2047"/>
  <c r="K2047"/>
  <c r="M2046"/>
  <c r="K2046"/>
  <c r="M2045"/>
  <c r="K2045"/>
  <c r="M2044"/>
  <c r="K2044"/>
  <c r="M2043"/>
  <c r="K2043"/>
  <c r="M2042"/>
  <c r="K2042"/>
  <c r="M2041"/>
  <c r="K2041"/>
  <c r="M2040"/>
  <c r="K2040"/>
  <c r="M2039"/>
  <c r="K2039"/>
  <c r="M2038"/>
  <c r="K2038"/>
  <c r="M2037"/>
  <c r="K2037"/>
  <c r="M2036"/>
  <c r="K2036"/>
  <c r="M2035"/>
  <c r="K2035"/>
  <c r="M2034"/>
  <c r="K2034"/>
  <c r="K2033"/>
  <c r="K2032"/>
  <c r="M2022"/>
  <c r="K2022"/>
  <c r="M2021"/>
  <c r="K2021"/>
  <c r="M2020"/>
  <c r="K2020"/>
  <c r="M2019"/>
  <c r="K2019"/>
  <c r="M2018"/>
  <c r="K2018"/>
  <c r="M2017"/>
  <c r="K2017"/>
  <c r="K2016"/>
  <c r="M2015"/>
  <c r="K2015"/>
  <c r="K2014"/>
  <c r="M2010"/>
  <c r="K2010"/>
  <c r="M2009"/>
  <c r="K2009"/>
  <c r="M2008"/>
  <c r="K2008"/>
  <c r="M2007"/>
  <c r="K2007"/>
  <c r="M2006"/>
  <c r="K2006"/>
  <c r="M2005"/>
  <c r="K2005"/>
  <c r="M2004"/>
  <c r="K2004"/>
  <c r="M2003"/>
  <c r="K2003"/>
  <c r="M2002"/>
  <c r="K2002"/>
  <c r="M2001"/>
  <c r="K2001"/>
  <c r="M2000"/>
  <c r="K2000"/>
  <c r="M1999"/>
  <c r="K1999"/>
  <c r="M1998"/>
  <c r="K1998"/>
  <c r="M1997"/>
  <c r="K1997"/>
  <c r="M1996"/>
  <c r="K1996"/>
  <c r="M1995"/>
  <c r="K1995"/>
  <c r="M1994"/>
  <c r="K1994"/>
  <c r="M1993"/>
  <c r="K1993"/>
  <c r="M1992"/>
  <c r="K1992"/>
  <c r="M1991"/>
  <c r="K1991"/>
  <c r="M1990"/>
  <c r="K1990"/>
  <c r="M1989"/>
  <c r="K1989"/>
  <c r="M1988"/>
  <c r="K1988"/>
  <c r="M1987"/>
  <c r="K1987"/>
  <c r="M1986"/>
  <c r="K1986"/>
  <c r="M1985"/>
  <c r="K1985"/>
  <c r="K1984"/>
  <c r="M1983"/>
  <c r="K1983"/>
  <c r="M1982"/>
  <c r="K1982"/>
  <c r="K1981"/>
  <c r="K1980"/>
  <c r="K1979"/>
  <c r="M1975"/>
  <c r="K1975"/>
  <c r="M1974"/>
  <c r="K1974"/>
  <c r="M1973"/>
  <c r="K1973"/>
  <c r="M1972"/>
  <c r="K1972"/>
  <c r="M1971"/>
  <c r="K1971"/>
  <c r="M1970"/>
  <c r="K1970"/>
  <c r="M1969"/>
  <c r="K1969"/>
  <c r="M1968"/>
  <c r="K1968"/>
  <c r="M1967"/>
  <c r="K1967"/>
  <c r="M1966"/>
  <c r="K1966"/>
  <c r="M1965"/>
  <c r="K1965"/>
  <c r="M1964"/>
  <c r="K1964"/>
  <c r="M1963"/>
  <c r="K1963"/>
  <c r="M1962"/>
  <c r="K1962"/>
  <c r="M1961"/>
  <c r="K1961"/>
  <c r="M1960"/>
  <c r="K1960"/>
  <c r="M1959"/>
  <c r="K1959"/>
  <c r="M1958"/>
  <c r="K1958"/>
  <c r="M1957"/>
  <c r="K1957"/>
  <c r="M1956"/>
  <c r="K1956"/>
  <c r="M1955"/>
  <c r="K1955"/>
  <c r="M1954"/>
  <c r="K1954"/>
  <c r="M1953"/>
  <c r="K1953"/>
  <c r="M1952"/>
  <c r="K1952"/>
  <c r="M1951"/>
  <c r="K1951"/>
  <c r="M1950"/>
  <c r="K1950"/>
  <c r="M1949"/>
  <c r="K1949"/>
  <c r="M1948"/>
  <c r="K1948"/>
  <c r="M1947"/>
  <c r="K1947"/>
  <c r="M1944"/>
  <c r="K1944"/>
  <c r="M1943"/>
  <c r="K1943"/>
  <c r="M1942"/>
  <c r="L1942"/>
  <c r="K1942"/>
  <c r="M1941"/>
  <c r="L1941"/>
  <c r="K1941"/>
  <c r="M1936"/>
  <c r="K1936"/>
  <c r="K1935"/>
  <c r="L1934"/>
  <c r="A1934"/>
  <c r="M1925"/>
  <c r="K1925"/>
  <c r="M1924"/>
  <c r="K1924"/>
  <c r="M1923"/>
  <c r="K1923"/>
  <c r="M1922"/>
  <c r="K1922"/>
  <c r="M1921"/>
  <c r="K1921"/>
  <c r="K1920"/>
  <c r="K1919"/>
  <c r="M1916"/>
  <c r="L1916"/>
  <c r="M1915"/>
  <c r="L1915"/>
  <c r="L1914"/>
  <c r="L1912"/>
  <c r="M1910"/>
  <c r="K1910"/>
  <c r="M1909"/>
  <c r="K1909"/>
  <c r="M1908"/>
  <c r="K1908"/>
  <c r="M1907"/>
  <c r="K1907"/>
  <c r="M1906"/>
  <c r="K1906"/>
  <c r="M1905"/>
  <c r="K1905"/>
  <c r="M1904"/>
  <c r="K1904"/>
  <c r="M1902"/>
  <c r="K1902"/>
  <c r="M1901"/>
  <c r="K1901"/>
  <c r="M1900"/>
  <c r="K1900"/>
  <c r="K1899"/>
  <c r="M1895"/>
  <c r="K1895"/>
  <c r="M1893"/>
  <c r="K1893"/>
  <c r="M1888"/>
  <c r="K1888"/>
  <c r="M1887"/>
  <c r="K1887"/>
  <c r="M1886"/>
  <c r="K1886"/>
  <c r="M1885"/>
  <c r="K1885"/>
  <c r="M1884"/>
  <c r="K1884"/>
  <c r="M1883"/>
  <c r="K1883"/>
  <c r="M1882"/>
  <c r="K1882"/>
  <c r="M1881"/>
  <c r="K1881"/>
  <c r="M1880"/>
  <c r="K1880"/>
  <c r="M1879"/>
  <c r="K1879"/>
  <c r="M1878"/>
  <c r="K1878"/>
  <c r="M1877"/>
  <c r="K1877"/>
  <c r="M1876"/>
  <c r="K1876"/>
  <c r="M1875"/>
  <c r="K1875"/>
  <c r="K1874"/>
  <c r="M1870"/>
  <c r="K1870"/>
  <c r="M1869"/>
  <c r="K1869"/>
  <c r="M1868"/>
  <c r="K1868"/>
  <c r="K1867"/>
  <c r="M1866"/>
  <c r="K1866"/>
  <c r="M1865"/>
  <c r="K1865"/>
  <c r="M1864"/>
  <c r="K1864"/>
  <c r="M1863"/>
  <c r="K1863"/>
  <c r="M1862"/>
  <c r="K1862"/>
  <c r="M1861"/>
  <c r="K1861"/>
  <c r="M1860"/>
  <c r="K1860"/>
  <c r="M1859"/>
  <c r="K1859"/>
  <c r="M1858"/>
  <c r="K1858"/>
  <c r="M1857"/>
  <c r="K1857"/>
  <c r="M1856"/>
  <c r="K1856"/>
  <c r="K1855"/>
  <c r="K1854"/>
  <c r="M1850"/>
  <c r="K1850"/>
  <c r="M1849"/>
  <c r="K1849"/>
  <c r="M1848"/>
  <c r="K1848"/>
  <c r="M1847"/>
  <c r="K1847"/>
  <c r="M1846"/>
  <c r="K1846"/>
  <c r="M1845"/>
  <c r="K1845"/>
  <c r="M1844"/>
  <c r="K1844"/>
  <c r="M1843"/>
  <c r="K1843"/>
  <c r="K1842"/>
  <c r="M1841"/>
  <c r="K1841"/>
  <c r="M1836"/>
  <c r="K1836"/>
  <c r="M1835"/>
  <c r="K1835"/>
  <c r="M1834"/>
  <c r="K1834"/>
  <c r="M1833"/>
  <c r="K1833"/>
  <c r="M1832"/>
  <c r="K1832"/>
  <c r="M1831"/>
  <c r="K1831"/>
  <c r="M1830"/>
  <c r="K1830"/>
  <c r="M1829"/>
  <c r="K1829"/>
  <c r="M1828"/>
  <c r="K1828"/>
  <c r="M1827"/>
  <c r="K1827"/>
  <c r="M1826"/>
  <c r="K1826"/>
  <c r="M1825"/>
  <c r="K1825"/>
  <c r="M1824"/>
  <c r="K1824"/>
  <c r="M1823"/>
  <c r="K1823"/>
  <c r="M1822"/>
  <c r="K1822"/>
  <c r="M1821"/>
  <c r="K1821"/>
  <c r="M1820"/>
  <c r="K1820"/>
  <c r="M1819"/>
  <c r="K1819"/>
  <c r="M1818"/>
  <c r="K1818"/>
  <c r="M1817"/>
  <c r="K1817"/>
  <c r="M1816"/>
  <c r="K1816"/>
  <c r="M1811"/>
  <c r="K1811"/>
  <c r="M1810"/>
  <c r="K1810"/>
  <c r="M1809"/>
  <c r="K1809"/>
  <c r="M1807"/>
  <c r="K1807"/>
  <c r="M1806"/>
  <c r="K1806"/>
  <c r="M1805"/>
  <c r="K1805"/>
  <c r="M1804"/>
  <c r="K1804"/>
  <c r="M1803"/>
  <c r="K1803"/>
  <c r="M1802"/>
  <c r="K1802"/>
  <c r="M1801"/>
  <c r="K1801"/>
  <c r="M1800"/>
  <c r="K1800"/>
  <c r="K1799"/>
  <c r="K1798"/>
  <c r="K1797"/>
  <c r="K1796"/>
  <c r="M1793"/>
  <c r="K1793"/>
  <c r="M1792"/>
  <c r="L1792"/>
  <c r="M1791"/>
  <c r="K1791"/>
  <c r="M1790"/>
  <c r="K1790"/>
  <c r="M1789"/>
  <c r="K1789"/>
  <c r="M1788"/>
  <c r="K1788"/>
  <c r="M1787"/>
  <c r="K1787"/>
  <c r="M1786"/>
  <c r="K1786"/>
  <c r="M1785"/>
  <c r="K1785"/>
  <c r="M1784"/>
  <c r="K1784"/>
  <c r="M1783"/>
  <c r="K1783"/>
  <c r="M1782"/>
  <c r="K1782"/>
  <c r="M1781"/>
  <c r="K1781"/>
  <c r="M1780"/>
  <c r="K1780"/>
  <c r="M1779"/>
  <c r="K1779"/>
  <c r="M1778"/>
  <c r="K1778"/>
  <c r="M1777"/>
  <c r="K1777"/>
  <c r="M1776"/>
  <c r="K1776"/>
  <c r="M1775"/>
  <c r="K1775"/>
  <c r="M1774"/>
  <c r="K1774"/>
  <c r="M1773"/>
  <c r="K1773"/>
  <c r="M1772"/>
  <c r="K1772"/>
  <c r="M1771"/>
  <c r="K1771"/>
  <c r="M1770"/>
  <c r="K1770"/>
  <c r="M1769"/>
  <c r="K1769"/>
  <c r="M1768"/>
  <c r="K1768"/>
  <c r="M1767"/>
  <c r="L1767"/>
  <c r="M1766"/>
  <c r="L1766"/>
  <c r="K1766"/>
  <c r="M1765"/>
  <c r="L1765"/>
  <c r="K1765"/>
  <c r="K1764"/>
  <c r="M1763"/>
  <c r="K1763"/>
  <c r="K1762"/>
  <c r="M1761"/>
  <c r="K1761"/>
  <c r="K1760"/>
  <c r="K1759"/>
  <c r="M1756"/>
  <c r="K1756"/>
  <c r="M1755"/>
  <c r="K1755"/>
  <c r="M1754"/>
  <c r="K1754"/>
  <c r="M1753"/>
  <c r="K1753"/>
  <c r="M1752"/>
  <c r="K1752"/>
  <c r="M1751"/>
  <c r="K1751"/>
  <c r="M1750"/>
  <c r="K1750"/>
  <c r="M1749"/>
  <c r="K1749"/>
  <c r="M1748"/>
  <c r="K1748"/>
  <c r="M1747"/>
  <c r="K1747"/>
  <c r="M1746"/>
  <c r="K1746"/>
  <c r="M1745"/>
  <c r="K1745"/>
  <c r="M1744"/>
  <c r="K1744"/>
  <c r="M1743"/>
  <c r="K1743"/>
  <c r="M1742"/>
  <c r="K1742"/>
  <c r="M1741"/>
  <c r="K1741"/>
  <c r="M1740"/>
  <c r="K1740"/>
  <c r="K1739"/>
  <c r="K1738"/>
  <c r="M1733"/>
  <c r="K1733"/>
  <c r="M1732"/>
  <c r="K1732"/>
  <c r="M1731"/>
  <c r="K1731"/>
  <c r="M1730"/>
  <c r="K1730"/>
  <c r="M1729"/>
  <c r="K1729"/>
  <c r="M1727"/>
  <c r="K1727"/>
  <c r="M1726"/>
  <c r="K1726"/>
  <c r="M1725"/>
  <c r="K1725"/>
  <c r="M1724"/>
  <c r="K1724"/>
  <c r="M1723"/>
  <c r="K1723"/>
  <c r="M1722"/>
  <c r="K1722"/>
  <c r="M1721"/>
  <c r="K1721"/>
  <c r="M1720"/>
  <c r="K1720"/>
  <c r="M1719"/>
  <c r="K1719"/>
  <c r="M1718"/>
  <c r="K1718"/>
  <c r="M1717"/>
  <c r="K1717"/>
  <c r="M1716"/>
  <c r="K1716"/>
  <c r="M1715"/>
  <c r="K1715"/>
  <c r="M1714"/>
  <c r="K1714"/>
  <c r="M1713"/>
  <c r="K1713"/>
  <c r="M1712"/>
  <c r="K1712"/>
  <c r="K1710"/>
  <c r="M1707"/>
  <c r="K1707"/>
  <c r="M1706"/>
  <c r="K1706"/>
  <c r="M1705"/>
  <c r="K1705"/>
  <c r="M1704"/>
  <c r="K1704"/>
  <c r="M1699"/>
  <c r="K1699"/>
  <c r="M1698"/>
  <c r="K1698"/>
  <c r="M1697"/>
  <c r="K1697"/>
  <c r="M1696"/>
  <c r="K1696"/>
  <c r="M1695"/>
  <c r="K1695"/>
  <c r="M1694"/>
  <c r="K1694"/>
  <c r="M1693"/>
  <c r="K1693"/>
  <c r="M1692"/>
  <c r="K1692"/>
  <c r="M1691"/>
  <c r="K1691"/>
  <c r="M1690"/>
  <c r="K1690"/>
  <c r="M1689"/>
  <c r="K1689"/>
  <c r="M1688"/>
  <c r="K1688"/>
  <c r="M1687"/>
  <c r="K1687"/>
  <c r="M1686"/>
  <c r="K1686"/>
  <c r="M1685"/>
  <c r="K1685"/>
  <c r="M1684"/>
  <c r="K1684"/>
  <c r="M1683"/>
  <c r="K1683"/>
  <c r="M1682"/>
  <c r="K1682"/>
  <c r="K1681"/>
  <c r="K1680"/>
  <c r="M1675"/>
  <c r="K1675"/>
  <c r="M1674"/>
  <c r="K1674"/>
  <c r="M1673"/>
  <c r="K1673"/>
  <c r="M1672"/>
  <c r="K1672"/>
  <c r="M1671"/>
  <c r="K1671"/>
  <c r="M1670"/>
  <c r="K1670"/>
  <c r="M1669"/>
  <c r="K1669"/>
  <c r="M1668"/>
  <c r="K1668"/>
  <c r="M1667"/>
  <c r="K1667"/>
  <c r="M1666"/>
  <c r="K1666"/>
  <c r="M1665"/>
  <c r="K1665"/>
  <c r="M1664"/>
  <c r="M1663"/>
  <c r="K1663"/>
  <c r="M1662"/>
  <c r="K1662"/>
  <c r="M1661"/>
  <c r="K1661"/>
  <c r="M1660"/>
  <c r="K1660"/>
  <c r="M1659"/>
  <c r="K1659"/>
  <c r="M1658"/>
  <c r="K1658"/>
  <c r="M1657"/>
  <c r="K1657"/>
  <c r="M1656"/>
  <c r="K1656"/>
  <c r="K1655"/>
  <c r="K1654"/>
  <c r="K1653"/>
  <c r="M1651"/>
  <c r="L1651"/>
  <c r="K1651"/>
  <c r="M1650"/>
  <c r="L1650"/>
  <c r="K1650"/>
  <c r="M1649"/>
  <c r="L1649"/>
  <c r="K1649"/>
  <c r="M1632"/>
  <c r="K1632"/>
  <c r="M1631"/>
  <c r="K1631"/>
  <c r="M1630"/>
  <c r="K1630"/>
  <c r="M1629"/>
  <c r="K1629"/>
  <c r="M1628"/>
  <c r="K1628"/>
  <c r="K1627"/>
  <c r="M1623"/>
  <c r="L1623"/>
  <c r="M1622"/>
  <c r="L1622"/>
  <c r="M1621"/>
  <c r="L1621"/>
  <c r="M1620"/>
  <c r="L1620"/>
  <c r="M1619"/>
  <c r="L1619"/>
  <c r="M1618"/>
  <c r="L1618"/>
  <c r="M1617"/>
  <c r="L1617"/>
  <c r="M1616"/>
  <c r="L1616"/>
  <c r="M1615"/>
  <c r="L1615"/>
  <c r="M1614"/>
  <c r="L1614"/>
  <c r="M1613"/>
  <c r="L1613"/>
  <c r="M1612"/>
  <c r="L1612"/>
  <c r="M1611"/>
  <c r="L1611"/>
  <c r="M1610"/>
  <c r="L1610"/>
  <c r="M1609"/>
  <c r="L1609"/>
  <c r="M1608"/>
  <c r="L1608"/>
  <c r="M1607"/>
  <c r="L1607"/>
  <c r="M1606"/>
  <c r="L1606"/>
  <c r="M1605"/>
  <c r="L1605"/>
  <c r="M1604"/>
  <c r="L1604"/>
  <c r="M1603"/>
  <c r="L1603"/>
  <c r="M1602"/>
  <c r="L1602"/>
  <c r="M1601"/>
  <c r="L1601"/>
  <c r="M1600"/>
  <c r="L1600"/>
  <c r="M1599"/>
  <c r="L1599"/>
  <c r="M1598"/>
  <c r="L1598"/>
  <c r="M1597"/>
  <c r="L1597"/>
  <c r="M1596"/>
  <c r="L1596"/>
  <c r="M1595"/>
  <c r="L1595"/>
  <c r="M1594"/>
  <c r="L1594"/>
  <c r="L1593"/>
  <c r="M1592"/>
  <c r="L1592"/>
  <c r="M1591"/>
  <c r="L1591"/>
  <c r="M1590"/>
  <c r="L1590"/>
  <c r="M1585"/>
  <c r="K1585"/>
  <c r="M1584"/>
  <c r="K1584"/>
  <c r="K1583"/>
  <c r="M1578"/>
  <c r="L1578"/>
  <c r="L1575"/>
  <c r="M1570"/>
  <c r="L1570"/>
  <c r="M1569"/>
  <c r="L1569"/>
  <c r="M1568"/>
  <c r="L1568"/>
  <c r="M1567"/>
  <c r="L1567"/>
  <c r="M1566"/>
  <c r="L1566"/>
  <c r="M1565"/>
  <c r="L1565"/>
  <c r="M1564"/>
  <c r="L1564"/>
  <c r="M1563"/>
  <c r="L1563"/>
  <c r="M1562"/>
  <c r="L1562"/>
  <c r="M1557"/>
  <c r="M1553"/>
  <c r="K1553"/>
  <c r="M1552"/>
  <c r="K1552"/>
  <c r="M1551"/>
  <c r="K1551"/>
  <c r="M1550"/>
  <c r="K1550"/>
  <c r="M1549"/>
  <c r="K1549"/>
  <c r="M1548"/>
  <c r="K1548"/>
  <c r="M1547"/>
  <c r="K1547"/>
  <c r="M1546"/>
  <c r="M1545"/>
  <c r="M1543"/>
  <c r="K1543"/>
  <c r="M1542"/>
  <c r="K1542"/>
  <c r="K1541"/>
  <c r="K1540"/>
  <c r="M1537"/>
  <c r="L1537"/>
  <c r="M1536"/>
  <c r="L1536"/>
  <c r="M1535"/>
  <c r="L1535"/>
  <c r="M1534"/>
  <c r="L1534"/>
  <c r="M1533"/>
  <c r="L1533"/>
  <c r="L1532"/>
  <c r="L1530"/>
  <c r="L1527"/>
  <c r="M1513"/>
  <c r="L1513"/>
  <c r="M1512"/>
  <c r="L1512"/>
  <c r="M1511"/>
  <c r="L1511"/>
  <c r="M1510"/>
  <c r="L1510"/>
  <c r="M1509"/>
  <c r="L1509"/>
  <c r="M1508"/>
  <c r="L1508"/>
  <c r="M1507"/>
  <c r="L1507"/>
  <c r="M1506"/>
  <c r="L1506"/>
  <c r="M1505"/>
  <c r="L1505"/>
  <c r="M1504"/>
  <c r="L1504"/>
  <c r="M1503"/>
  <c r="L1503"/>
  <c r="M1501"/>
  <c r="M1500"/>
  <c r="L1500"/>
  <c r="M1499"/>
  <c r="L1499"/>
  <c r="M1498"/>
  <c r="L1498"/>
  <c r="M1497"/>
  <c r="L1497"/>
  <c r="M1496"/>
  <c r="L1496"/>
  <c r="M1495"/>
  <c r="L1495"/>
  <c r="M1494"/>
  <c r="L1494"/>
  <c r="M1493"/>
  <c r="L1493"/>
  <c r="M1492"/>
  <c r="L1492"/>
  <c r="M1491"/>
  <c r="L1491"/>
  <c r="M1490"/>
  <c r="L1490"/>
  <c r="M1485"/>
  <c r="K1485"/>
  <c r="M1484"/>
  <c r="K1484"/>
  <c r="M1483"/>
  <c r="K1483"/>
  <c r="K1482"/>
  <c r="K1479"/>
  <c r="M1477"/>
  <c r="M1476"/>
  <c r="M1471"/>
  <c r="L1471"/>
  <c r="M1464"/>
  <c r="K1464"/>
  <c r="M1463"/>
  <c r="L1463"/>
  <c r="M1462"/>
  <c r="L1462"/>
  <c r="K1462"/>
  <c r="L1461"/>
  <c r="K1461"/>
  <c r="K1460"/>
  <c r="K1456"/>
  <c r="K1455"/>
  <c r="K1454"/>
  <c r="M1451"/>
  <c r="K1451"/>
  <c r="K1450"/>
  <c r="M1445"/>
  <c r="K1445"/>
  <c r="M1444"/>
  <c r="K1444"/>
  <c r="M1443"/>
  <c r="L1443"/>
  <c r="M1442"/>
  <c r="K1442"/>
  <c r="M1441"/>
  <c r="K1441"/>
  <c r="M1440"/>
  <c r="K1440"/>
  <c r="M1439"/>
  <c r="K1439"/>
  <c r="M1438"/>
  <c r="K1438"/>
  <c r="M1437"/>
  <c r="K1437"/>
  <c r="M1436"/>
  <c r="K1436"/>
  <c r="M1435"/>
  <c r="K1435"/>
  <c r="M1434"/>
  <c r="K1434"/>
  <c r="M1433"/>
  <c r="K1433"/>
  <c r="M1432"/>
  <c r="K1432"/>
  <c r="M1431"/>
  <c r="K1431"/>
  <c r="M1430"/>
  <c r="K1430"/>
  <c r="M1429"/>
  <c r="K1429"/>
  <c r="M1428"/>
  <c r="K1428"/>
  <c r="M1427"/>
  <c r="K1427"/>
  <c r="M1426"/>
  <c r="K1426"/>
  <c r="M1425"/>
  <c r="K1425"/>
  <c r="M1424"/>
  <c r="K1424"/>
  <c r="M1423"/>
  <c r="K1423"/>
  <c r="M1422"/>
  <c r="K1422"/>
  <c r="M1421"/>
  <c r="K1421"/>
  <c r="M1420"/>
  <c r="L1420"/>
  <c r="K1420"/>
  <c r="L1419"/>
  <c r="K1419"/>
  <c r="M1418"/>
  <c r="K1418"/>
  <c r="K1417"/>
  <c r="K1416"/>
  <c r="L1411"/>
  <c r="K1411"/>
  <c r="M1410"/>
  <c r="L1410"/>
  <c r="K1410"/>
  <c r="L1409"/>
  <c r="K1409"/>
  <c r="M1408"/>
  <c r="K1408"/>
  <c r="K1407"/>
  <c r="M1401"/>
  <c r="K1401"/>
  <c r="K1400"/>
  <c r="J1400"/>
  <c r="J1399" s="1"/>
  <c r="J1398" s="1"/>
  <c r="K1399"/>
  <c r="K1397"/>
  <c r="J1397"/>
  <c r="K1395"/>
  <c r="L1382"/>
  <c r="M1373"/>
  <c r="K1373"/>
  <c r="M1372"/>
  <c r="K1372"/>
  <c r="M1371"/>
  <c r="K1371"/>
  <c r="M1370"/>
  <c r="K1370"/>
  <c r="M1369"/>
  <c r="K1369"/>
  <c r="K1368"/>
  <c r="M1367"/>
  <c r="K1367"/>
  <c r="K1366"/>
  <c r="K1365"/>
  <c r="M1361"/>
  <c r="K1361"/>
  <c r="M1360"/>
  <c r="K1360"/>
  <c r="M1359"/>
  <c r="K1359"/>
  <c r="M1358"/>
  <c r="K1358"/>
  <c r="M1357"/>
  <c r="K1357"/>
  <c r="M1356"/>
  <c r="K1356"/>
  <c r="M1355"/>
  <c r="K1355"/>
  <c r="K1354"/>
  <c r="M1353"/>
  <c r="K1353"/>
  <c r="M1352"/>
  <c r="K1352"/>
  <c r="K1351"/>
  <c r="M1350"/>
  <c r="K1350"/>
  <c r="K1349"/>
  <c r="M1345"/>
  <c r="K1345"/>
  <c r="M1344"/>
  <c r="K1344"/>
  <c r="M1343"/>
  <c r="K1343"/>
  <c r="M1342"/>
  <c r="K1342"/>
  <c r="M1341"/>
  <c r="K1341"/>
  <c r="M1340"/>
  <c r="K1340"/>
  <c r="M1339"/>
  <c r="K1339"/>
  <c r="M1338"/>
  <c r="K1338"/>
  <c r="M1337"/>
  <c r="K1337"/>
  <c r="M1336"/>
  <c r="K1336"/>
  <c r="M1335"/>
  <c r="K1335"/>
  <c r="M1334"/>
  <c r="K1334"/>
  <c r="M1333"/>
  <c r="K1333"/>
  <c r="M1332"/>
  <c r="K1332"/>
  <c r="M1331"/>
  <c r="K1331"/>
  <c r="M1330"/>
  <c r="K1330"/>
  <c r="M1329"/>
  <c r="K1329"/>
  <c r="M1328"/>
  <c r="K1328"/>
  <c r="M1327"/>
  <c r="K1327"/>
  <c r="M1326"/>
  <c r="K1326"/>
  <c r="M1325"/>
  <c r="K1325"/>
  <c r="M1324"/>
  <c r="K1324"/>
  <c r="M1323"/>
  <c r="K1323"/>
  <c r="M1322"/>
  <c r="K1322"/>
  <c r="M1321"/>
  <c r="K1321"/>
  <c r="M1320"/>
  <c r="K1320"/>
  <c r="K1319"/>
  <c r="K1318"/>
  <c r="M1317"/>
  <c r="K1317"/>
  <c r="K1316"/>
  <c r="M1312"/>
  <c r="K1312"/>
  <c r="M1311"/>
  <c r="K1311"/>
  <c r="M1310"/>
  <c r="K1310"/>
  <c r="K1309"/>
  <c r="M1304"/>
  <c r="K1304"/>
  <c r="M1297"/>
  <c r="K1297"/>
  <c r="M1296"/>
  <c r="L1296"/>
  <c r="M1295"/>
  <c r="K1295"/>
  <c r="M1294"/>
  <c r="K1294"/>
  <c r="M1293"/>
  <c r="K1293"/>
  <c r="M1292"/>
  <c r="K1292"/>
  <c r="M1291"/>
  <c r="K1291"/>
  <c r="M1290"/>
  <c r="K1290"/>
  <c r="M1289"/>
  <c r="K1289"/>
  <c r="M1288"/>
  <c r="K1288"/>
  <c r="M1287"/>
  <c r="K1287"/>
  <c r="M1286"/>
  <c r="L1286"/>
  <c r="M1285"/>
  <c r="L1285"/>
  <c r="K1285"/>
  <c r="M1284"/>
  <c r="L1284"/>
  <c r="K1284"/>
  <c r="L1283"/>
  <c r="K1283"/>
  <c r="K1282"/>
  <c r="M1281"/>
  <c r="L1281"/>
  <c r="K1280"/>
  <c r="M1279"/>
  <c r="K1279"/>
  <c r="M1274"/>
  <c r="K1274"/>
  <c r="M1273"/>
  <c r="K1273"/>
  <c r="K1272"/>
  <c r="M1269"/>
  <c r="K1269"/>
  <c r="M1268"/>
  <c r="K1268"/>
  <c r="K1267"/>
  <c r="M1264"/>
  <c r="K1264"/>
  <c r="M1263"/>
  <c r="K1263"/>
  <c r="M1262"/>
  <c r="K1262"/>
  <c r="K1261"/>
  <c r="M1258"/>
  <c r="K1258"/>
  <c r="L1257"/>
  <c r="K1257"/>
  <c r="L1256"/>
  <c r="K1255"/>
  <c r="M1252"/>
  <c r="K1252"/>
  <c r="M1247"/>
  <c r="K1247"/>
  <c r="M1246"/>
  <c r="K1246"/>
  <c r="M1245"/>
  <c r="L1245"/>
  <c r="M1244"/>
  <c r="K1244"/>
  <c r="M1243"/>
  <c r="K1243"/>
  <c r="M1242"/>
  <c r="K1242"/>
  <c r="M1241"/>
  <c r="K1241"/>
  <c r="M1240"/>
  <c r="K1240"/>
  <c r="M1239"/>
  <c r="K1239"/>
  <c r="M1238"/>
  <c r="K1238"/>
  <c r="M1237"/>
  <c r="K1237"/>
  <c r="M1235"/>
  <c r="K1235"/>
  <c r="M1234"/>
  <c r="K1234"/>
  <c r="M1233"/>
  <c r="K1233"/>
  <c r="M1232"/>
  <c r="K1232"/>
  <c r="M1231"/>
  <c r="K1231"/>
  <c r="M1230"/>
  <c r="K1230"/>
  <c r="M1229"/>
  <c r="K1229"/>
  <c r="M1228"/>
  <c r="K1228"/>
  <c r="M1227"/>
  <c r="K1227"/>
  <c r="M1225"/>
  <c r="K1225"/>
  <c r="M1223"/>
  <c r="K1223"/>
  <c r="M1222"/>
  <c r="L1222"/>
  <c r="K1222"/>
  <c r="M1221"/>
  <c r="L1221"/>
  <c r="K1221"/>
  <c r="L1220"/>
  <c r="K1220"/>
  <c r="K1219"/>
  <c r="M1218"/>
  <c r="K1218"/>
  <c r="M1217"/>
  <c r="K1217"/>
  <c r="K1216"/>
  <c r="M1212"/>
  <c r="K1212"/>
  <c r="M1211"/>
  <c r="K1211"/>
  <c r="M1210"/>
  <c r="K1210"/>
  <c r="M1209"/>
  <c r="K1209"/>
  <c r="M1208"/>
  <c r="K1208"/>
  <c r="K1207"/>
  <c r="M1206"/>
  <c r="K1206"/>
  <c r="K1205"/>
  <c r="M1201"/>
  <c r="K1201"/>
  <c r="M1200"/>
  <c r="K1200"/>
  <c r="M1199"/>
  <c r="K1199"/>
  <c r="K1198"/>
  <c r="M1197"/>
  <c r="K1197"/>
  <c r="K1196"/>
  <c r="M1186"/>
  <c r="K1186"/>
  <c r="M1185"/>
  <c r="K1185"/>
  <c r="M1184"/>
  <c r="K1184"/>
  <c r="M1183"/>
  <c r="K1183"/>
  <c r="K1182"/>
  <c r="M1178"/>
  <c r="K1178"/>
  <c r="M1177"/>
  <c r="K1177"/>
  <c r="K1176"/>
  <c r="M1172"/>
  <c r="K1172"/>
  <c r="M1171"/>
  <c r="K1171"/>
  <c r="M1170"/>
  <c r="K1170"/>
  <c r="K1169"/>
  <c r="K1168"/>
  <c r="K1167"/>
  <c r="M1163"/>
  <c r="L1163"/>
  <c r="K1163"/>
  <c r="K1160"/>
  <c r="M1158"/>
  <c r="K1158"/>
  <c r="M1153"/>
  <c r="K1153"/>
  <c r="M1152"/>
  <c r="K1152"/>
  <c r="M1151"/>
  <c r="K1151"/>
  <c r="M1150"/>
  <c r="K1150"/>
  <c r="K1149"/>
  <c r="K1148"/>
  <c r="M1145"/>
  <c r="L1145"/>
  <c r="M1144"/>
  <c r="L1144"/>
  <c r="L1143"/>
  <c r="K1130"/>
  <c r="M1129"/>
  <c r="K1129"/>
  <c r="M1128"/>
  <c r="K1128"/>
  <c r="M1127"/>
  <c r="K1127"/>
  <c r="M1126"/>
  <c r="K1126"/>
  <c r="M1121"/>
  <c r="L1121"/>
  <c r="K1121"/>
  <c r="K1120"/>
  <c r="M1119"/>
  <c r="K1119"/>
  <c r="K1118"/>
  <c r="K1117"/>
  <c r="M1114"/>
  <c r="K1114"/>
  <c r="M1113"/>
  <c r="M1112"/>
  <c r="K1112"/>
  <c r="M1111"/>
  <c r="M1110"/>
  <c r="M1109"/>
  <c r="M1108"/>
  <c r="K1108"/>
  <c r="M1107"/>
  <c r="K1107"/>
  <c r="M1106"/>
  <c r="K1106"/>
  <c r="K1105"/>
  <c r="M1104"/>
  <c r="K1103"/>
  <c r="M1099"/>
  <c r="K1099"/>
  <c r="M1098"/>
  <c r="K1098"/>
  <c r="M1097"/>
  <c r="K1097"/>
  <c r="M1096"/>
  <c r="K1096"/>
  <c r="M1095"/>
  <c r="K1095"/>
  <c r="M1094"/>
  <c r="K1094"/>
  <c r="M1093"/>
  <c r="K1093"/>
  <c r="M1092"/>
  <c r="K1092"/>
  <c r="M1091"/>
  <c r="K1091"/>
  <c r="M1090"/>
  <c r="K1090"/>
  <c r="M1089"/>
  <c r="K1089"/>
  <c r="M1088"/>
  <c r="K1088"/>
  <c r="M1087"/>
  <c r="K1087"/>
  <c r="M1086"/>
  <c r="K1086"/>
  <c r="M1085"/>
  <c r="K1085"/>
  <c r="M1084"/>
  <c r="K1084"/>
  <c r="K1083"/>
  <c r="M1082"/>
  <c r="K1082"/>
  <c r="M1081"/>
  <c r="K1081"/>
  <c r="M1080"/>
  <c r="K1080"/>
  <c r="M1079"/>
  <c r="K1079"/>
  <c r="M1078"/>
  <c r="K1078"/>
  <c r="K1077"/>
  <c r="K1076"/>
  <c r="M1075"/>
  <c r="K1075"/>
  <c r="K1074"/>
  <c r="M1069"/>
  <c r="K1069"/>
  <c r="L1067"/>
  <c r="M1050"/>
  <c r="L1050"/>
  <c r="K1050"/>
  <c r="M1048"/>
  <c r="L1048"/>
  <c r="K1048"/>
  <c r="M1047"/>
  <c r="L1047"/>
  <c r="K1047"/>
  <c r="M1046"/>
  <c r="L1046"/>
  <c r="K1046"/>
  <c r="L1045"/>
  <c r="L1044"/>
  <c r="M1042"/>
  <c r="K1042"/>
  <c r="M1041"/>
  <c r="K1041"/>
  <c r="M1040"/>
  <c r="K1040"/>
  <c r="M1039"/>
  <c r="K1039"/>
  <c r="M1038"/>
  <c r="K1038"/>
  <c r="M1037"/>
  <c r="K1037"/>
  <c r="M1036"/>
  <c r="K1036"/>
  <c r="M1035"/>
  <c r="K1035"/>
  <c r="M1034"/>
  <c r="K1034"/>
  <c r="M1033"/>
  <c r="K1033"/>
  <c r="M1032"/>
  <c r="K1032"/>
  <c r="M1031"/>
  <c r="L1031"/>
  <c r="K1031"/>
  <c r="M1030"/>
  <c r="L1030"/>
  <c r="K1030"/>
  <c r="L1029"/>
  <c r="K1029"/>
  <c r="M1025"/>
  <c r="K1025"/>
  <c r="M1024"/>
  <c r="K1024"/>
  <c r="M1023"/>
  <c r="K1023"/>
  <c r="M1022"/>
  <c r="K1022"/>
  <c r="M1021"/>
  <c r="L1021"/>
  <c r="K1021"/>
  <c r="M1020"/>
  <c r="K1020"/>
  <c r="M1019"/>
  <c r="L1019"/>
  <c r="K1019"/>
  <c r="M1018"/>
  <c r="K1018"/>
  <c r="M1017"/>
  <c r="L1017"/>
  <c r="K1017"/>
  <c r="M1016"/>
  <c r="K1016"/>
  <c r="M1015"/>
  <c r="K1015"/>
  <c r="M1014"/>
  <c r="K1014"/>
  <c r="M1013"/>
  <c r="L1013"/>
  <c r="K1013"/>
  <c r="M1012"/>
  <c r="K1012"/>
  <c r="M1011"/>
  <c r="K1011"/>
  <c r="M1010"/>
  <c r="L1010"/>
  <c r="K1010"/>
  <c r="M1009"/>
  <c r="L1009"/>
  <c r="K1009"/>
  <c r="M1008"/>
  <c r="K1008"/>
  <c r="M1007"/>
  <c r="L1007"/>
  <c r="K1007"/>
  <c r="M1006"/>
  <c r="L1006"/>
  <c r="K1006"/>
  <c r="M1005"/>
  <c r="L1005"/>
  <c r="K1005"/>
  <c r="M1004"/>
  <c r="K1004"/>
  <c r="K1002"/>
  <c r="M1001"/>
  <c r="K1001"/>
  <c r="K1000"/>
  <c r="M999"/>
  <c r="K999"/>
  <c r="M998"/>
  <c r="L998"/>
  <c r="K998"/>
  <c r="M997"/>
  <c r="L997"/>
  <c r="K997"/>
  <c r="M996"/>
  <c r="L996"/>
  <c r="K996"/>
  <c r="L995"/>
  <c r="M992"/>
  <c r="M991"/>
  <c r="K991"/>
  <c r="M990"/>
  <c r="M989"/>
  <c r="K989"/>
  <c r="K988"/>
  <c r="M985"/>
  <c r="K985"/>
  <c r="M984"/>
  <c r="K984"/>
  <c r="K983"/>
  <c r="K982"/>
  <c r="M980"/>
  <c r="K980"/>
  <c r="M979"/>
  <c r="K979"/>
  <c r="M978"/>
  <c r="K978"/>
  <c r="K977"/>
  <c r="L976"/>
  <c r="K976"/>
  <c r="L975"/>
  <c r="K975"/>
  <c r="M973"/>
  <c r="L973"/>
  <c r="M972"/>
  <c r="K972"/>
  <c r="M971"/>
  <c r="K971"/>
  <c r="M970"/>
  <c r="L970"/>
  <c r="L969"/>
  <c r="L968"/>
  <c r="M965"/>
  <c r="L965"/>
  <c r="M964"/>
  <c r="L964"/>
  <c r="M963"/>
  <c r="L963"/>
  <c r="M962"/>
  <c r="K962"/>
  <c r="M961"/>
  <c r="M960"/>
  <c r="K960"/>
  <c r="M959"/>
  <c r="L959"/>
  <c r="M958"/>
  <c r="L958"/>
  <c r="M957"/>
  <c r="L957"/>
  <c r="K957"/>
  <c r="M956"/>
  <c r="L956"/>
  <c r="M955"/>
  <c r="L955"/>
  <c r="K955"/>
  <c r="M954"/>
  <c r="L954"/>
  <c r="M953"/>
  <c r="L953"/>
  <c r="M952"/>
  <c r="L952"/>
  <c r="M951"/>
  <c r="L951"/>
  <c r="K951"/>
  <c r="M950"/>
  <c r="L950"/>
  <c r="K950"/>
  <c r="M949"/>
  <c r="L949"/>
  <c r="M948"/>
  <c r="L948"/>
  <c r="M947"/>
  <c r="L947"/>
  <c r="M946"/>
  <c r="M945"/>
  <c r="M944"/>
  <c r="M943"/>
  <c r="K943"/>
  <c r="M942"/>
  <c r="L942"/>
  <c r="K942"/>
  <c r="M941"/>
  <c r="L941"/>
  <c r="K941"/>
  <c r="L940"/>
  <c r="K940"/>
  <c r="K939"/>
  <c r="M936"/>
  <c r="K936"/>
  <c r="M935"/>
  <c r="K935"/>
  <c r="M934"/>
  <c r="K934"/>
  <c r="M933"/>
  <c r="L933"/>
  <c r="K933"/>
  <c r="M932"/>
  <c r="L932"/>
  <c r="M931"/>
  <c r="L931"/>
  <c r="M929"/>
  <c r="L929"/>
  <c r="M928"/>
  <c r="K928"/>
  <c r="M927"/>
  <c r="K927"/>
  <c r="M926"/>
  <c r="K926"/>
  <c r="M925"/>
  <c r="K925"/>
  <c r="M924"/>
  <c r="K924"/>
  <c r="M923"/>
  <c r="K923"/>
  <c r="M922"/>
  <c r="K922"/>
  <c r="M921"/>
  <c r="M920"/>
  <c r="K920"/>
  <c r="M919"/>
  <c r="K919"/>
  <c r="M918"/>
  <c r="M917"/>
  <c r="K917"/>
  <c r="M916"/>
  <c r="K916"/>
  <c r="M915"/>
  <c r="K915"/>
  <c r="M914"/>
  <c r="K914"/>
  <c r="M913"/>
  <c r="K913"/>
  <c r="M912"/>
  <c r="K912"/>
  <c r="M911"/>
  <c r="K911"/>
  <c r="K910"/>
  <c r="M909"/>
  <c r="K909"/>
  <c r="M908"/>
  <c r="K908"/>
  <c r="M907"/>
  <c r="L907"/>
  <c r="K907"/>
  <c r="M906"/>
  <c r="L906"/>
  <c r="K906"/>
  <c r="L905"/>
  <c r="K905"/>
  <c r="M895"/>
  <c r="K895"/>
  <c r="M894"/>
  <c r="K894"/>
  <c r="M893"/>
  <c r="K893"/>
  <c r="M892"/>
  <c r="K892"/>
  <c r="M891"/>
  <c r="K891"/>
  <c r="M890"/>
  <c r="K890"/>
  <c r="M889"/>
  <c r="K889"/>
  <c r="K888"/>
  <c r="M873"/>
  <c r="K873"/>
  <c r="M872"/>
  <c r="K872"/>
  <c r="M871"/>
  <c r="K871"/>
  <c r="M870"/>
  <c r="K870"/>
  <c r="K869"/>
  <c r="M868"/>
  <c r="K868"/>
  <c r="M863"/>
  <c r="K863"/>
  <c r="M862"/>
  <c r="K862"/>
  <c r="M861"/>
  <c r="K861"/>
  <c r="M860"/>
  <c r="K860"/>
  <c r="M859"/>
  <c r="K859"/>
  <c r="M858"/>
  <c r="K858"/>
  <c r="M857"/>
  <c r="K857"/>
  <c r="M856"/>
  <c r="K856"/>
  <c r="M855"/>
  <c r="K855"/>
  <c r="M854"/>
  <c r="K854"/>
  <c r="M853"/>
  <c r="K853"/>
  <c r="M851"/>
  <c r="K851"/>
  <c r="M850"/>
  <c r="K850"/>
  <c r="K849"/>
  <c r="M848"/>
  <c r="K848"/>
  <c r="K847"/>
  <c r="M846"/>
  <c r="K846"/>
  <c r="K845"/>
  <c r="M841"/>
  <c r="K841"/>
  <c r="M840"/>
  <c r="K840"/>
  <c r="M839"/>
  <c r="K839"/>
  <c r="M838"/>
  <c r="K838"/>
  <c r="M837"/>
  <c r="K837"/>
  <c r="M836"/>
  <c r="K836"/>
  <c r="M835"/>
  <c r="K835"/>
  <c r="M834"/>
  <c r="K834"/>
  <c r="M833"/>
  <c r="K833"/>
  <c r="M829"/>
  <c r="K829"/>
  <c r="M828"/>
  <c r="K828"/>
  <c r="K823"/>
  <c r="K822"/>
  <c r="M821"/>
  <c r="K821"/>
  <c r="M796"/>
  <c r="M795"/>
  <c r="L795"/>
  <c r="M794"/>
  <c r="L794"/>
  <c r="M793"/>
  <c r="L793"/>
  <c r="M792"/>
  <c r="L792"/>
  <c r="M791"/>
  <c r="L791"/>
  <c r="M790"/>
  <c r="M789"/>
  <c r="L789"/>
  <c r="M788"/>
  <c r="L788"/>
  <c r="M787"/>
  <c r="M786"/>
  <c r="L786"/>
  <c r="L785"/>
  <c r="K781"/>
  <c r="M779"/>
  <c r="K779"/>
  <c r="M778"/>
  <c r="K778"/>
  <c r="M777"/>
  <c r="L777"/>
  <c r="M776"/>
  <c r="K776"/>
  <c r="M775"/>
  <c r="L775"/>
  <c r="K775"/>
  <c r="M774"/>
  <c r="K774"/>
  <c r="L773"/>
  <c r="K773"/>
  <c r="K772"/>
  <c r="M766"/>
  <c r="K766"/>
  <c r="M765"/>
  <c r="K765"/>
  <c r="M764"/>
  <c r="K764"/>
  <c r="M763"/>
  <c r="K763"/>
  <c r="M762"/>
  <c r="K762"/>
  <c r="M761"/>
  <c r="K761"/>
  <c r="M760"/>
  <c r="K760"/>
  <c r="M759"/>
  <c r="K759"/>
  <c r="M758"/>
  <c r="M757"/>
  <c r="M756"/>
  <c r="K756"/>
  <c r="M755"/>
  <c r="M754"/>
  <c r="M753"/>
  <c r="K753"/>
  <c r="M750"/>
  <c r="K750"/>
  <c r="M749"/>
  <c r="K749"/>
  <c r="M748"/>
  <c r="K748"/>
  <c r="M747"/>
  <c r="K747"/>
  <c r="K746" s="1"/>
  <c r="M743"/>
  <c r="K743"/>
  <c r="M742"/>
  <c r="K742"/>
  <c r="M741"/>
  <c r="K741"/>
  <c r="M740"/>
  <c r="K740"/>
  <c r="M739"/>
  <c r="K739"/>
  <c r="M738"/>
  <c r="K738"/>
  <c r="M737"/>
  <c r="K737"/>
  <c r="K736"/>
  <c r="M735"/>
  <c r="K735"/>
  <c r="K734"/>
  <c r="M729"/>
  <c r="K729"/>
  <c r="M728"/>
  <c r="K728"/>
  <c r="M727"/>
  <c r="K727"/>
  <c r="M726"/>
  <c r="K726"/>
  <c r="M725"/>
  <c r="K725"/>
  <c r="M724"/>
  <c r="K724"/>
  <c r="M723"/>
  <c r="K723"/>
  <c r="M722"/>
  <c r="K722"/>
  <c r="M721"/>
  <c r="K721"/>
  <c r="M720"/>
  <c r="K720"/>
  <c r="M719"/>
  <c r="K719"/>
  <c r="M717"/>
  <c r="K717"/>
  <c r="M716"/>
  <c r="K716"/>
  <c r="M715"/>
  <c r="K715"/>
  <c r="M714"/>
  <c r="K714"/>
  <c r="K713"/>
  <c r="M710"/>
  <c r="K710"/>
  <c r="M709"/>
  <c r="K709"/>
  <c r="M708"/>
  <c r="K708"/>
  <c r="K707"/>
  <c r="M702"/>
  <c r="K702"/>
  <c r="M701"/>
  <c r="K701"/>
  <c r="M700"/>
  <c r="K700"/>
  <c r="M699"/>
  <c r="K699"/>
  <c r="M698"/>
  <c r="K698"/>
  <c r="M697"/>
  <c r="K697"/>
  <c r="M696"/>
  <c r="K696"/>
  <c r="M695"/>
  <c r="K695"/>
  <c r="M694"/>
  <c r="K694"/>
  <c r="M693"/>
  <c r="K693"/>
  <c r="M692"/>
  <c r="K692"/>
  <c r="M691"/>
  <c r="K691"/>
  <c r="M690"/>
  <c r="K690"/>
  <c r="M689"/>
  <c r="K689"/>
  <c r="M688"/>
  <c r="K688"/>
  <c r="M687"/>
  <c r="K687"/>
  <c r="M686"/>
  <c r="K686"/>
  <c r="M685"/>
  <c r="K685"/>
  <c r="M684"/>
  <c r="K684"/>
  <c r="M683"/>
  <c r="K683"/>
  <c r="M682"/>
  <c r="K682"/>
  <c r="M681"/>
  <c r="K681"/>
  <c r="M680"/>
  <c r="K680"/>
  <c r="M677"/>
  <c r="K677"/>
  <c r="M676"/>
  <c r="K676"/>
  <c r="M675"/>
  <c r="K675"/>
  <c r="M674"/>
  <c r="K674"/>
  <c r="K673"/>
  <c r="M669"/>
  <c r="K669"/>
  <c r="M668"/>
  <c r="K668"/>
  <c r="M667"/>
  <c r="K667"/>
  <c r="M666"/>
  <c r="K666"/>
  <c r="M665"/>
  <c r="K665"/>
  <c r="M664"/>
  <c r="K664"/>
  <c r="M663"/>
  <c r="K663"/>
  <c r="M662"/>
  <c r="K662"/>
  <c r="M661"/>
  <c r="K661"/>
  <c r="M660"/>
  <c r="K660"/>
  <c r="M659"/>
  <c r="K659"/>
  <c r="M658"/>
  <c r="K658"/>
  <c r="M657"/>
  <c r="K657"/>
  <c r="M656"/>
  <c r="K656"/>
  <c r="M655"/>
  <c r="K655"/>
  <c r="M654"/>
  <c r="K654"/>
  <c r="M653"/>
  <c r="K653"/>
  <c r="M652"/>
  <c r="K652"/>
  <c r="M651"/>
  <c r="K651"/>
  <c r="M650"/>
  <c r="K650"/>
  <c r="M649"/>
  <c r="K649"/>
  <c r="M648"/>
  <c r="K648"/>
  <c r="M647"/>
  <c r="K647"/>
  <c r="M646"/>
  <c r="K646"/>
  <c r="M645"/>
  <c r="K645"/>
  <c r="K644"/>
  <c r="M643"/>
  <c r="K643"/>
  <c r="M642"/>
  <c r="K642"/>
  <c r="K641"/>
  <c r="M640"/>
  <c r="K640"/>
  <c r="K639"/>
  <c r="M633"/>
  <c r="K633"/>
  <c r="M632"/>
  <c r="K632"/>
  <c r="M631"/>
  <c r="K631"/>
  <c r="M630"/>
  <c r="K630"/>
  <c r="M629"/>
  <c r="K629"/>
  <c r="M628"/>
  <c r="K628"/>
  <c r="M624"/>
  <c r="K624"/>
  <c r="M623"/>
  <c r="K623"/>
  <c r="M622"/>
  <c r="K622"/>
  <c r="M621"/>
  <c r="K621"/>
  <c r="K620"/>
  <c r="M616"/>
  <c r="K616"/>
  <c r="M615"/>
  <c r="K615"/>
  <c r="M614"/>
  <c r="K614"/>
  <c r="M613"/>
  <c r="K613"/>
  <c r="M612"/>
  <c r="K612"/>
  <c r="M611"/>
  <c r="K611"/>
  <c r="M609"/>
  <c r="K609"/>
  <c r="M608"/>
  <c r="K608"/>
  <c r="M607"/>
  <c r="K607"/>
  <c r="M606"/>
  <c r="K606"/>
  <c r="M605"/>
  <c r="K605"/>
  <c r="M604"/>
  <c r="K604"/>
  <c r="M603"/>
  <c r="K603"/>
  <c r="M602"/>
  <c r="K602"/>
  <c r="M601"/>
  <c r="K601"/>
  <c r="M600"/>
  <c r="K600"/>
  <c r="M599"/>
  <c r="K599"/>
  <c r="M598"/>
  <c r="K598"/>
  <c r="M597"/>
  <c r="K597"/>
  <c r="M596"/>
  <c r="K596"/>
  <c r="M595"/>
  <c r="K595"/>
  <c r="M594"/>
  <c r="K594"/>
  <c r="M593"/>
  <c r="K593"/>
  <c r="M592"/>
  <c r="K592"/>
  <c r="M591"/>
  <c r="K591"/>
  <c r="E590"/>
  <c r="M590"/>
  <c r="K590"/>
  <c r="E589"/>
  <c r="K589"/>
  <c r="E588"/>
  <c r="M588" s="1"/>
  <c r="K588"/>
  <c r="E587"/>
  <c r="M587"/>
  <c r="K587"/>
  <c r="E586"/>
  <c r="K586"/>
  <c r="E585"/>
  <c r="M585" s="1"/>
  <c r="K585"/>
  <c r="K584"/>
  <c r="E577"/>
  <c r="M577" s="1"/>
  <c r="L577"/>
  <c r="A577"/>
  <c r="E568"/>
  <c r="M568" s="1"/>
  <c r="K568"/>
  <c r="E567"/>
  <c r="M567"/>
  <c r="K567"/>
  <c r="E566"/>
  <c r="M566" s="1"/>
  <c r="K566"/>
  <c r="E565"/>
  <c r="M565"/>
  <c r="K565"/>
  <c r="E564"/>
  <c r="M564" s="1"/>
  <c r="K564"/>
  <c r="E563"/>
  <c r="M563"/>
  <c r="K563"/>
  <c r="E562"/>
  <c r="M562" s="1"/>
  <c r="K562"/>
  <c r="E561"/>
  <c r="M561"/>
  <c r="K561"/>
  <c r="K560"/>
  <c r="E559"/>
  <c r="K559"/>
  <c r="K558"/>
  <c r="E555"/>
  <c r="M555" s="1"/>
  <c r="K555"/>
  <c r="E554"/>
  <c r="M554"/>
  <c r="E553"/>
  <c r="M553"/>
  <c r="K553"/>
  <c r="E552"/>
  <c r="M552" s="1"/>
  <c r="K552"/>
  <c r="E551"/>
  <c r="M551"/>
  <c r="K551"/>
  <c r="E550"/>
  <c r="M550" s="1"/>
  <c r="K550"/>
  <c r="E549"/>
  <c r="K549"/>
  <c r="E548"/>
  <c r="M548"/>
  <c r="K548"/>
  <c r="K543"/>
  <c r="K542"/>
  <c r="K541"/>
  <c r="E539"/>
  <c r="K539"/>
  <c r="E534"/>
  <c r="M534"/>
  <c r="K534"/>
  <c r="E532"/>
  <c r="M532" s="1"/>
  <c r="K532"/>
  <c r="E531"/>
  <c r="M531"/>
  <c r="K531"/>
  <c r="E530"/>
  <c r="K530"/>
  <c r="E529"/>
  <c r="E527"/>
  <c r="K527"/>
  <c r="E525"/>
  <c r="M525"/>
  <c r="K525"/>
  <c r="E524"/>
  <c r="K524"/>
  <c r="E523"/>
  <c r="E519"/>
  <c r="M519"/>
  <c r="K519"/>
  <c r="E518"/>
  <c r="M518" s="1"/>
  <c r="K518"/>
  <c r="E517"/>
  <c r="K517"/>
  <c r="K516"/>
  <c r="K515"/>
  <c r="K512"/>
  <c r="E506"/>
  <c r="M506" s="1"/>
  <c r="K506"/>
  <c r="E505"/>
  <c r="M505"/>
  <c r="K505"/>
  <c r="E504"/>
  <c r="M504" s="1"/>
  <c r="K504"/>
  <c r="E503"/>
  <c r="M503"/>
  <c r="K503"/>
  <c r="E502"/>
  <c r="M502" s="1"/>
  <c r="K502"/>
  <c r="E501"/>
  <c r="M501"/>
  <c r="K501"/>
  <c r="E500"/>
  <c r="M500" s="1"/>
  <c r="K500"/>
  <c r="E499"/>
  <c r="M499"/>
  <c r="K499"/>
  <c r="K498"/>
  <c r="E491"/>
  <c r="K491"/>
  <c r="E489"/>
  <c r="M489" s="1"/>
  <c r="K489"/>
  <c r="E488"/>
  <c r="M488"/>
  <c r="K488"/>
  <c r="E487"/>
  <c r="M487" s="1"/>
  <c r="K487"/>
  <c r="E486"/>
  <c r="M486"/>
  <c r="K486"/>
  <c r="E485"/>
  <c r="M485" s="1"/>
  <c r="K485"/>
  <c r="E484"/>
  <c r="M484"/>
  <c r="K484"/>
  <c r="E483"/>
  <c r="M483" s="1"/>
  <c r="K483"/>
  <c r="E482"/>
  <c r="M482"/>
  <c r="K482"/>
  <c r="E481"/>
  <c r="M481" s="1"/>
  <c r="K481"/>
  <c r="E480"/>
  <c r="M480"/>
  <c r="K480"/>
  <c r="E479"/>
  <c r="M479" s="1"/>
  <c r="K479"/>
  <c r="E478"/>
  <c r="M478"/>
  <c r="K478"/>
  <c r="E477"/>
  <c r="M477" s="1"/>
  <c r="K477"/>
  <c r="E476"/>
  <c r="M476"/>
  <c r="K476"/>
  <c r="E475"/>
  <c r="M475" s="1"/>
  <c r="K475"/>
  <c r="E474"/>
  <c r="M474"/>
  <c r="K474"/>
  <c r="E473"/>
  <c r="M473" s="1"/>
  <c r="K473"/>
  <c r="E472"/>
  <c r="M472"/>
  <c r="K472"/>
  <c r="E471"/>
  <c r="M471" s="1"/>
  <c r="K471"/>
  <c r="E470"/>
  <c r="M470"/>
  <c r="K470"/>
  <c r="E469"/>
  <c r="M469" s="1"/>
  <c r="K469"/>
  <c r="E468"/>
  <c r="M468"/>
  <c r="K468"/>
  <c r="E467"/>
  <c r="M467" s="1"/>
  <c r="K467"/>
  <c r="E466"/>
  <c r="K466"/>
  <c r="E465"/>
  <c r="K465"/>
  <c r="E464"/>
  <c r="K464"/>
  <c r="E462"/>
  <c r="M462"/>
  <c r="K462"/>
  <c r="E461"/>
  <c r="M461" s="1"/>
  <c r="K461"/>
  <c r="E460"/>
  <c r="M460"/>
  <c r="K460"/>
  <c r="E459"/>
  <c r="M459" s="1"/>
  <c r="K459"/>
  <c r="E458"/>
  <c r="M458"/>
  <c r="K458"/>
  <c r="E457"/>
  <c r="M457" s="1"/>
  <c r="K457"/>
  <c r="E456"/>
  <c r="M456"/>
  <c r="K456"/>
  <c r="E455"/>
  <c r="M455" s="1"/>
  <c r="K455"/>
  <c r="E454"/>
  <c r="M454"/>
  <c r="K454"/>
  <c r="E453"/>
  <c r="K453"/>
  <c r="E451"/>
  <c r="L451"/>
  <c r="K451"/>
  <c r="E449"/>
  <c r="M449" s="1"/>
  <c r="K449"/>
  <c r="E448"/>
  <c r="M448"/>
  <c r="K448"/>
  <c r="E447"/>
  <c r="M447" s="1"/>
  <c r="K447"/>
  <c r="E446"/>
  <c r="M446"/>
  <c r="K446"/>
  <c r="E445"/>
  <c r="K445"/>
  <c r="E441"/>
  <c r="K441"/>
  <c r="E417"/>
  <c r="M417"/>
  <c r="L417"/>
  <c r="E416"/>
  <c r="M416" s="1"/>
  <c r="L416"/>
  <c r="E415"/>
  <c r="M415"/>
  <c r="L415"/>
  <c r="E414"/>
  <c r="M414" s="1"/>
  <c r="L414"/>
  <c r="E412"/>
  <c r="M412"/>
  <c r="L412"/>
  <c r="E411"/>
  <c r="M411" s="1"/>
  <c r="L411"/>
  <c r="E410"/>
  <c r="M410"/>
  <c r="L410"/>
  <c r="E409"/>
  <c r="M409" s="1"/>
  <c r="L409"/>
  <c r="E408"/>
  <c r="M408"/>
  <c r="L408"/>
  <c r="E407"/>
  <c r="M407" s="1"/>
  <c r="L407"/>
  <c r="E406"/>
  <c r="M406"/>
  <c r="L406"/>
  <c r="E405"/>
  <c r="M405" s="1"/>
  <c r="L405"/>
  <c r="E404"/>
  <c r="L404"/>
  <c r="K43"/>
  <c r="E402"/>
  <c r="M402" s="1"/>
  <c r="L402"/>
  <c r="E400"/>
  <c r="M400"/>
  <c r="E399"/>
  <c r="M399"/>
  <c r="E398"/>
  <c r="M398"/>
  <c r="E397"/>
  <c r="M397"/>
  <c r="E396"/>
  <c r="M396"/>
  <c r="E395"/>
  <c r="M395"/>
  <c r="M383"/>
  <c r="K383"/>
  <c r="M382"/>
  <c r="K382"/>
  <c r="M381"/>
  <c r="K381"/>
  <c r="M380"/>
  <c r="K380"/>
  <c r="M379"/>
  <c r="K379"/>
  <c r="M378"/>
  <c r="K378"/>
  <c r="M377"/>
  <c r="K377"/>
  <c r="K376"/>
  <c r="M374"/>
  <c r="K374"/>
  <c r="M373"/>
  <c r="K373"/>
  <c r="M372"/>
  <c r="K372"/>
  <c r="M371"/>
  <c r="K371"/>
  <c r="K370"/>
  <c r="K369"/>
  <c r="M352"/>
  <c r="K352"/>
  <c r="M351"/>
  <c r="K351"/>
  <c r="M350"/>
  <c r="K350"/>
  <c r="M349"/>
  <c r="K349"/>
  <c r="M348"/>
  <c r="K348"/>
  <c r="M347"/>
  <c r="K347"/>
  <c r="M345"/>
  <c r="K345"/>
  <c r="M344"/>
  <c r="K344"/>
  <c r="M343"/>
  <c r="K343"/>
  <c r="M342"/>
  <c r="K342"/>
  <c r="M341"/>
  <c r="K341"/>
  <c r="M340"/>
  <c r="K340"/>
  <c r="M339"/>
  <c r="K339"/>
  <c r="M338"/>
  <c r="K338"/>
  <c r="M337"/>
  <c r="K337"/>
  <c r="M336"/>
  <c r="K336"/>
  <c r="M335"/>
  <c r="K335"/>
  <c r="M334"/>
  <c r="K334"/>
  <c r="M333"/>
  <c r="K333"/>
  <c r="M332"/>
  <c r="K332"/>
  <c r="M331"/>
  <c r="K331"/>
  <c r="M330"/>
  <c r="K330"/>
  <c r="M329"/>
  <c r="K329"/>
  <c r="M328"/>
  <c r="K328"/>
  <c r="K327"/>
  <c r="M326"/>
  <c r="K326"/>
  <c r="M325"/>
  <c r="K325"/>
  <c r="M324"/>
  <c r="K324"/>
  <c r="K323"/>
  <c r="M319"/>
  <c r="K319"/>
  <c r="M318"/>
  <c r="K318"/>
  <c r="M317"/>
  <c r="K317"/>
  <c r="M316"/>
  <c r="K316"/>
  <c r="M315"/>
  <c r="K315"/>
  <c r="M314"/>
  <c r="K314"/>
  <c r="M313"/>
  <c r="M312"/>
  <c r="K312"/>
  <c r="M311"/>
  <c r="K311"/>
  <c r="M310"/>
  <c r="K310"/>
  <c r="M309"/>
  <c r="K309"/>
  <c r="K308"/>
  <c r="K307"/>
  <c r="M304"/>
  <c r="L304"/>
  <c r="M303"/>
  <c r="L303"/>
  <c r="M302"/>
  <c r="L302"/>
  <c r="M301"/>
  <c r="L301"/>
  <c r="M300"/>
  <c r="L300"/>
  <c r="L299"/>
  <c r="M298"/>
  <c r="L298"/>
  <c r="L297"/>
  <c r="L296"/>
  <c r="L295"/>
  <c r="K294"/>
  <c r="K293"/>
  <c r="M285"/>
  <c r="K285"/>
  <c r="M284"/>
  <c r="K284"/>
  <c r="M283"/>
  <c r="K283"/>
  <c r="M282"/>
  <c r="K282"/>
  <c r="M281"/>
  <c r="K281"/>
  <c r="M280"/>
  <c r="K280"/>
  <c r="M279"/>
  <c r="K279"/>
  <c r="M278"/>
  <c r="K278"/>
  <c r="M277"/>
  <c r="K277"/>
  <c r="M276"/>
  <c r="K276"/>
  <c r="M275"/>
  <c r="K275"/>
  <c r="M274"/>
  <c r="K274"/>
  <c r="M273"/>
  <c r="K273"/>
  <c r="M272"/>
  <c r="K272"/>
  <c r="M271"/>
  <c r="K271"/>
  <c r="M270"/>
  <c r="K270"/>
  <c r="M269"/>
  <c r="K269"/>
  <c r="M268"/>
  <c r="K268"/>
  <c r="M267"/>
  <c r="K267"/>
  <c r="M266"/>
  <c r="K266"/>
  <c r="M265"/>
  <c r="K265"/>
  <c r="M264"/>
  <c r="K264"/>
  <c r="M263"/>
  <c r="K263"/>
  <c r="K262"/>
  <c r="K261"/>
  <c r="K260"/>
  <c r="M259"/>
  <c r="K259"/>
  <c r="K258"/>
  <c r="K257"/>
  <c r="K256"/>
  <c r="M254"/>
  <c r="L254"/>
  <c r="M253"/>
  <c r="K253"/>
  <c r="L252"/>
  <c r="K252"/>
  <c r="L251"/>
  <c r="K251"/>
  <c r="L250"/>
  <c r="K250"/>
  <c r="M247"/>
  <c r="K247"/>
  <c r="K246"/>
  <c r="K245"/>
  <c r="K244"/>
  <c r="L243"/>
  <c r="K241"/>
  <c r="K240"/>
  <c r="K239"/>
  <c r="K237"/>
  <c r="M232"/>
  <c r="K232"/>
  <c r="M231"/>
  <c r="K231"/>
  <c r="M230"/>
  <c r="K230"/>
  <c r="M229"/>
  <c r="K229"/>
  <c r="M228"/>
  <c r="M227"/>
  <c r="K227"/>
  <c r="M226"/>
  <c r="K226"/>
  <c r="K225"/>
  <c r="K224"/>
  <c r="M223"/>
  <c r="K223"/>
  <c r="K222"/>
  <c r="K218"/>
  <c r="K217"/>
  <c r="K216"/>
  <c r="K215"/>
  <c r="M214"/>
  <c r="K214"/>
  <c r="K213"/>
  <c r="K212"/>
  <c r="M209"/>
  <c r="K209"/>
  <c r="K208"/>
  <c r="M207"/>
  <c r="K207"/>
  <c r="M206"/>
  <c r="K206"/>
  <c r="M204"/>
  <c r="K204"/>
  <c r="M203"/>
  <c r="K203"/>
  <c r="M202"/>
  <c r="K202"/>
  <c r="K201"/>
  <c r="M200"/>
  <c r="K200"/>
  <c r="K193"/>
  <c r="M187"/>
  <c r="K187"/>
  <c r="M186"/>
  <c r="K186"/>
  <c r="M185"/>
  <c r="K185"/>
  <c r="K184"/>
  <c r="K183"/>
  <c r="M179"/>
  <c r="K179"/>
  <c r="M178"/>
  <c r="K178"/>
  <c r="K177"/>
  <c r="K176"/>
  <c r="K174"/>
  <c r="M167"/>
  <c r="K167"/>
  <c r="M166"/>
  <c r="K166"/>
  <c r="M165"/>
  <c r="K165"/>
  <c r="M164"/>
  <c r="K164"/>
  <c r="M163"/>
  <c r="K163"/>
  <c r="M162"/>
  <c r="K162"/>
  <c r="M161"/>
  <c r="K161"/>
  <c r="M160"/>
  <c r="K160"/>
  <c r="M159"/>
  <c r="K159"/>
  <c r="M158"/>
  <c r="K158"/>
  <c r="M157"/>
  <c r="K157"/>
  <c r="K156"/>
  <c r="M155"/>
  <c r="K155"/>
  <c r="K154"/>
  <c r="K153"/>
  <c r="M150"/>
  <c r="K150"/>
  <c r="M149"/>
  <c r="K149"/>
  <c r="M148"/>
  <c r="K148"/>
  <c r="M147"/>
  <c r="K147"/>
  <c r="M146"/>
  <c r="K146"/>
  <c r="M145"/>
  <c r="K145"/>
  <c r="M144"/>
  <c r="K144"/>
  <c r="M143"/>
  <c r="K143"/>
  <c r="M142"/>
  <c r="K142"/>
  <c r="M141"/>
  <c r="K141"/>
  <c r="M140"/>
  <c r="K140"/>
  <c r="M139"/>
  <c r="K139"/>
  <c r="M138"/>
  <c r="K138"/>
  <c r="M137"/>
  <c r="K137"/>
  <c r="M136"/>
  <c r="K136"/>
  <c r="M135"/>
  <c r="K135"/>
  <c r="M134"/>
  <c r="K134"/>
  <c r="M133"/>
  <c r="K133"/>
  <c r="M132"/>
  <c r="K132"/>
  <c r="M131"/>
  <c r="K131"/>
  <c r="M130"/>
  <c r="K130"/>
  <c r="M129"/>
  <c r="K129"/>
  <c r="M128"/>
  <c r="K128"/>
  <c r="K127"/>
  <c r="K126"/>
  <c r="M125"/>
  <c r="K125"/>
  <c r="K124"/>
  <c r="M120"/>
  <c r="K120"/>
  <c r="M119"/>
  <c r="K119"/>
  <c r="M118"/>
  <c r="K118"/>
  <c r="M117"/>
  <c r="K117"/>
  <c r="M116"/>
  <c r="K116"/>
  <c r="M115"/>
  <c r="K115"/>
  <c r="M114"/>
  <c r="K114"/>
  <c r="M113"/>
  <c r="K113"/>
  <c r="M112"/>
  <c r="K112"/>
  <c r="M111"/>
  <c r="K111"/>
  <c r="M110"/>
  <c r="K110"/>
  <c r="M109"/>
  <c r="K109"/>
  <c r="M108"/>
  <c r="K108"/>
  <c r="M107"/>
  <c r="K107"/>
  <c r="M106"/>
  <c r="K106"/>
  <c r="M105"/>
  <c r="K105"/>
  <c r="M104"/>
  <c r="K104"/>
  <c r="M103"/>
  <c r="K103"/>
  <c r="M102"/>
  <c r="K102"/>
  <c r="M101"/>
  <c r="K101"/>
  <c r="M100"/>
  <c r="K100"/>
  <c r="M99"/>
  <c r="K99"/>
  <c r="M98"/>
  <c r="K98"/>
  <c r="M97"/>
  <c r="K97"/>
  <c r="M96"/>
  <c r="K96"/>
  <c r="K95"/>
  <c r="K94"/>
  <c r="M93"/>
  <c r="K93"/>
  <c r="K92"/>
  <c r="K91"/>
  <c r="M87"/>
  <c r="K87"/>
  <c r="M86"/>
  <c r="K86"/>
  <c r="M85"/>
  <c r="K85"/>
  <c r="M84"/>
  <c r="K84"/>
  <c r="M83"/>
  <c r="K83"/>
  <c r="M82"/>
  <c r="K82"/>
  <c r="M81"/>
  <c r="K81"/>
  <c r="M80"/>
  <c r="K80"/>
  <c r="M79"/>
  <c r="K79"/>
  <c r="M78"/>
  <c r="K78"/>
  <c r="K77"/>
  <c r="K76"/>
  <c r="M75"/>
  <c r="K75"/>
  <c r="K68"/>
  <c r="M61"/>
  <c r="L61"/>
  <c r="M60"/>
  <c r="L60"/>
  <c r="M59"/>
  <c r="K59"/>
  <c r="M58"/>
  <c r="K58"/>
  <c r="M57"/>
  <c r="K57"/>
  <c r="L56"/>
  <c r="J56"/>
  <c r="J54"/>
  <c r="J53" s="1"/>
  <c r="J52" s="1"/>
  <c r="I56"/>
  <c r="I54"/>
  <c r="I53" s="1"/>
  <c r="I52"/>
  <c r="I40" s="1"/>
  <c r="M55"/>
  <c r="K55"/>
  <c r="K54"/>
  <c r="K53"/>
  <c r="M50"/>
  <c r="K50"/>
  <c r="K49"/>
  <c r="J49"/>
  <c r="J44" s="1"/>
  <c r="I49"/>
  <c r="I48" s="1"/>
  <c r="I47"/>
  <c r="K46"/>
  <c r="J46"/>
  <c r="I46"/>
  <c r="M43"/>
  <c r="E38"/>
  <c r="M38" s="1"/>
  <c r="F38"/>
  <c r="K38" s="1"/>
  <c r="J38"/>
  <c r="G38"/>
  <c r="E37"/>
  <c r="F33"/>
  <c r="G33"/>
  <c r="G16" s="1"/>
  <c r="D33"/>
  <c r="J33"/>
  <c r="J16" s="1"/>
  <c r="I33"/>
  <c r="I16" s="1"/>
  <c r="F32"/>
  <c r="K32" s="1"/>
  <c r="G32"/>
  <c r="D32"/>
  <c r="E32"/>
  <c r="J32"/>
  <c r="I32"/>
  <c r="I15" s="1"/>
  <c r="H31"/>
  <c r="E31"/>
  <c r="H30"/>
  <c r="H21"/>
  <c r="E21"/>
  <c r="M21" s="1"/>
  <c r="K21"/>
  <c r="E20"/>
  <c r="C16"/>
  <c r="C15"/>
  <c r="J15"/>
  <c r="J14"/>
  <c r="I14"/>
  <c r="G14"/>
  <c r="F14"/>
  <c r="C14"/>
  <c r="D14"/>
  <c r="G13"/>
  <c r="I2054"/>
  <c r="I2056"/>
  <c r="I2055"/>
  <c r="F44"/>
  <c r="F48"/>
  <c r="J2291"/>
  <c r="J2290"/>
  <c r="E1207"/>
  <c r="M1207"/>
  <c r="I1815"/>
  <c r="I1814"/>
  <c r="I1813" s="1"/>
  <c r="I1645"/>
  <c r="H2282"/>
  <c r="J1930"/>
  <c r="J1980"/>
  <c r="J1979"/>
  <c r="J1978" s="1"/>
  <c r="J1577"/>
  <c r="J1583"/>
  <c r="J1582"/>
  <c r="I540"/>
  <c r="I538"/>
  <c r="I537" s="1"/>
  <c r="I547"/>
  <c r="I546" s="1"/>
  <c r="I545" s="1"/>
  <c r="F1364"/>
  <c r="F1363"/>
  <c r="H1365"/>
  <c r="F968"/>
  <c r="F967" s="1"/>
  <c r="K967"/>
  <c r="H969"/>
  <c r="M969"/>
  <c r="E14"/>
  <c r="J48"/>
  <c r="J47" s="1"/>
  <c r="K2320"/>
  <c r="E849"/>
  <c r="J1348"/>
  <c r="J1347"/>
  <c r="J1068"/>
  <c r="J256"/>
  <c r="I2147"/>
  <c r="I1930"/>
  <c r="H1316"/>
  <c r="H441"/>
  <c r="M441"/>
  <c r="D1404"/>
  <c r="D1403"/>
  <c r="H589"/>
  <c r="M589"/>
  <c r="F238"/>
  <c r="F236"/>
  <c r="D389"/>
  <c r="C389"/>
  <c r="E389" s="1"/>
  <c r="J292"/>
  <c r="C438"/>
  <c r="C290"/>
  <c r="C66"/>
  <c r="F438"/>
  <c r="F290"/>
  <c r="K290"/>
  <c r="F66"/>
  <c r="J290"/>
  <c r="J66"/>
  <c r="J1894"/>
  <c r="E1049"/>
  <c r="J2013"/>
  <c r="J2012" s="1"/>
  <c r="J2061"/>
  <c r="J2060" s="1"/>
  <c r="J1873"/>
  <c r="J1872" s="1"/>
  <c r="I2129"/>
  <c r="I2128" s="1"/>
  <c r="I2090"/>
  <c r="I2088"/>
  <c r="I2172"/>
  <c r="I2171"/>
  <c r="I2170" s="1"/>
  <c r="I2013"/>
  <c r="I2012" s="1"/>
  <c r="I1215"/>
  <c r="I1214" s="1"/>
  <c r="I1203"/>
  <c r="I1068"/>
  <c r="I994"/>
  <c r="H2313"/>
  <c r="H2273"/>
  <c r="L2257"/>
  <c r="F65"/>
  <c r="D2280"/>
  <c r="E2271"/>
  <c r="E2254"/>
  <c r="M2254" s="1"/>
  <c r="D2056"/>
  <c r="D2055" s="1"/>
  <c r="E2016"/>
  <c r="M2016" s="1"/>
  <c r="E1655"/>
  <c r="M1655" s="1"/>
  <c r="E1532"/>
  <c r="E1416"/>
  <c r="M1416"/>
  <c r="E1419"/>
  <c r="E239"/>
  <c r="D197"/>
  <c r="E156"/>
  <c r="M156" s="1"/>
  <c r="C122"/>
  <c r="E94"/>
  <c r="M94"/>
  <c r="D92"/>
  <c r="E46"/>
  <c r="H2206"/>
  <c r="H2154"/>
  <c r="G2128"/>
  <c r="G2100"/>
  <c r="H2054"/>
  <c r="H1318"/>
  <c r="G1203"/>
  <c r="F1203"/>
  <c r="G1194"/>
  <c r="F1194"/>
  <c r="G1073"/>
  <c r="G1072" s="1"/>
  <c r="H982"/>
  <c r="F843"/>
  <c r="H466"/>
  <c r="M466" s="1"/>
  <c r="H327"/>
  <c r="M327" s="1"/>
  <c r="H299"/>
  <c r="M299" s="1"/>
  <c r="H260"/>
  <c r="M260" s="1"/>
  <c r="M208"/>
  <c r="H560"/>
  <c r="F1449"/>
  <c r="D394"/>
  <c r="F2291"/>
  <c r="F2290" s="1"/>
  <c r="J291"/>
  <c r="M433"/>
  <c r="I390"/>
  <c r="L419"/>
  <c r="L423"/>
  <c r="H491"/>
  <c r="M491"/>
  <c r="F195"/>
  <c r="F194"/>
  <c r="I195"/>
  <c r="I194"/>
  <c r="C672"/>
  <c r="I706"/>
  <c r="C291"/>
  <c r="C1068"/>
  <c r="K1068" s="1"/>
  <c r="C390"/>
  <c r="C1470"/>
  <c r="I1489"/>
  <c r="I1488" s="1"/>
  <c r="I1487" s="1"/>
  <c r="M1794"/>
  <c r="G1932"/>
  <c r="H1932" s="1"/>
  <c r="G1576"/>
  <c r="G1574" s="1"/>
  <c r="G1573" s="1"/>
  <c r="G1572" s="1"/>
  <c r="G1854"/>
  <c r="G1853"/>
  <c r="G1852" s="1"/>
  <c r="G1406"/>
  <c r="C1125"/>
  <c r="I292"/>
  <c r="C388"/>
  <c r="C387"/>
  <c r="C386" s="1"/>
  <c r="E237"/>
  <c r="D1302"/>
  <c r="H539"/>
  <c r="M539" s="1"/>
  <c r="F388"/>
  <c r="H237"/>
  <c r="M237"/>
  <c r="G1302"/>
  <c r="I1525"/>
  <c r="C1561"/>
  <c r="C1560"/>
  <c r="C1559" s="1"/>
  <c r="F1561"/>
  <c r="G1561"/>
  <c r="G1560"/>
  <c r="G1559" s="1"/>
  <c r="D2093"/>
  <c r="D2092" s="1"/>
  <c r="I2093"/>
  <c r="I2092" s="1"/>
  <c r="J2093"/>
  <c r="J2092" s="1"/>
  <c r="J1936"/>
  <c r="J1935" s="1"/>
  <c r="D221"/>
  <c r="D220" s="1"/>
  <c r="E357"/>
  <c r="D356"/>
  <c r="D355"/>
  <c r="G356"/>
  <c r="H359"/>
  <c r="H357"/>
  <c r="D440"/>
  <c r="E440" s="1"/>
  <c r="K440"/>
  <c r="M803"/>
  <c r="M799"/>
  <c r="M797"/>
  <c r="D882"/>
  <c r="D30" s="1"/>
  <c r="C882"/>
  <c r="M901"/>
  <c r="H900"/>
  <c r="H897"/>
  <c r="L909"/>
  <c r="L944"/>
  <c r="M1057"/>
  <c r="M1053"/>
  <c r="M1051"/>
  <c r="M1140"/>
  <c r="C1414"/>
  <c r="K1415"/>
  <c r="C732"/>
  <c r="K733"/>
  <c r="L44"/>
  <c r="C2228"/>
  <c r="K2229"/>
  <c r="G1526"/>
  <c r="H1527"/>
  <c r="M1527" s="1"/>
  <c r="M1368"/>
  <c r="I1738"/>
  <c r="I1737"/>
  <c r="I1736" s="1"/>
  <c r="C2291"/>
  <c r="F672"/>
  <c r="K672"/>
  <c r="H673"/>
  <c r="M673"/>
  <c r="F1853"/>
  <c r="H1854"/>
  <c r="G1580"/>
  <c r="G1587"/>
  <c r="H1593"/>
  <c r="M1593"/>
  <c r="I44"/>
  <c r="I42" s="1"/>
  <c r="I41"/>
  <c r="J1395"/>
  <c r="J1394"/>
  <c r="J1393" s="1"/>
  <c r="J1392" s="1"/>
  <c r="J2301"/>
  <c r="J2300"/>
  <c r="C2305"/>
  <c r="D1315"/>
  <c r="D1314" s="1"/>
  <c r="E1219"/>
  <c r="D1215"/>
  <c r="D1214"/>
  <c r="D1203"/>
  <c r="D1194"/>
  <c r="D1165"/>
  <c r="E1149"/>
  <c r="E1077"/>
  <c r="D994"/>
  <c r="E976"/>
  <c r="E619"/>
  <c r="J1363"/>
  <c r="J2206"/>
  <c r="J2205" s="1"/>
  <c r="J2204" s="1"/>
  <c r="J2147"/>
  <c r="J1798"/>
  <c r="J1797" s="1"/>
  <c r="J1796"/>
  <c r="J1654"/>
  <c r="J1653"/>
  <c r="J1652" s="1"/>
  <c r="J1460"/>
  <c r="J1459" s="1"/>
  <c r="J1458"/>
  <c r="J1406"/>
  <c r="I1978"/>
  <c r="I2149"/>
  <c r="I221"/>
  <c r="I220" s="1"/>
  <c r="G2305"/>
  <c r="F2305"/>
  <c r="H2301"/>
  <c r="G2278"/>
  <c r="H77"/>
  <c r="E2273"/>
  <c r="M2273" s="1"/>
  <c r="E2268"/>
  <c r="E2252"/>
  <c r="E2062"/>
  <c r="D1583"/>
  <c r="D1582"/>
  <c r="E1479"/>
  <c r="D2091"/>
  <c r="E2091" s="1"/>
  <c r="E293"/>
  <c r="L1913"/>
  <c r="D439"/>
  <c r="C1254"/>
  <c r="C1250" s="1"/>
  <c r="C1249"/>
  <c r="C575"/>
  <c r="J1576"/>
  <c r="J1574" s="1"/>
  <c r="J1573" s="1"/>
  <c r="J1572" s="1"/>
  <c r="G1931"/>
  <c r="G1645"/>
  <c r="I878"/>
  <c r="I573"/>
  <c r="I438"/>
  <c r="I290"/>
  <c r="J2150"/>
  <c r="G1980"/>
  <c r="H1980"/>
  <c r="H1914"/>
  <c r="M1544"/>
  <c r="G1315"/>
  <c r="G1314"/>
  <c r="F1315"/>
  <c r="H1272"/>
  <c r="H1255"/>
  <c r="H1280"/>
  <c r="M1280" s="1"/>
  <c r="H1182"/>
  <c r="H1180"/>
  <c r="H1149"/>
  <c r="M1149"/>
  <c r="H1120"/>
  <c r="H1118"/>
  <c r="H1105"/>
  <c r="M1105" s="1"/>
  <c r="H1103"/>
  <c r="H1074"/>
  <c r="H983"/>
  <c r="H976"/>
  <c r="M976"/>
  <c r="H975"/>
  <c r="H888"/>
  <c r="G820"/>
  <c r="H736"/>
  <c r="M736" s="1"/>
  <c r="H530"/>
  <c r="M530" s="1"/>
  <c r="H527"/>
  <c r="M527" s="1"/>
  <c r="H376"/>
  <c r="H246"/>
  <c r="H213"/>
  <c r="G197"/>
  <c r="H176"/>
  <c r="M218"/>
  <c r="M216"/>
  <c r="M215"/>
  <c r="H557"/>
  <c r="F1165"/>
  <c r="H1169"/>
  <c r="M1867"/>
  <c r="M2027"/>
  <c r="D1068"/>
  <c r="G1539"/>
  <c r="D1539"/>
  <c r="L1309"/>
  <c r="F2267"/>
  <c r="M426"/>
  <c r="M428"/>
  <c r="M430"/>
  <c r="M432"/>
  <c r="I389"/>
  <c r="E419"/>
  <c r="D390"/>
  <c r="D403"/>
  <c r="K492"/>
  <c r="D884"/>
  <c r="D883"/>
  <c r="F884"/>
  <c r="G884"/>
  <c r="G883" s="1"/>
  <c r="I884"/>
  <c r="I883" s="1"/>
  <c r="J195"/>
  <c r="J194" s="1"/>
  <c r="M635"/>
  <c r="J620"/>
  <c r="J619"/>
  <c r="M768"/>
  <c r="D772"/>
  <c r="F579"/>
  <c r="I579"/>
  <c r="I578" s="1"/>
  <c r="F1045"/>
  <c r="C884"/>
  <c r="I1576"/>
  <c r="I1574" s="1"/>
  <c r="C1703"/>
  <c r="C1702" s="1"/>
  <c r="F1703"/>
  <c r="J1703"/>
  <c r="J1702"/>
  <c r="J1701" s="1"/>
  <c r="J1940"/>
  <c r="J1939" s="1"/>
  <c r="G2267"/>
  <c r="G2266" s="1"/>
  <c r="G2265" s="1"/>
  <c r="G1703"/>
  <c r="G1702"/>
  <c r="G1701" s="1"/>
  <c r="G1646"/>
  <c r="G1930"/>
  <c r="G1929"/>
  <c r="G1469"/>
  <c r="H1469"/>
  <c r="D36"/>
  <c r="G36"/>
  <c r="F192"/>
  <c r="F191"/>
  <c r="F190" s="1"/>
  <c r="C292"/>
  <c r="F292"/>
  <c r="G292"/>
  <c r="C1067"/>
  <c r="F1067"/>
  <c r="I819"/>
  <c r="I818" s="1"/>
  <c r="I388"/>
  <c r="J388"/>
  <c r="J387"/>
  <c r="C1525"/>
  <c r="E1525"/>
  <c r="D1524"/>
  <c r="D1523"/>
  <c r="D1522" s="1"/>
  <c r="D1521"/>
  <c r="F1525"/>
  <c r="K1525"/>
  <c r="G1524"/>
  <c r="L1524"/>
  <c r="J1524"/>
  <c r="J1523"/>
  <c r="J1522" s="1"/>
  <c r="J1521" s="1"/>
  <c r="D1894"/>
  <c r="F2293"/>
  <c r="G2093"/>
  <c r="G2092"/>
  <c r="I2293"/>
  <c r="I2292"/>
  <c r="I1648"/>
  <c r="M362"/>
  <c r="M360"/>
  <c r="G584"/>
  <c r="H584" s="1"/>
  <c r="M627"/>
  <c r="M626"/>
  <c r="K625"/>
  <c r="M703"/>
  <c r="M807"/>
  <c r="M805"/>
  <c r="M804"/>
  <c r="M783"/>
  <c r="M781"/>
  <c r="L999"/>
  <c r="M1061"/>
  <c r="M1059"/>
  <c r="M1058"/>
  <c r="M1135"/>
  <c r="M1133"/>
  <c r="M1132"/>
  <c r="M1224"/>
  <c r="M1554"/>
  <c r="M1710"/>
  <c r="E1709"/>
  <c r="C1203"/>
  <c r="D171"/>
  <c r="D170"/>
  <c r="D169" s="1"/>
  <c r="D182"/>
  <c r="D181" s="1"/>
  <c r="H1540"/>
  <c r="F1539"/>
  <c r="F583"/>
  <c r="K583" s="1"/>
  <c r="D1348"/>
  <c r="D1347" s="1"/>
  <c r="E1349"/>
  <c r="M1349" s="1"/>
  <c r="F1403"/>
  <c r="D73"/>
  <c r="D72"/>
  <c r="E74"/>
  <c r="F2060"/>
  <c r="K2060" s="1"/>
  <c r="K2061"/>
  <c r="F1897"/>
  <c r="K1897" s="1"/>
  <c r="K1898"/>
  <c r="G540"/>
  <c r="G538" s="1"/>
  <c r="G537"/>
  <c r="G536" s="1"/>
  <c r="G547"/>
  <c r="G546" s="1"/>
  <c r="G545"/>
  <c r="F540"/>
  <c r="H549"/>
  <c r="M549" s="1"/>
  <c r="G239"/>
  <c r="H261"/>
  <c r="L2301"/>
  <c r="K2308"/>
  <c r="D547"/>
  <c r="D512"/>
  <c r="E512"/>
  <c r="E2314"/>
  <c r="E2313"/>
  <c r="D2305"/>
  <c r="E2305" s="1"/>
  <c r="E2306"/>
  <c r="M2306" s="1"/>
  <c r="E1351"/>
  <c r="M1351" s="1"/>
  <c r="E1282"/>
  <c r="E1280"/>
  <c r="D1278"/>
  <c r="E1261"/>
  <c r="E1260"/>
  <c r="E1256"/>
  <c r="E1220"/>
  <c r="E1198"/>
  <c r="M1198" s="1"/>
  <c r="E1169"/>
  <c r="E1143"/>
  <c r="E1044"/>
  <c r="E982"/>
  <c r="M982"/>
  <c r="E910"/>
  <c r="M910"/>
  <c r="D820"/>
  <c r="J1165"/>
  <c r="J1103"/>
  <c r="J1102"/>
  <c r="J1101" s="1"/>
  <c r="J903"/>
  <c r="J771"/>
  <c r="J574"/>
  <c r="J153"/>
  <c r="J152" s="1"/>
  <c r="J67"/>
  <c r="J65" s="1"/>
  <c r="J2172"/>
  <c r="J2171"/>
  <c r="J2170" s="1"/>
  <c r="J2090"/>
  <c r="J1645"/>
  <c r="I2278"/>
  <c r="I2253"/>
  <c r="I2252"/>
  <c r="I1872"/>
  <c r="I1539"/>
  <c r="I1573"/>
  <c r="I1572" s="1"/>
  <c r="I2305"/>
  <c r="I2267"/>
  <c r="I2266" s="1"/>
  <c r="I2265" s="1"/>
  <c r="I2264" s="1"/>
  <c r="I2100"/>
  <c r="I1305"/>
  <c r="I1348"/>
  <c r="I1347" s="1"/>
  <c r="I867"/>
  <c r="I866" s="1"/>
  <c r="I865"/>
  <c r="I771"/>
  <c r="I560"/>
  <c r="I557"/>
  <c r="I512"/>
  <c r="I321"/>
  <c r="I256"/>
  <c r="I152"/>
  <c r="I67"/>
  <c r="H54"/>
  <c r="H2320"/>
  <c r="H2319"/>
  <c r="H2308"/>
  <c r="L2273"/>
  <c r="L2271"/>
  <c r="G74"/>
  <c r="G73" s="1"/>
  <c r="G72"/>
  <c r="H68"/>
  <c r="E2282"/>
  <c r="M2282" s="1"/>
  <c r="D2264"/>
  <c r="E2172"/>
  <c r="M1984"/>
  <c r="E1912"/>
  <c r="M1912"/>
  <c r="E1899"/>
  <c r="E1583"/>
  <c r="D1449"/>
  <c r="D1448"/>
  <c r="E1417"/>
  <c r="M1417" s="1"/>
  <c r="C1413"/>
  <c r="D2291"/>
  <c r="D2149"/>
  <c r="D1931"/>
  <c r="L1931"/>
  <c r="C2267"/>
  <c r="C321"/>
  <c r="E295"/>
  <c r="E240"/>
  <c r="E222"/>
  <c r="E225"/>
  <c r="E198"/>
  <c r="E184"/>
  <c r="C182"/>
  <c r="C181"/>
  <c r="D172"/>
  <c r="E172"/>
  <c r="E173"/>
  <c r="E154"/>
  <c r="M154" s="1"/>
  <c r="E76"/>
  <c r="H2056"/>
  <c r="H1840"/>
  <c r="H1479"/>
  <c r="H1475"/>
  <c r="H1455"/>
  <c r="H1282"/>
  <c r="M1282"/>
  <c r="G1215"/>
  <c r="G1214"/>
  <c r="H1076"/>
  <c r="M1076"/>
  <c r="H849"/>
  <c r="F820"/>
  <c r="H586"/>
  <c r="M586"/>
  <c r="H252"/>
  <c r="M252"/>
  <c r="F221"/>
  <c r="K221"/>
  <c r="I1159"/>
  <c r="I1157"/>
  <c r="J1159"/>
  <c r="J1157"/>
  <c r="J1156" s="1"/>
  <c r="C36"/>
  <c r="E36"/>
  <c r="F36"/>
  <c r="E1191"/>
  <c r="D1190"/>
  <c r="D1189"/>
  <c r="D1188" s="1"/>
  <c r="H323"/>
  <c r="M323" s="1"/>
  <c r="F322"/>
  <c r="G1395"/>
  <c r="G1399"/>
  <c r="H1400"/>
  <c r="D1305"/>
  <c r="E1305"/>
  <c r="L1214"/>
  <c r="E878"/>
  <c r="M849"/>
  <c r="J1646"/>
  <c r="I1646"/>
  <c r="I1654"/>
  <c r="I1653"/>
  <c r="I1652" s="1"/>
  <c r="I574"/>
  <c r="I572" s="1"/>
  <c r="H2268"/>
  <c r="M2268" s="1"/>
  <c r="H1419"/>
  <c r="M1419" s="1"/>
  <c r="M1479"/>
  <c r="D1646"/>
  <c r="D1645"/>
  <c r="C2091"/>
  <c r="C1931"/>
  <c r="G1305"/>
  <c r="F1305"/>
  <c r="K1305" s="1"/>
  <c r="H1220"/>
  <c r="H1204"/>
  <c r="H904"/>
  <c r="H878"/>
  <c r="F574"/>
  <c r="H91"/>
  <c r="D1159"/>
  <c r="D1157"/>
  <c r="F2147"/>
  <c r="F291"/>
  <c r="D521"/>
  <c r="E521" s="1"/>
  <c r="I387"/>
  <c r="I386" s="1"/>
  <c r="I385"/>
  <c r="I439"/>
  <c r="I437"/>
  <c r="I436" s="1"/>
  <c r="I435" s="1"/>
  <c r="D70"/>
  <c r="D69"/>
  <c r="F1162"/>
  <c r="G70"/>
  <c r="G69" s="1"/>
  <c r="I1162"/>
  <c r="I1161" s="1"/>
  <c r="C745"/>
  <c r="C1307"/>
  <c r="D880"/>
  <c r="D575"/>
  <c r="E575"/>
  <c r="G880"/>
  <c r="H880"/>
  <c r="G575"/>
  <c r="I880"/>
  <c r="J1254"/>
  <c r="J1250"/>
  <c r="J1249" s="1"/>
  <c r="J1938"/>
  <c r="J192"/>
  <c r="J191"/>
  <c r="J190" s="1"/>
  <c r="D438"/>
  <c r="E438" s="1"/>
  <c r="D290"/>
  <c r="D66"/>
  <c r="E66" s="1"/>
  <c r="G438"/>
  <c r="G290"/>
  <c r="G66"/>
  <c r="H66"/>
  <c r="J878"/>
  <c r="J573"/>
  <c r="G1894"/>
  <c r="L1894"/>
  <c r="C1933"/>
  <c r="K1933"/>
  <c r="G2150"/>
  <c r="J1648"/>
  <c r="L990"/>
  <c r="G637"/>
  <c r="H541"/>
  <c r="G464"/>
  <c r="G321"/>
  <c r="H295"/>
  <c r="M295" s="1"/>
  <c r="H1760"/>
  <c r="H2314"/>
  <c r="M1192"/>
  <c r="E1190"/>
  <c r="M1191"/>
  <c r="F1159"/>
  <c r="F1157"/>
  <c r="M1236"/>
  <c r="D54"/>
  <c r="M977"/>
  <c r="M88"/>
  <c r="M1764"/>
  <c r="G1068"/>
  <c r="G1066" s="1"/>
  <c r="L1368"/>
  <c r="F2091"/>
  <c r="F2087"/>
  <c r="F1646"/>
  <c r="H1646"/>
  <c r="I291"/>
  <c r="I289"/>
  <c r="I288" s="1"/>
  <c r="I287"/>
  <c r="M413"/>
  <c r="M425"/>
  <c r="L424"/>
  <c r="F389"/>
  <c r="D420"/>
  <c r="E420"/>
  <c r="J420"/>
  <c r="G390"/>
  <c r="L390" s="1"/>
  <c r="H492"/>
  <c r="D1307"/>
  <c r="D1306"/>
  <c r="G1307"/>
  <c r="G1306"/>
  <c r="J1307"/>
  <c r="J1306"/>
  <c r="M610"/>
  <c r="M634"/>
  <c r="I672"/>
  <c r="J672"/>
  <c r="M718"/>
  <c r="M767"/>
  <c r="M769"/>
  <c r="K752"/>
  <c r="J1045"/>
  <c r="J1044"/>
  <c r="I30"/>
  <c r="I13"/>
  <c r="C70"/>
  <c r="C44"/>
  <c r="I821"/>
  <c r="J575"/>
  <c r="D1489"/>
  <c r="I1470"/>
  <c r="D1589"/>
  <c r="D1576"/>
  <c r="F1576"/>
  <c r="M1734"/>
  <c r="M1976"/>
  <c r="C1940"/>
  <c r="C1939" s="1"/>
  <c r="C1938"/>
  <c r="F1940"/>
  <c r="G1940"/>
  <c r="G1939" s="1"/>
  <c r="G1938" s="1"/>
  <c r="G2149"/>
  <c r="G2091"/>
  <c r="G2090"/>
  <c r="F199"/>
  <c r="D192"/>
  <c r="D191"/>
  <c r="D190" s="1"/>
  <c r="G192"/>
  <c r="C1302"/>
  <c r="E1302"/>
  <c r="D388"/>
  <c r="E388"/>
  <c r="F1302"/>
  <c r="G388"/>
  <c r="I1067"/>
  <c r="I1066"/>
  <c r="I1065" s="1"/>
  <c r="I1064" s="1"/>
  <c r="J1302"/>
  <c r="J1301"/>
  <c r="J819"/>
  <c r="G1525"/>
  <c r="D1561"/>
  <c r="C2093"/>
  <c r="D2293"/>
  <c r="D2292"/>
  <c r="I1650"/>
  <c r="I1649"/>
  <c r="I2150"/>
  <c r="M364"/>
  <c r="M363"/>
  <c r="E358"/>
  <c r="D584"/>
  <c r="M713"/>
  <c r="E712"/>
  <c r="L774"/>
  <c r="L778"/>
  <c r="M809"/>
  <c r="M808"/>
  <c r="M801"/>
  <c r="M800"/>
  <c r="M785"/>
  <c r="M784"/>
  <c r="M832"/>
  <c r="M831"/>
  <c r="K830"/>
  <c r="E900"/>
  <c r="G881"/>
  <c r="M1003"/>
  <c r="M1002"/>
  <c r="M1049"/>
  <c r="M1062"/>
  <c r="M1055"/>
  <c r="M1054"/>
  <c r="M1137"/>
  <c r="M1136"/>
  <c r="M1146"/>
  <c r="K1490"/>
  <c r="F1489"/>
  <c r="M1556"/>
  <c r="M1555"/>
  <c r="L1637"/>
  <c r="K1709"/>
  <c r="D1874"/>
  <c r="D1873" s="1"/>
  <c r="D1872"/>
  <c r="G1874"/>
  <c r="E1946"/>
  <c r="M1946" s="1"/>
  <c r="C511"/>
  <c r="C510" s="1"/>
  <c r="C509"/>
  <c r="C514"/>
  <c r="D515"/>
  <c r="E515" s="1"/>
  <c r="E516"/>
  <c r="C1214"/>
  <c r="E1214"/>
  <c r="K1215"/>
  <c r="E1215"/>
  <c r="E1195"/>
  <c r="C1165"/>
  <c r="K1166"/>
  <c r="K1028"/>
  <c r="C903"/>
  <c r="K904"/>
  <c r="J245"/>
  <c r="J244" s="1"/>
  <c r="J243" s="1"/>
  <c r="J236"/>
  <c r="J235" s="1"/>
  <c r="J171"/>
  <c r="J170" s="1"/>
  <c r="J169"/>
  <c r="J182"/>
  <c r="J181"/>
  <c r="I170"/>
  <c r="I169" s="1"/>
  <c r="I182"/>
  <c r="I181" s="1"/>
  <c r="K2272"/>
  <c r="C2012"/>
  <c r="K2013"/>
  <c r="C1625"/>
  <c r="K1625" s="1"/>
  <c r="K1626"/>
  <c r="C1458"/>
  <c r="K1459"/>
  <c r="K2091"/>
  <c r="E1647"/>
  <c r="M1647"/>
  <c r="K1647"/>
  <c r="E322"/>
  <c r="D321"/>
  <c r="F2128"/>
  <c r="H2128" s="1"/>
  <c r="K2129"/>
  <c r="H2129"/>
  <c r="E1931"/>
  <c r="E296"/>
  <c r="C582"/>
  <c r="C843"/>
  <c r="K843" s="1"/>
  <c r="K844"/>
  <c r="D2060"/>
  <c r="E2060"/>
  <c r="L2061"/>
  <c r="E1897"/>
  <c r="D2290"/>
  <c r="E1456"/>
  <c r="M1456" s="1"/>
  <c r="D1455"/>
  <c r="L1456"/>
  <c r="E1395"/>
  <c r="D1394"/>
  <c r="D1393"/>
  <c r="D1392" s="1"/>
  <c r="L1469"/>
  <c r="E1932"/>
  <c r="M1932"/>
  <c r="K1932"/>
  <c r="E2267"/>
  <c r="K2267"/>
  <c r="C2266"/>
  <c r="F2030"/>
  <c r="K2030"/>
  <c r="K2031"/>
  <c r="D15"/>
  <c r="F15"/>
  <c r="K15" s="1"/>
  <c r="H32"/>
  <c r="M32" s="1"/>
  <c r="E2170"/>
  <c r="H2055"/>
  <c r="F1737"/>
  <c r="K1737" s="1"/>
  <c r="H1738"/>
  <c r="H193"/>
  <c r="C1588"/>
  <c r="C1587" s="1"/>
  <c r="K1587"/>
  <c r="K1589"/>
  <c r="G521"/>
  <c r="G523"/>
  <c r="G522"/>
  <c r="F420"/>
  <c r="F1161"/>
  <c r="D1156"/>
  <c r="E1148"/>
  <c r="E975"/>
  <c r="M975" s="1"/>
  <c r="E822"/>
  <c r="J68"/>
  <c r="J2148"/>
  <c r="J2146"/>
  <c r="J2091"/>
  <c r="J2088"/>
  <c r="J1931"/>
  <c r="J1929"/>
  <c r="I2091"/>
  <c r="I2148"/>
  <c r="I2146"/>
  <c r="I2145" s="1"/>
  <c r="I2144"/>
  <c r="I1840"/>
  <c r="I1839"/>
  <c r="I1838" s="1"/>
  <c r="I1798"/>
  <c r="I1797" s="1"/>
  <c r="I1796"/>
  <c r="I236"/>
  <c r="I235" s="1"/>
  <c r="I234"/>
  <c r="I68"/>
  <c r="H2295"/>
  <c r="H1364"/>
  <c r="H1354"/>
  <c r="E2272"/>
  <c r="H2139"/>
  <c r="H1305"/>
  <c r="M1305" s="1"/>
  <c r="H1215"/>
  <c r="M1215" s="1"/>
  <c r="F1214"/>
  <c r="K1214" s="1"/>
  <c r="F638"/>
  <c r="K638" s="1"/>
  <c r="H639"/>
  <c r="F521"/>
  <c r="F523"/>
  <c r="H524"/>
  <c r="M524"/>
  <c r="F1256"/>
  <c r="K1256"/>
  <c r="H1257"/>
  <c r="M1257"/>
  <c r="C557"/>
  <c r="C537"/>
  <c r="D560"/>
  <c r="E560"/>
  <c r="M560" s="1"/>
  <c r="E541"/>
  <c r="M541" s="1"/>
  <c r="L2300"/>
  <c r="E1354"/>
  <c r="E1319"/>
  <c r="D1303"/>
  <c r="E1283"/>
  <c r="M1283" s="1"/>
  <c r="E1216"/>
  <c r="E1196"/>
  <c r="E1182"/>
  <c r="M1182" s="1"/>
  <c r="E1167"/>
  <c r="E1000"/>
  <c r="E983"/>
  <c r="E905"/>
  <c r="M905" s="1"/>
  <c r="E888"/>
  <c r="E869"/>
  <c r="D867"/>
  <c r="D866"/>
  <c r="J1305"/>
  <c r="J1072"/>
  <c r="J820"/>
  <c r="J818"/>
  <c r="J817" s="1"/>
  <c r="J816"/>
  <c r="J172"/>
  <c r="J92"/>
  <c r="J91" s="1"/>
  <c r="J90" s="1"/>
  <c r="J2130"/>
  <c r="J2129" s="1"/>
  <c r="J2128" s="1"/>
  <c r="J1854"/>
  <c r="J1853"/>
  <c r="J1852" s="1"/>
  <c r="J1815"/>
  <c r="J1814" s="1"/>
  <c r="J1813" s="1"/>
  <c r="J1760"/>
  <c r="J1679"/>
  <c r="J1678" s="1"/>
  <c r="J1677"/>
  <c r="J1449"/>
  <c r="J1448"/>
  <c r="J1447" s="1"/>
  <c r="J1413"/>
  <c r="I1479"/>
  <c r="I1460"/>
  <c r="I1459"/>
  <c r="I1458" s="1"/>
  <c r="I2291"/>
  <c r="I2290" s="1"/>
  <c r="I2289"/>
  <c r="I2061"/>
  <c r="I2060"/>
  <c r="I1931"/>
  <c r="I1929"/>
  <c r="I1406"/>
  <c r="I1363"/>
  <c r="I1303"/>
  <c r="I1278"/>
  <c r="I1277" s="1"/>
  <c r="I1276" s="1"/>
  <c r="I1165"/>
  <c r="I1156"/>
  <c r="I1155" s="1"/>
  <c r="I1103"/>
  <c r="I1102" s="1"/>
  <c r="I1101" s="1"/>
  <c r="I903"/>
  <c r="I584"/>
  <c r="I583" s="1"/>
  <c r="I582"/>
  <c r="I197"/>
  <c r="I172"/>
  <c r="I122"/>
  <c r="I92"/>
  <c r="I91"/>
  <c r="I90" s="1"/>
  <c r="I72"/>
  <c r="H46"/>
  <c r="M46"/>
  <c r="G2272"/>
  <c r="L2272"/>
  <c r="H2271"/>
  <c r="M2271"/>
  <c r="H2257"/>
  <c r="M2257" s="1"/>
  <c r="G1413"/>
  <c r="H1397"/>
  <c r="M1397"/>
  <c r="G1347"/>
  <c r="F74"/>
  <c r="E1919"/>
  <c r="E1853"/>
  <c r="E1461"/>
  <c r="M1461"/>
  <c r="E1409"/>
  <c r="M1409"/>
  <c r="E1400"/>
  <c r="M1400"/>
  <c r="D2090"/>
  <c r="L2090"/>
  <c r="D1415"/>
  <c r="C2149"/>
  <c r="E2149" s="1"/>
  <c r="M2149" s="1"/>
  <c r="E1855"/>
  <c r="M1855" s="1"/>
  <c r="C1815"/>
  <c r="E1575"/>
  <c r="M1575"/>
  <c r="E376"/>
  <c r="M376"/>
  <c r="E308"/>
  <c r="E262"/>
  <c r="E213"/>
  <c r="M213"/>
  <c r="C197"/>
  <c r="E183"/>
  <c r="E181"/>
  <c r="E176"/>
  <c r="M176" s="1"/>
  <c r="E77"/>
  <c r="M77" s="1"/>
  <c r="D68"/>
  <c r="E68" s="1"/>
  <c r="M68" s="1"/>
  <c r="E47"/>
  <c r="H2199"/>
  <c r="H2172"/>
  <c r="M2172"/>
  <c r="H2130"/>
  <c r="H2105"/>
  <c r="M2105"/>
  <c r="H2014"/>
  <c r="H1935"/>
  <c r="M1935" s="1"/>
  <c r="H1913"/>
  <c r="H1874"/>
  <c r="H1815"/>
  <c r="H2258"/>
  <c r="H465"/>
  <c r="M465" s="1"/>
  <c r="D354"/>
  <c r="E355"/>
  <c r="H1587"/>
  <c r="H1539"/>
  <c r="H1195"/>
  <c r="M1195" s="1"/>
  <c r="F1156"/>
  <c r="H1000"/>
  <c r="M1000"/>
  <c r="H903"/>
  <c r="H644"/>
  <c r="M644" s="1"/>
  <c r="G238"/>
  <c r="H90"/>
  <c r="H92"/>
  <c r="I1388"/>
  <c r="H322"/>
  <c r="M322" s="1"/>
  <c r="F2148"/>
  <c r="F1645"/>
  <c r="G291"/>
  <c r="H390"/>
  <c r="H423"/>
  <c r="M423" s="1"/>
  <c r="G389"/>
  <c r="J439"/>
  <c r="F439"/>
  <c r="F70"/>
  <c r="H241"/>
  <c r="M241" s="1"/>
  <c r="I70"/>
  <c r="G576"/>
  <c r="G29"/>
  <c r="J36"/>
  <c r="E1708"/>
  <c r="H1530"/>
  <c r="M1530"/>
  <c r="H1480"/>
  <c r="H1460"/>
  <c r="H1319"/>
  <c r="M1319"/>
  <c r="G1303"/>
  <c r="G1301"/>
  <c r="G1300" s="1"/>
  <c r="G1299" s="1"/>
  <c r="F1303"/>
  <c r="G994"/>
  <c r="L994" s="1"/>
  <c r="H987"/>
  <c r="H641"/>
  <c r="G574"/>
  <c r="L574"/>
  <c r="F547"/>
  <c r="F529"/>
  <c r="H517"/>
  <c r="M517"/>
  <c r="G512"/>
  <c r="H512"/>
  <c r="M512" s="1"/>
  <c r="H464"/>
  <c r="M464" s="1"/>
  <c r="H451"/>
  <c r="M451" s="1"/>
  <c r="H445"/>
  <c r="M445" s="1"/>
  <c r="H394"/>
  <c r="H296"/>
  <c r="M296"/>
  <c r="G258"/>
  <c r="G257"/>
  <c r="H251"/>
  <c r="G245"/>
  <c r="G244" s="1"/>
  <c r="H239"/>
  <c r="M239" s="1"/>
  <c r="H224"/>
  <c r="M224" s="1"/>
  <c r="H222"/>
  <c r="M222" s="1"/>
  <c r="H225"/>
  <c r="M225" s="1"/>
  <c r="H126"/>
  <c r="G123"/>
  <c r="G122"/>
  <c r="H127"/>
  <c r="M127"/>
  <c r="J1388"/>
  <c r="C1189"/>
  <c r="F1190"/>
  <c r="H56"/>
  <c r="M56" s="1"/>
  <c r="M217"/>
  <c r="M205"/>
  <c r="H559"/>
  <c r="M559" s="1"/>
  <c r="M2028"/>
  <c r="H543"/>
  <c r="L1068"/>
  <c r="M1083"/>
  <c r="L1105"/>
  <c r="L1310"/>
  <c r="F2149"/>
  <c r="F1931"/>
  <c r="F1930"/>
  <c r="M346"/>
  <c r="D291"/>
  <c r="M422"/>
  <c r="M427"/>
  <c r="M429"/>
  <c r="M431"/>
  <c r="E421"/>
  <c r="J390"/>
  <c r="J386"/>
  <c r="J385" s="1"/>
  <c r="I420"/>
  <c r="H419"/>
  <c r="M419"/>
  <c r="G421"/>
  <c r="E492"/>
  <c r="M492" s="1"/>
  <c r="M507"/>
  <c r="G439"/>
  <c r="D1162"/>
  <c r="D1161" s="1"/>
  <c r="D195"/>
  <c r="D194" s="1"/>
  <c r="D189" s="1"/>
  <c r="F1307"/>
  <c r="G1162"/>
  <c r="G195"/>
  <c r="I1307"/>
  <c r="I1306"/>
  <c r="J1162"/>
  <c r="J1161"/>
  <c r="J671"/>
  <c r="G706"/>
  <c r="G705" s="1"/>
  <c r="I576"/>
  <c r="I705"/>
  <c r="I1045"/>
  <c r="I1044" s="1"/>
  <c r="J995"/>
  <c r="E711"/>
  <c r="J70"/>
  <c r="I671"/>
  <c r="M730"/>
  <c r="C705"/>
  <c r="E705"/>
  <c r="J706"/>
  <c r="J705"/>
  <c r="I745"/>
  <c r="C195"/>
  <c r="C820"/>
  <c r="K820"/>
  <c r="C238"/>
  <c r="C67"/>
  <c r="D1254"/>
  <c r="G1254"/>
  <c r="I1254"/>
  <c r="I1250"/>
  <c r="I1249" s="1"/>
  <c r="J880"/>
  <c r="F1470"/>
  <c r="C1576"/>
  <c r="M1728"/>
  <c r="D1703"/>
  <c r="I1703"/>
  <c r="I1702"/>
  <c r="I1701" s="1"/>
  <c r="D1940"/>
  <c r="I1940"/>
  <c r="I1939"/>
  <c r="I1938" s="1"/>
  <c r="G2291"/>
  <c r="G2148"/>
  <c r="G1470"/>
  <c r="J199"/>
  <c r="J198" s="1"/>
  <c r="J197" s="1"/>
  <c r="J189" s="1"/>
  <c r="F1125"/>
  <c r="D292"/>
  <c r="E292"/>
  <c r="C819"/>
  <c r="D878"/>
  <c r="D573"/>
  <c r="D572"/>
  <c r="F819"/>
  <c r="G878"/>
  <c r="G573"/>
  <c r="I1302"/>
  <c r="J1067"/>
  <c r="J1066"/>
  <c r="J1065" s="1"/>
  <c r="J1064" s="1"/>
  <c r="J438"/>
  <c r="C1524"/>
  <c r="F1524"/>
  <c r="I1524"/>
  <c r="I1523" s="1"/>
  <c r="I1522" s="1"/>
  <c r="I1521" s="1"/>
  <c r="J1561"/>
  <c r="J1560" s="1"/>
  <c r="J1559" s="1"/>
  <c r="C2293"/>
  <c r="F2093"/>
  <c r="I1936"/>
  <c r="I1935"/>
  <c r="J2293"/>
  <c r="J2292"/>
  <c r="J2289" s="1"/>
  <c r="C2150"/>
  <c r="E2150" s="1"/>
  <c r="D1933"/>
  <c r="E1933" s="1"/>
  <c r="F1648"/>
  <c r="G1648"/>
  <c r="J1933"/>
  <c r="M365"/>
  <c r="M361"/>
  <c r="H358"/>
  <c r="M358"/>
  <c r="L359"/>
  <c r="F356"/>
  <c r="M494"/>
  <c r="M617"/>
  <c r="M814"/>
  <c r="M810"/>
  <c r="M806"/>
  <c r="M802"/>
  <c r="M798"/>
  <c r="M782"/>
  <c r="H780"/>
  <c r="M780"/>
  <c r="L882"/>
  <c r="D881"/>
  <c r="M900"/>
  <c r="H899"/>
  <c r="M930"/>
  <c r="L978"/>
  <c r="K1049"/>
  <c r="M1060"/>
  <c r="M1056"/>
  <c r="M1052"/>
  <c r="M1138"/>
  <c r="M1134"/>
  <c r="M1130"/>
  <c r="C1489"/>
  <c r="E1637"/>
  <c r="G1979"/>
  <c r="L2065"/>
  <c r="C879"/>
  <c r="C439"/>
  <c r="C1303"/>
  <c r="C1301" s="1"/>
  <c r="C1159"/>
  <c r="C576"/>
  <c r="F1254"/>
  <c r="F575"/>
  <c r="I575"/>
  <c r="I571"/>
  <c r="I570" s="1"/>
  <c r="C880"/>
  <c r="D1470"/>
  <c r="E1470"/>
  <c r="J1470"/>
  <c r="J1468"/>
  <c r="J1467" s="1"/>
  <c r="J1466" s="1"/>
  <c r="C1701"/>
  <c r="G2147"/>
  <c r="G1388"/>
  <c r="C192"/>
  <c r="I192"/>
  <c r="I191"/>
  <c r="I190" s="1"/>
  <c r="I189" s="1"/>
  <c r="C574"/>
  <c r="C878"/>
  <c r="C573"/>
  <c r="E573"/>
  <c r="D819"/>
  <c r="D818"/>
  <c r="D817" s="1"/>
  <c r="D816" s="1"/>
  <c r="F878"/>
  <c r="F573"/>
  <c r="G819"/>
  <c r="G818"/>
  <c r="G817" s="1"/>
  <c r="G816" s="1"/>
  <c r="I66"/>
  <c r="I65" s="1"/>
  <c r="I64" s="1"/>
  <c r="I63" s="1"/>
  <c r="D1387"/>
  <c r="D1386"/>
  <c r="C1648"/>
  <c r="D1648"/>
  <c r="F2150"/>
  <c r="G1933"/>
  <c r="H1933" s="1"/>
  <c r="M1933" s="1"/>
  <c r="I1933"/>
  <c r="I1928"/>
  <c r="I1927" s="1"/>
  <c r="M357"/>
  <c r="E354"/>
  <c r="E356"/>
  <c r="M359"/>
  <c r="H440"/>
  <c r="H493"/>
  <c r="M493"/>
  <c r="L589"/>
  <c r="G583"/>
  <c r="E678"/>
  <c r="E751"/>
  <c r="K968"/>
  <c r="M1945"/>
  <c r="J42"/>
  <c r="J41"/>
  <c r="C545"/>
  <c r="C536"/>
  <c r="D511"/>
  <c r="D514"/>
  <c r="E514"/>
  <c r="D1364"/>
  <c r="D1363"/>
  <c r="L1363" s="1"/>
  <c r="E1365"/>
  <c r="M1365" s="1"/>
  <c r="D1301"/>
  <c r="D1174"/>
  <c r="E1175"/>
  <c r="D1117"/>
  <c r="E1118"/>
  <c r="M1118"/>
  <c r="K1102"/>
  <c r="C1101"/>
  <c r="E1101" s="1"/>
  <c r="E1102"/>
  <c r="E1070"/>
  <c r="K1027"/>
  <c r="L939"/>
  <c r="D938"/>
  <c r="E938" s="1"/>
  <c r="M938" s="1"/>
  <c r="E939"/>
  <c r="D865"/>
  <c r="E866"/>
  <c r="E845"/>
  <c r="D844"/>
  <c r="D733"/>
  <c r="D732" s="1"/>
  <c r="E732" s="1"/>
  <c r="E734"/>
  <c r="C637"/>
  <c r="E638"/>
  <c r="J511"/>
  <c r="J510"/>
  <c r="J509" s="1"/>
  <c r="J514"/>
  <c r="I1399"/>
  <c r="I1398"/>
  <c r="I1395"/>
  <c r="I1405"/>
  <c r="I1404" s="1"/>
  <c r="I1403" s="1"/>
  <c r="I511"/>
  <c r="I510"/>
  <c r="I509" s="1"/>
  <c r="I514"/>
  <c r="H53"/>
  <c r="F52"/>
  <c r="H2252"/>
  <c r="M2252"/>
  <c r="K2252"/>
  <c r="F1413"/>
  <c r="H1414"/>
  <c r="K1414"/>
  <c r="F1347"/>
  <c r="H1348"/>
  <c r="K1348"/>
  <c r="F64"/>
  <c r="C2278"/>
  <c r="D2228"/>
  <c r="E2229"/>
  <c r="G15"/>
  <c r="H15" s="1"/>
  <c r="E1364"/>
  <c r="M1364"/>
  <c r="J234"/>
  <c r="J64"/>
  <c r="I1380"/>
  <c r="E522"/>
  <c r="E543"/>
  <c r="M543"/>
  <c r="D542"/>
  <c r="E542"/>
  <c r="M542" s="1"/>
  <c r="K2300"/>
  <c r="E2300"/>
  <c r="E2295"/>
  <c r="K2295"/>
  <c r="C1347"/>
  <c r="E1347"/>
  <c r="E1348"/>
  <c r="C1314"/>
  <c r="E1314" s="1"/>
  <c r="M1314" s="1"/>
  <c r="E1315"/>
  <c r="K1315"/>
  <c r="C1276"/>
  <c r="K1271"/>
  <c r="E1271"/>
  <c r="K1266"/>
  <c r="E1266"/>
  <c r="E1251"/>
  <c r="D1250"/>
  <c r="E1181"/>
  <c r="C1180"/>
  <c r="K1181"/>
  <c r="D1072"/>
  <c r="E1072"/>
  <c r="E1073"/>
  <c r="D1027"/>
  <c r="E1027" s="1"/>
  <c r="E1028"/>
  <c r="C994"/>
  <c r="E994"/>
  <c r="E995"/>
  <c r="K995"/>
  <c r="K938"/>
  <c r="E887"/>
  <c r="K887"/>
  <c r="C886"/>
  <c r="E886"/>
  <c r="J2253"/>
  <c r="J2252"/>
  <c r="J2149"/>
  <c r="J2145"/>
  <c r="J2144" s="1"/>
  <c r="J1405"/>
  <c r="J1404" s="1"/>
  <c r="J1403" s="1"/>
  <c r="J1378"/>
  <c r="I1481"/>
  <c r="I1480" s="1"/>
  <c r="I1469"/>
  <c r="I1468" s="1"/>
  <c r="I1467" s="1"/>
  <c r="I1466" s="1"/>
  <c r="F42"/>
  <c r="H44"/>
  <c r="F40"/>
  <c r="H2305"/>
  <c r="M2305"/>
  <c r="K2305"/>
  <c r="F2278"/>
  <c r="H2279"/>
  <c r="K2279"/>
  <c r="H1363"/>
  <c r="E2228"/>
  <c r="K2228"/>
  <c r="E865"/>
  <c r="J536"/>
  <c r="J1380"/>
  <c r="J2087"/>
  <c r="J2086" s="1"/>
  <c r="M2295"/>
  <c r="M1354"/>
  <c r="C2199"/>
  <c r="E2200"/>
  <c r="C2139"/>
  <c r="E2140"/>
  <c r="M2140" s="1"/>
  <c r="C2055"/>
  <c r="E2056"/>
  <c r="M2056"/>
  <c r="C1978"/>
  <c r="C1873"/>
  <c r="E1874"/>
  <c r="M1874"/>
  <c r="D1626"/>
  <c r="E1627"/>
  <c r="C1539"/>
  <c r="E1540"/>
  <c r="M1540" s="1"/>
  <c r="E1526"/>
  <c r="C1474"/>
  <c r="E1475"/>
  <c r="M1475" s="1"/>
  <c r="C1398"/>
  <c r="E1399"/>
  <c r="D1760"/>
  <c r="E1762"/>
  <c r="M1762" s="1"/>
  <c r="D2089"/>
  <c r="D2102"/>
  <c r="C1934"/>
  <c r="E2065"/>
  <c r="M2065"/>
  <c r="C2148"/>
  <c r="E2156"/>
  <c r="M2156" s="1"/>
  <c r="C1840"/>
  <c r="E1842"/>
  <c r="M1842"/>
  <c r="C1646"/>
  <c r="E1681"/>
  <c r="M1681" s="1"/>
  <c r="C1394"/>
  <c r="C2089"/>
  <c r="C2102"/>
  <c r="C1645"/>
  <c r="C1679"/>
  <c r="C1406"/>
  <c r="E1450"/>
  <c r="M1450" s="1"/>
  <c r="C385"/>
  <c r="C220"/>
  <c r="E221"/>
  <c r="E171"/>
  <c r="C170"/>
  <c r="E153"/>
  <c r="C152"/>
  <c r="C90"/>
  <c r="G2228"/>
  <c r="H2229"/>
  <c r="M2229"/>
  <c r="H2205"/>
  <c r="F2204"/>
  <c r="H2153"/>
  <c r="F2152"/>
  <c r="G2060"/>
  <c r="L2060"/>
  <c r="H2061"/>
  <c r="G1897"/>
  <c r="H1898"/>
  <c r="H1814"/>
  <c r="F1813"/>
  <c r="G1677"/>
  <c r="H1678"/>
  <c r="G1652"/>
  <c r="H1652" s="1"/>
  <c r="H1653"/>
  <c r="H1454"/>
  <c r="F1453"/>
  <c r="F1301"/>
  <c r="H1303"/>
  <c r="E2133"/>
  <c r="M2133"/>
  <c r="E2095"/>
  <c r="E1582"/>
  <c r="C1380"/>
  <c r="E1455"/>
  <c r="M1455" s="1"/>
  <c r="E1815"/>
  <c r="M1815" s="1"/>
  <c r="E321"/>
  <c r="C2128"/>
  <c r="D2013"/>
  <c r="D2012" s="1"/>
  <c r="E2012" s="1"/>
  <c r="M2012" s="1"/>
  <c r="E2014"/>
  <c r="M2014"/>
  <c r="C1913"/>
  <c r="E1913"/>
  <c r="M1913" s="1"/>
  <c r="E1914"/>
  <c r="M1914" s="1"/>
  <c r="D1653"/>
  <c r="D1652" s="1"/>
  <c r="E1652" s="1"/>
  <c r="E1654"/>
  <c r="D1930"/>
  <c r="D2032"/>
  <c r="D1798"/>
  <c r="E1799"/>
  <c r="M1799"/>
  <c r="D1738"/>
  <c r="E1739"/>
  <c r="M1739" s="1"/>
  <c r="C2090"/>
  <c r="E2131"/>
  <c r="M2131"/>
  <c r="C2147"/>
  <c r="C2154"/>
  <c r="C1930"/>
  <c r="E1981"/>
  <c r="M1981" s="1"/>
  <c r="C1469"/>
  <c r="C1481"/>
  <c r="E1482"/>
  <c r="M1482" s="1"/>
  <c r="E307"/>
  <c r="C306"/>
  <c r="D257"/>
  <c r="D256" s="1"/>
  <c r="E256" s="1"/>
  <c r="M256" s="1"/>
  <c r="E258"/>
  <c r="D249"/>
  <c r="E250"/>
  <c r="C243"/>
  <c r="D235"/>
  <c r="D244"/>
  <c r="D243" s="1"/>
  <c r="E243" s="1"/>
  <c r="E245"/>
  <c r="E212"/>
  <c r="C211"/>
  <c r="C72"/>
  <c r="E73"/>
  <c r="E124"/>
  <c r="D123"/>
  <c r="D42"/>
  <c r="D41"/>
  <c r="E44"/>
  <c r="E42"/>
  <c r="H2171"/>
  <c r="F2170"/>
  <c r="F2100"/>
  <c r="H2101"/>
  <c r="G2030"/>
  <c r="H2030"/>
  <c r="H2031"/>
  <c r="H2013"/>
  <c r="F2012"/>
  <c r="F1978"/>
  <c r="H1979"/>
  <c r="G1918"/>
  <c r="H1918" s="1"/>
  <c r="M1918" s="1"/>
  <c r="H1919"/>
  <c r="M1919" s="1"/>
  <c r="H1839"/>
  <c r="F1838"/>
  <c r="G1796"/>
  <c r="H1796" s="1"/>
  <c r="H1797"/>
  <c r="H1737"/>
  <c r="F1736"/>
  <c r="G1625"/>
  <c r="H1625"/>
  <c r="H1626"/>
  <c r="H1459"/>
  <c r="F1458"/>
  <c r="F1314"/>
  <c r="H1315"/>
  <c r="M1315"/>
  <c r="F1155"/>
  <c r="K2296"/>
  <c r="K2301"/>
  <c r="K2306"/>
  <c r="D558"/>
  <c r="E2308"/>
  <c r="M2308" s="1"/>
  <c r="E2301"/>
  <c r="M2301" s="1"/>
  <c r="E2296"/>
  <c r="M2296" s="1"/>
  <c r="E1366"/>
  <c r="M1366" s="1"/>
  <c r="E1272"/>
  <c r="M1272" s="1"/>
  <c r="E1267"/>
  <c r="M1267" s="1"/>
  <c r="E1253"/>
  <c r="E1176"/>
  <c r="E1117"/>
  <c r="E1103"/>
  <c r="M1103"/>
  <c r="E1074"/>
  <c r="M1074"/>
  <c r="E1029"/>
  <c r="E988"/>
  <c r="E940"/>
  <c r="E867"/>
  <c r="E847"/>
  <c r="E820"/>
  <c r="E733"/>
  <c r="E641"/>
  <c r="M641" s="1"/>
  <c r="E639"/>
  <c r="M639" s="1"/>
  <c r="J867"/>
  <c r="J866" s="1"/>
  <c r="J865" s="1"/>
  <c r="J529"/>
  <c r="J528"/>
  <c r="J2102"/>
  <c r="J2101"/>
  <c r="J2100" s="1"/>
  <c r="J2096"/>
  <c r="J2095" s="1"/>
  <c r="J2032"/>
  <c r="J2031" s="1"/>
  <c r="J2030" s="1"/>
  <c r="I2032"/>
  <c r="I2031"/>
  <c r="I2030" s="1"/>
  <c r="I1583"/>
  <c r="I1582" s="1"/>
  <c r="I1449"/>
  <c r="I1448" s="1"/>
  <c r="I1447" s="1"/>
  <c r="I1316"/>
  <c r="I1315"/>
  <c r="I1314" s="1"/>
  <c r="I529"/>
  <c r="I528" s="1"/>
  <c r="I245"/>
  <c r="I244" s="1"/>
  <c r="I243" s="1"/>
  <c r="H49"/>
  <c r="G42"/>
  <c r="H2253"/>
  <c r="H67"/>
  <c r="E2253"/>
  <c r="E2230"/>
  <c r="E2171"/>
  <c r="E2061"/>
  <c r="E2013"/>
  <c r="E1980"/>
  <c r="M1980"/>
  <c r="E1920"/>
  <c r="C1918"/>
  <c r="E1898"/>
  <c r="E1854"/>
  <c r="M1854" s="1"/>
  <c r="C1852"/>
  <c r="C1736"/>
  <c r="E1653"/>
  <c r="E1579"/>
  <c r="E1541"/>
  <c r="M1541" s="1"/>
  <c r="E1531"/>
  <c r="E1449"/>
  <c r="C1447"/>
  <c r="E1407"/>
  <c r="M1407"/>
  <c r="D1380"/>
  <c r="D2206"/>
  <c r="D2147"/>
  <c r="D1644"/>
  <c r="D1643" s="1"/>
  <c r="D1642" s="1"/>
  <c r="E1577"/>
  <c r="M1577"/>
  <c r="E2054"/>
  <c r="M2054"/>
  <c r="E2207"/>
  <c r="M2207"/>
  <c r="E2033"/>
  <c r="M2033"/>
  <c r="H2228"/>
  <c r="M2228"/>
  <c r="H2095"/>
  <c r="M2095"/>
  <c r="H2060"/>
  <c r="H1897"/>
  <c r="M1897" s="1"/>
  <c r="H1677"/>
  <c r="H1582"/>
  <c r="M1582" s="1"/>
  <c r="H1531"/>
  <c r="M1531" s="1"/>
  <c r="L1266"/>
  <c r="H1266"/>
  <c r="M1266"/>
  <c r="G1253"/>
  <c r="G1251"/>
  <c r="G1250" s="1"/>
  <c r="G1278"/>
  <c r="G1277" s="1"/>
  <c r="G1175"/>
  <c r="H1176"/>
  <c r="M1176"/>
  <c r="F1116"/>
  <c r="H1117"/>
  <c r="M1117" s="1"/>
  <c r="F1070"/>
  <c r="H1077"/>
  <c r="M1077"/>
  <c r="G1028"/>
  <c r="H1029"/>
  <c r="M1029" s="1"/>
  <c r="F994"/>
  <c r="H995"/>
  <c r="M995"/>
  <c r="F886"/>
  <c r="H887"/>
  <c r="M887" s="1"/>
  <c r="H772"/>
  <c r="F771"/>
  <c r="F732"/>
  <c r="F637"/>
  <c r="H638"/>
  <c r="M638" s="1"/>
  <c r="G572"/>
  <c r="H574"/>
  <c r="G511"/>
  <c r="G510" s="1"/>
  <c r="G509" s="1"/>
  <c r="G514"/>
  <c r="F511"/>
  <c r="H515"/>
  <c r="F514"/>
  <c r="G256"/>
  <c r="H257"/>
  <c r="F211"/>
  <c r="H212"/>
  <c r="M212" s="1"/>
  <c r="F189"/>
  <c r="G171"/>
  <c r="G170"/>
  <c r="G169" s="1"/>
  <c r="G182"/>
  <c r="G181" s="1"/>
  <c r="H181" s="1"/>
  <c r="G967"/>
  <c r="H968"/>
  <c r="M968"/>
  <c r="G1102"/>
  <c r="H1102"/>
  <c r="M1102" s="1"/>
  <c r="L1103"/>
  <c r="D2025"/>
  <c r="L2026"/>
  <c r="E2026"/>
  <c r="F387"/>
  <c r="F386" s="1"/>
  <c r="F385" s="1"/>
  <c r="H389"/>
  <c r="G497"/>
  <c r="F173"/>
  <c r="H174"/>
  <c r="M174" s="1"/>
  <c r="H294"/>
  <c r="M294" s="1"/>
  <c r="G293"/>
  <c r="H293" s="1"/>
  <c r="M293" s="1"/>
  <c r="G194"/>
  <c r="H195"/>
  <c r="J69"/>
  <c r="F619"/>
  <c r="H620"/>
  <c r="M620"/>
  <c r="F706"/>
  <c r="H707"/>
  <c r="M707" s="1"/>
  <c r="L1306"/>
  <c r="H1214"/>
  <c r="M1214"/>
  <c r="H1194"/>
  <c r="G1065"/>
  <c r="H240"/>
  <c r="M240"/>
  <c r="F1380"/>
  <c r="D35"/>
  <c r="G35"/>
  <c r="F1260"/>
  <c r="H1261"/>
  <c r="M1261"/>
  <c r="F1253"/>
  <c r="F1278"/>
  <c r="F1101"/>
  <c r="F1066"/>
  <c r="H1068"/>
  <c r="G938"/>
  <c r="L938" s="1"/>
  <c r="H939"/>
  <c r="M939" s="1"/>
  <c r="G844"/>
  <c r="H845"/>
  <c r="M845"/>
  <c r="F818"/>
  <c r="H820"/>
  <c r="M820" s="1"/>
  <c r="F582"/>
  <c r="H583"/>
  <c r="F443"/>
  <c r="H444"/>
  <c r="F392"/>
  <c r="H393"/>
  <c r="G306"/>
  <c r="H306"/>
  <c r="H307"/>
  <c r="M307"/>
  <c r="F249"/>
  <c r="H250"/>
  <c r="M250" s="1"/>
  <c r="F235"/>
  <c r="F220"/>
  <c r="F171"/>
  <c r="F182"/>
  <c r="H183"/>
  <c r="M183" s="1"/>
  <c r="H124"/>
  <c r="M124" s="1"/>
  <c r="F123"/>
  <c r="E2258"/>
  <c r="M2258"/>
  <c r="K2258"/>
  <c r="H1190"/>
  <c r="M1190" s="1"/>
  <c r="G1189"/>
  <c r="G1188" s="1"/>
  <c r="G1166"/>
  <c r="G1165" s="1"/>
  <c r="H1165" s="1"/>
  <c r="M1165" s="1"/>
  <c r="H1167"/>
  <c r="M1167"/>
  <c r="F1758"/>
  <c r="H1759"/>
  <c r="G392"/>
  <c r="G1473"/>
  <c r="L1473" s="1"/>
  <c r="L1474"/>
  <c r="F368"/>
  <c r="G369"/>
  <c r="G368" s="1"/>
  <c r="H368" s="1"/>
  <c r="H370"/>
  <c r="M370" s="1"/>
  <c r="G289"/>
  <c r="H291"/>
  <c r="F403"/>
  <c r="H403" s="1"/>
  <c r="M403" s="1"/>
  <c r="H404"/>
  <c r="M404" s="1"/>
  <c r="F497"/>
  <c r="H498"/>
  <c r="F437"/>
  <c r="H439"/>
  <c r="F883"/>
  <c r="H884"/>
  <c r="F35"/>
  <c r="F69"/>
  <c r="H823"/>
  <c r="M823"/>
  <c r="G822"/>
  <c r="H822"/>
  <c r="M822" s="1"/>
  <c r="I35"/>
  <c r="I69"/>
  <c r="F671"/>
  <c r="H672"/>
  <c r="G825"/>
  <c r="H825" s="1"/>
  <c r="H826"/>
  <c r="E261"/>
  <c r="M261"/>
  <c r="E257"/>
  <c r="E251"/>
  <c r="M251" s="1"/>
  <c r="E246"/>
  <c r="M246" s="1"/>
  <c r="E201"/>
  <c r="E182"/>
  <c r="E177"/>
  <c r="M177" s="1"/>
  <c r="E126"/>
  <c r="M126" s="1"/>
  <c r="E95"/>
  <c r="M95" s="1"/>
  <c r="E49"/>
  <c r="E48" s="1"/>
  <c r="M48" s="1"/>
  <c r="H2230"/>
  <c r="M2230" s="1"/>
  <c r="H2200"/>
  <c r="M2200" s="1"/>
  <c r="H2096"/>
  <c r="H2062"/>
  <c r="M2062" s="1"/>
  <c r="H2032"/>
  <c r="H1920"/>
  <c r="M1920"/>
  <c r="H1899"/>
  <c r="M1899"/>
  <c r="H1798"/>
  <c r="H1679"/>
  <c r="H1654"/>
  <c r="M1654"/>
  <c r="H1627"/>
  <c r="M1627"/>
  <c r="H1583"/>
  <c r="M1583"/>
  <c r="H1532"/>
  <c r="M1532"/>
  <c r="H1489"/>
  <c r="H1481"/>
  <c r="H1474"/>
  <c r="H1271"/>
  <c r="M1271" s="1"/>
  <c r="H1256"/>
  <c r="M1256" s="1"/>
  <c r="H1219"/>
  <c r="M1219" s="1"/>
  <c r="H1203"/>
  <c r="H1181"/>
  <c r="M1181" s="1"/>
  <c r="H1160"/>
  <c r="M1160" s="1"/>
  <c r="H1148"/>
  <c r="M1148" s="1"/>
  <c r="F1073"/>
  <c r="L987"/>
  <c r="H256"/>
  <c r="H194"/>
  <c r="H152"/>
  <c r="M2026"/>
  <c r="K1588"/>
  <c r="L452"/>
  <c r="F1378"/>
  <c r="H988"/>
  <c r="M988" s="1"/>
  <c r="H940"/>
  <c r="M940" s="1"/>
  <c r="H869"/>
  <c r="M869" s="1"/>
  <c r="F867"/>
  <c r="H847"/>
  <c r="M847"/>
  <c r="H773"/>
  <c r="M773"/>
  <c r="G734"/>
  <c r="H540"/>
  <c r="H523"/>
  <c r="M523" s="1"/>
  <c r="H516"/>
  <c r="M516" s="1"/>
  <c r="H453"/>
  <c r="M453" s="1"/>
  <c r="H308"/>
  <c r="M308" s="1"/>
  <c r="H297"/>
  <c r="M297" s="1"/>
  <c r="H262"/>
  <c r="M262" s="1"/>
  <c r="H258"/>
  <c r="M258" s="1"/>
  <c r="H245"/>
  <c r="M245" s="1"/>
  <c r="H238"/>
  <c r="H201"/>
  <c r="H184"/>
  <c r="M184" s="1"/>
  <c r="F172"/>
  <c r="H153"/>
  <c r="M153"/>
  <c r="L2259"/>
  <c r="G1159"/>
  <c r="H1168"/>
  <c r="M1168"/>
  <c r="L1267"/>
  <c r="L394"/>
  <c r="L453"/>
  <c r="L1475"/>
  <c r="H424"/>
  <c r="M424"/>
  <c r="G746"/>
  <c r="D576"/>
  <c r="J576"/>
  <c r="D879"/>
  <c r="F879"/>
  <c r="G879"/>
  <c r="I879"/>
  <c r="C579"/>
  <c r="C27"/>
  <c r="J28"/>
  <c r="J11" s="1"/>
  <c r="F1388"/>
  <c r="C26"/>
  <c r="F26"/>
  <c r="G26"/>
  <c r="J26"/>
  <c r="L988"/>
  <c r="L2258"/>
  <c r="L1307"/>
  <c r="J745"/>
  <c r="F576"/>
  <c r="J579"/>
  <c r="J578" s="1"/>
  <c r="F881"/>
  <c r="I881"/>
  <c r="I29"/>
  <c r="J994"/>
  <c r="J992"/>
  <c r="J990" s="1"/>
  <c r="J879"/>
  <c r="J30"/>
  <c r="J13"/>
  <c r="C1162"/>
  <c r="C29"/>
  <c r="F28"/>
  <c r="I28"/>
  <c r="I11" s="1"/>
  <c r="C28"/>
  <c r="G1380"/>
  <c r="G1379"/>
  <c r="I36"/>
  <c r="I19"/>
  <c r="C572"/>
  <c r="D26"/>
  <c r="I26"/>
  <c r="F355"/>
  <c r="H356"/>
  <c r="M356"/>
  <c r="H678"/>
  <c r="M678"/>
  <c r="K678"/>
  <c r="E899"/>
  <c r="M899" s="1"/>
  <c r="C898"/>
  <c r="K899"/>
  <c r="E1517"/>
  <c r="C1516"/>
  <c r="L1636"/>
  <c r="G1635"/>
  <c r="H1635"/>
  <c r="H1636"/>
  <c r="G1978"/>
  <c r="C827"/>
  <c r="M852"/>
  <c r="G1387"/>
  <c r="C1381"/>
  <c r="I1381"/>
  <c r="H751"/>
  <c r="M751" s="1"/>
  <c r="G221"/>
  <c r="H221" s="1"/>
  <c r="M221" s="1"/>
  <c r="L222"/>
  <c r="G355"/>
  <c r="L356"/>
  <c r="G582"/>
  <c r="K711"/>
  <c r="H711"/>
  <c r="M711" s="1"/>
  <c r="H898"/>
  <c r="C1142"/>
  <c r="E1142"/>
  <c r="M1142" s="1"/>
  <c r="K1143"/>
  <c r="F1488"/>
  <c r="K1489"/>
  <c r="G1516"/>
  <c r="H1516"/>
  <c r="H1517"/>
  <c r="M1517"/>
  <c r="L1517"/>
  <c r="E1636"/>
  <c r="C1635"/>
  <c r="K1708"/>
  <c r="H1708"/>
  <c r="M1708"/>
  <c r="L1874"/>
  <c r="G1873"/>
  <c r="H1873" s="1"/>
  <c r="M1873" s="1"/>
  <c r="D1979"/>
  <c r="D1978" s="1"/>
  <c r="L1980"/>
  <c r="E390"/>
  <c r="M390"/>
  <c r="L1268"/>
  <c r="L2274"/>
  <c r="L2260"/>
  <c r="L1645"/>
  <c r="C1894"/>
  <c r="D1892"/>
  <c r="D1891" s="1"/>
  <c r="F1894"/>
  <c r="F1379"/>
  <c r="G1892"/>
  <c r="I1894"/>
  <c r="I1892" s="1"/>
  <c r="I1891" s="1"/>
  <c r="I1890" s="1"/>
  <c r="J1892"/>
  <c r="J1891" s="1"/>
  <c r="J1890" s="1"/>
  <c r="F1387"/>
  <c r="D1381"/>
  <c r="F1381"/>
  <c r="G1381"/>
  <c r="J1381"/>
  <c r="M440"/>
  <c r="L584"/>
  <c r="E625"/>
  <c r="M625" s="1"/>
  <c r="K679"/>
  <c r="H679"/>
  <c r="M679"/>
  <c r="H712"/>
  <c r="M712"/>
  <c r="H752"/>
  <c r="M752"/>
  <c r="L779"/>
  <c r="E830"/>
  <c r="M830" s="1"/>
  <c r="E882"/>
  <c r="M882" s="1"/>
  <c r="K900"/>
  <c r="K1144"/>
  <c r="K1491"/>
  <c r="L1518"/>
  <c r="H1518"/>
  <c r="M1518" s="1"/>
  <c r="H1637"/>
  <c r="M1637" s="1"/>
  <c r="H1709"/>
  <c r="M1709" s="1"/>
  <c r="L1982"/>
  <c r="L30"/>
  <c r="D13"/>
  <c r="L13" s="1"/>
  <c r="F1560"/>
  <c r="H1561"/>
  <c r="G1405"/>
  <c r="H1406"/>
  <c r="C671"/>
  <c r="E671" s="1"/>
  <c r="M671" s="1"/>
  <c r="E672"/>
  <c r="D393"/>
  <c r="E394"/>
  <c r="D91"/>
  <c r="E92"/>
  <c r="M92" s="1"/>
  <c r="E220"/>
  <c r="J1379"/>
  <c r="I1387"/>
  <c r="I1386"/>
  <c r="C877"/>
  <c r="C876"/>
  <c r="L878"/>
  <c r="M394"/>
  <c r="K884"/>
  <c r="L1539"/>
  <c r="K66"/>
  <c r="K438"/>
  <c r="C289"/>
  <c r="C1124"/>
  <c r="E1125"/>
  <c r="H1449"/>
  <c r="M1449" s="1"/>
  <c r="F1448"/>
  <c r="K1449"/>
  <c r="D2279"/>
  <c r="E2280"/>
  <c r="F47"/>
  <c r="K48"/>
  <c r="M672"/>
  <c r="J1377"/>
  <c r="C288"/>
  <c r="C287"/>
  <c r="J289"/>
  <c r="J288"/>
  <c r="J287" s="1"/>
  <c r="H2293"/>
  <c r="F2292"/>
  <c r="H1067"/>
  <c r="K1067"/>
  <c r="E884"/>
  <c r="M884" s="1"/>
  <c r="C883"/>
  <c r="E883"/>
  <c r="D771"/>
  <c r="E772"/>
  <c r="L772"/>
  <c r="L403"/>
  <c r="E403"/>
  <c r="H2267"/>
  <c r="M2267" s="1"/>
  <c r="F2266"/>
  <c r="D1066"/>
  <c r="D1065"/>
  <c r="D1064" s="1"/>
  <c r="L1064" s="1"/>
  <c r="E1068"/>
  <c r="M1068" s="1"/>
  <c r="M201"/>
  <c r="M772"/>
  <c r="I817"/>
  <c r="I816" s="1"/>
  <c r="L1066"/>
  <c r="L36"/>
  <c r="C1066"/>
  <c r="E1067"/>
  <c r="H292"/>
  <c r="M292" s="1"/>
  <c r="K292"/>
  <c r="F1702"/>
  <c r="H1703"/>
  <c r="K1703"/>
  <c r="F1044"/>
  <c r="H1045"/>
  <c r="M1045"/>
  <c r="K1045"/>
  <c r="F578"/>
  <c r="H578" s="1"/>
  <c r="H579"/>
  <c r="G1579"/>
  <c r="H1580"/>
  <c r="M1580" s="1"/>
  <c r="L1580"/>
  <c r="F1852"/>
  <c r="H1852"/>
  <c r="H1853"/>
  <c r="M1853"/>
  <c r="K1853"/>
  <c r="H1526"/>
  <c r="M1526" s="1"/>
  <c r="L1526"/>
  <c r="C875"/>
  <c r="G1644"/>
  <c r="L1644"/>
  <c r="C2092"/>
  <c r="E2092"/>
  <c r="E2093"/>
  <c r="H1525"/>
  <c r="M1525" s="1"/>
  <c r="L1525"/>
  <c r="H388"/>
  <c r="M388"/>
  <c r="L388"/>
  <c r="G191"/>
  <c r="H192"/>
  <c r="L192"/>
  <c r="F198"/>
  <c r="H199"/>
  <c r="M199" s="1"/>
  <c r="K199"/>
  <c r="D1574"/>
  <c r="L1576"/>
  <c r="C40"/>
  <c r="C42"/>
  <c r="C41" s="1"/>
  <c r="E41" s="1"/>
  <c r="K44"/>
  <c r="C1306"/>
  <c r="E1307"/>
  <c r="F289"/>
  <c r="K291"/>
  <c r="H1395"/>
  <c r="M1395" s="1"/>
  <c r="G1394"/>
  <c r="D546"/>
  <c r="E547"/>
  <c r="F538"/>
  <c r="K540"/>
  <c r="C35"/>
  <c r="C34" s="1"/>
  <c r="J1300"/>
  <c r="J1299" s="1"/>
  <c r="M66"/>
  <c r="M878"/>
  <c r="M2314"/>
  <c r="D583"/>
  <c r="E584"/>
  <c r="M584" s="1"/>
  <c r="D1560"/>
  <c r="E1561"/>
  <c r="M1561"/>
  <c r="L1561"/>
  <c r="H1302"/>
  <c r="M1302" s="1"/>
  <c r="K1302"/>
  <c r="G2088"/>
  <c r="H2090"/>
  <c r="F1939"/>
  <c r="H1940"/>
  <c r="K1940"/>
  <c r="F1574"/>
  <c r="H1576"/>
  <c r="D1588"/>
  <c r="E1589"/>
  <c r="M1589"/>
  <c r="L1589"/>
  <c r="D1488"/>
  <c r="L1489"/>
  <c r="C69"/>
  <c r="E69" s="1"/>
  <c r="M69" s="1"/>
  <c r="E70"/>
  <c r="E54"/>
  <c r="D53"/>
  <c r="L54"/>
  <c r="H290"/>
  <c r="L290"/>
  <c r="E745"/>
  <c r="K745"/>
  <c r="G1398"/>
  <c r="H1398" s="1"/>
  <c r="M1398" s="1"/>
  <c r="H1399"/>
  <c r="H36"/>
  <c r="M36"/>
  <c r="K36"/>
  <c r="D1277"/>
  <c r="E1278"/>
  <c r="M1399"/>
  <c r="M2091"/>
  <c r="H2091"/>
  <c r="G1523"/>
  <c r="D387"/>
  <c r="D437"/>
  <c r="D436" s="1"/>
  <c r="M54"/>
  <c r="J1644"/>
  <c r="J1643" s="1"/>
  <c r="J1642" s="1"/>
  <c r="J572"/>
  <c r="J571"/>
  <c r="J570" s="1"/>
  <c r="M1220"/>
  <c r="G65"/>
  <c r="H2150"/>
  <c r="M2150" s="1"/>
  <c r="K2150"/>
  <c r="E574"/>
  <c r="K574"/>
  <c r="C191"/>
  <c r="E192"/>
  <c r="M192" s="1"/>
  <c r="K192"/>
  <c r="G1378"/>
  <c r="G1377"/>
  <c r="H2147"/>
  <c r="G2146"/>
  <c r="G2145" s="1"/>
  <c r="G2144" s="1"/>
  <c r="K880"/>
  <c r="E880"/>
  <c r="M880" s="1"/>
  <c r="H575"/>
  <c r="M575" s="1"/>
  <c r="K575"/>
  <c r="C1488"/>
  <c r="E1489"/>
  <c r="M1489" s="1"/>
  <c r="L881"/>
  <c r="E881"/>
  <c r="H1648"/>
  <c r="K1648"/>
  <c r="E2293"/>
  <c r="M2293"/>
  <c r="K2293"/>
  <c r="C2292"/>
  <c r="C1523"/>
  <c r="E1524"/>
  <c r="H819"/>
  <c r="K819"/>
  <c r="F1468"/>
  <c r="H1470"/>
  <c r="M1470" s="1"/>
  <c r="K1470"/>
  <c r="D28"/>
  <c r="E1254"/>
  <c r="E238"/>
  <c r="C236"/>
  <c r="K238"/>
  <c r="C194"/>
  <c r="E195"/>
  <c r="M195"/>
  <c r="K195"/>
  <c r="F1306"/>
  <c r="H1307"/>
  <c r="M1307"/>
  <c r="K1307"/>
  <c r="G420"/>
  <c r="L420" s="1"/>
  <c r="L421"/>
  <c r="H1931"/>
  <c r="M1931"/>
  <c r="K1931"/>
  <c r="E1189"/>
  <c r="C1188"/>
  <c r="E1188" s="1"/>
  <c r="F546"/>
  <c r="H547"/>
  <c r="M547"/>
  <c r="K547"/>
  <c r="H70"/>
  <c r="M70" s="1"/>
  <c r="K70"/>
  <c r="G387"/>
  <c r="L389"/>
  <c r="F1644"/>
  <c r="H1645"/>
  <c r="G236"/>
  <c r="L238"/>
  <c r="E1415"/>
  <c r="M1415"/>
  <c r="D1414"/>
  <c r="F73"/>
  <c r="H74"/>
  <c r="M74"/>
  <c r="K74"/>
  <c r="H521"/>
  <c r="M521" s="1"/>
  <c r="K521"/>
  <c r="C2265"/>
  <c r="K2266"/>
  <c r="E2266"/>
  <c r="D2289"/>
  <c r="K903"/>
  <c r="I12"/>
  <c r="M515"/>
  <c r="M574"/>
  <c r="M2060"/>
  <c r="E1648"/>
  <c r="K878"/>
  <c r="J1387"/>
  <c r="J1386"/>
  <c r="J19"/>
  <c r="J437"/>
  <c r="J436" s="1"/>
  <c r="J435" s="1"/>
  <c r="G1928"/>
  <c r="G1927"/>
  <c r="J1928"/>
  <c r="J1927"/>
  <c r="J1155"/>
  <c r="H421"/>
  <c r="M421" s="1"/>
  <c r="D1468"/>
  <c r="D1467" s="1"/>
  <c r="D1466" s="1"/>
  <c r="H573"/>
  <c r="M573" s="1"/>
  <c r="K573"/>
  <c r="G19"/>
  <c r="H1254"/>
  <c r="M1254"/>
  <c r="K1254"/>
  <c r="C1157"/>
  <c r="E1159"/>
  <c r="K1159"/>
  <c r="C437"/>
  <c r="E439"/>
  <c r="M439" s="1"/>
  <c r="F2092"/>
  <c r="H2093"/>
  <c r="M2093"/>
  <c r="K2093"/>
  <c r="F1523"/>
  <c r="H1524"/>
  <c r="M1524"/>
  <c r="K1524"/>
  <c r="C818"/>
  <c r="E819"/>
  <c r="F1124"/>
  <c r="H1125"/>
  <c r="M1125"/>
  <c r="K1125"/>
  <c r="G1468"/>
  <c r="L1470"/>
  <c r="G2290"/>
  <c r="H2291"/>
  <c r="L2291"/>
  <c r="D1939"/>
  <c r="E1940"/>
  <c r="M1940"/>
  <c r="L1940"/>
  <c r="D1702"/>
  <c r="E1703"/>
  <c r="M1703"/>
  <c r="C1574"/>
  <c r="E1576"/>
  <c r="M1576" s="1"/>
  <c r="K1576"/>
  <c r="G28"/>
  <c r="L28"/>
  <c r="L1254"/>
  <c r="C65"/>
  <c r="K67"/>
  <c r="G1161"/>
  <c r="L1162"/>
  <c r="G437"/>
  <c r="H437" s="1"/>
  <c r="M437" s="1"/>
  <c r="L439"/>
  <c r="D289"/>
  <c r="E291"/>
  <c r="M291"/>
  <c r="H1930"/>
  <c r="F1929"/>
  <c r="H2149"/>
  <c r="K2149"/>
  <c r="F1189"/>
  <c r="K1190"/>
  <c r="H529"/>
  <c r="M529" s="1"/>
  <c r="F528"/>
  <c r="K529"/>
  <c r="F2146"/>
  <c r="H2148"/>
  <c r="E197"/>
  <c r="K1815"/>
  <c r="C1814"/>
  <c r="F522"/>
  <c r="K523"/>
  <c r="D1454"/>
  <c r="L1455"/>
  <c r="E1165"/>
  <c r="K1165"/>
  <c r="M238"/>
  <c r="H938"/>
  <c r="D11"/>
  <c r="C1387"/>
  <c r="K1303"/>
  <c r="K439"/>
  <c r="L291"/>
  <c r="F572"/>
  <c r="H572" s="1"/>
  <c r="M572" s="1"/>
  <c r="I1301"/>
  <c r="I1300" s="1"/>
  <c r="I1299" s="1"/>
  <c r="H1162"/>
  <c r="H420"/>
  <c r="M420" s="1"/>
  <c r="H2272"/>
  <c r="M2272"/>
  <c r="H1379"/>
  <c r="L1381"/>
  <c r="G12"/>
  <c r="E898"/>
  <c r="M898" s="1"/>
  <c r="C897"/>
  <c r="E572"/>
  <c r="C571"/>
  <c r="G1376"/>
  <c r="L1380"/>
  <c r="C12"/>
  <c r="C18"/>
  <c r="J877"/>
  <c r="H576"/>
  <c r="K576"/>
  <c r="L26"/>
  <c r="G9"/>
  <c r="C25"/>
  <c r="E26"/>
  <c r="I877"/>
  <c r="I876"/>
  <c r="I875" s="1"/>
  <c r="I27"/>
  <c r="F877"/>
  <c r="H879"/>
  <c r="K879"/>
  <c r="G745"/>
  <c r="H745" s="1"/>
  <c r="M745" s="1"/>
  <c r="H746"/>
  <c r="M746"/>
  <c r="H172"/>
  <c r="M172"/>
  <c r="K172"/>
  <c r="F27"/>
  <c r="F25" s="1"/>
  <c r="F24" s="1"/>
  <c r="F866"/>
  <c r="H867"/>
  <c r="M867" s="1"/>
  <c r="K867"/>
  <c r="H1073"/>
  <c r="M1073"/>
  <c r="F1072"/>
  <c r="K1073"/>
  <c r="H671"/>
  <c r="K671"/>
  <c r="I18"/>
  <c r="I17"/>
  <c r="F34"/>
  <c r="F18"/>
  <c r="H35"/>
  <c r="K35"/>
  <c r="H883"/>
  <c r="M883" s="1"/>
  <c r="K883"/>
  <c r="F436"/>
  <c r="K437"/>
  <c r="F496"/>
  <c r="H497"/>
  <c r="K497"/>
  <c r="G288"/>
  <c r="H289"/>
  <c r="L289"/>
  <c r="H1758"/>
  <c r="K1758"/>
  <c r="F181"/>
  <c r="H182"/>
  <c r="M182"/>
  <c r="K182"/>
  <c r="F1277"/>
  <c r="H1278"/>
  <c r="M1278"/>
  <c r="K1278"/>
  <c r="L35"/>
  <c r="G34"/>
  <c r="G18"/>
  <c r="K1380"/>
  <c r="H1380"/>
  <c r="H387"/>
  <c r="M389"/>
  <c r="L2025"/>
  <c r="E2025"/>
  <c r="M2025" s="1"/>
  <c r="D2024"/>
  <c r="G1101"/>
  <c r="L1101"/>
  <c r="L1102"/>
  <c r="H514"/>
  <c r="M514" s="1"/>
  <c r="K514"/>
  <c r="F510"/>
  <c r="H511"/>
  <c r="K511"/>
  <c r="G571"/>
  <c r="L572"/>
  <c r="H637"/>
  <c r="K637"/>
  <c r="K732"/>
  <c r="H886"/>
  <c r="M886"/>
  <c r="K886"/>
  <c r="H994"/>
  <c r="M994" s="1"/>
  <c r="K994"/>
  <c r="G1027"/>
  <c r="H1028"/>
  <c r="M1028" s="1"/>
  <c r="L1028"/>
  <c r="H1070"/>
  <c r="M1070"/>
  <c r="K1070"/>
  <c r="H1116"/>
  <c r="K1116"/>
  <c r="G1174"/>
  <c r="H1174" s="1"/>
  <c r="H1175"/>
  <c r="M1175"/>
  <c r="D2205"/>
  <c r="E2206"/>
  <c r="M2206" s="1"/>
  <c r="L2206"/>
  <c r="K1918"/>
  <c r="E1918"/>
  <c r="H48"/>
  <c r="M49"/>
  <c r="H1458"/>
  <c r="K1458"/>
  <c r="H1736"/>
  <c r="K1736"/>
  <c r="H1838"/>
  <c r="H2012"/>
  <c r="K2012"/>
  <c r="H2170"/>
  <c r="M2170" s="1"/>
  <c r="K2170"/>
  <c r="D122"/>
  <c r="E123"/>
  <c r="E211"/>
  <c r="K243"/>
  <c r="E306"/>
  <c r="M306" s="1"/>
  <c r="K306"/>
  <c r="H1453"/>
  <c r="K1453"/>
  <c r="H1813"/>
  <c r="H2152"/>
  <c r="H2204"/>
  <c r="K2204"/>
  <c r="E152"/>
  <c r="K152"/>
  <c r="C169"/>
  <c r="E169"/>
  <c r="E170"/>
  <c r="E1679"/>
  <c r="M1679" s="1"/>
  <c r="C1678"/>
  <c r="K1679"/>
  <c r="E2102"/>
  <c r="M2102" s="1"/>
  <c r="C2101"/>
  <c r="K2102"/>
  <c r="E1394"/>
  <c r="C1393"/>
  <c r="K1394"/>
  <c r="M1636"/>
  <c r="M152"/>
  <c r="J35"/>
  <c r="H1189"/>
  <c r="M1189" s="1"/>
  <c r="M257"/>
  <c r="H1473"/>
  <c r="E1380"/>
  <c r="M1653"/>
  <c r="M1898"/>
  <c r="M2061"/>
  <c r="G1891"/>
  <c r="L1892"/>
  <c r="H1381"/>
  <c r="K1381"/>
  <c r="F1386"/>
  <c r="H1387"/>
  <c r="K1387"/>
  <c r="F1892"/>
  <c r="H1894"/>
  <c r="K1894"/>
  <c r="C1892"/>
  <c r="E1894"/>
  <c r="G1872"/>
  <c r="L1873"/>
  <c r="E1635"/>
  <c r="M1635" s="1"/>
  <c r="C1634"/>
  <c r="E1634" s="1"/>
  <c r="L1516"/>
  <c r="G1515"/>
  <c r="F1487"/>
  <c r="K1488"/>
  <c r="H1488"/>
  <c r="L355"/>
  <c r="G354"/>
  <c r="L354" s="1"/>
  <c r="L221"/>
  <c r="G220"/>
  <c r="L220"/>
  <c r="G1386"/>
  <c r="L1386"/>
  <c r="L1387"/>
  <c r="C826"/>
  <c r="E827"/>
  <c r="M827"/>
  <c r="K827"/>
  <c r="G1634"/>
  <c r="L1635"/>
  <c r="E1516"/>
  <c r="M1516" s="1"/>
  <c r="C1515"/>
  <c r="E1515" s="1"/>
  <c r="H355"/>
  <c r="M355" s="1"/>
  <c r="F354"/>
  <c r="C11"/>
  <c r="E11"/>
  <c r="E28"/>
  <c r="H28"/>
  <c r="K28"/>
  <c r="F11"/>
  <c r="C1161"/>
  <c r="E1162"/>
  <c r="M1162" s="1"/>
  <c r="K1162"/>
  <c r="H881"/>
  <c r="M881"/>
  <c r="K881"/>
  <c r="F29"/>
  <c r="J9"/>
  <c r="H26"/>
  <c r="M26" s="1"/>
  <c r="K26"/>
  <c r="F9"/>
  <c r="H1388"/>
  <c r="F19"/>
  <c r="C578"/>
  <c r="E579"/>
  <c r="M579"/>
  <c r="K579"/>
  <c r="G877"/>
  <c r="L879"/>
  <c r="G27"/>
  <c r="D877"/>
  <c r="E879"/>
  <c r="E576"/>
  <c r="D29"/>
  <c r="D571"/>
  <c r="D570"/>
  <c r="G1157"/>
  <c r="H1159"/>
  <c r="M1159" s="1"/>
  <c r="G733"/>
  <c r="H734"/>
  <c r="M734"/>
  <c r="F1377"/>
  <c r="H1378"/>
  <c r="H69"/>
  <c r="K69"/>
  <c r="F122"/>
  <c r="H123"/>
  <c r="M123"/>
  <c r="K123"/>
  <c r="H171"/>
  <c r="M171" s="1"/>
  <c r="F170"/>
  <c r="K171"/>
  <c r="K220"/>
  <c r="F234"/>
  <c r="H249"/>
  <c r="K249"/>
  <c r="H443"/>
  <c r="H582"/>
  <c r="K582"/>
  <c r="F817"/>
  <c r="H818"/>
  <c r="K818"/>
  <c r="G843"/>
  <c r="H843" s="1"/>
  <c r="H844"/>
  <c r="H1066"/>
  <c r="F1065"/>
  <c r="K1066"/>
  <c r="H1101"/>
  <c r="M1101" s="1"/>
  <c r="K1101"/>
  <c r="F1251"/>
  <c r="H1253"/>
  <c r="M1253" s="1"/>
  <c r="K1253"/>
  <c r="H1260"/>
  <c r="M1260"/>
  <c r="K1260"/>
  <c r="D34"/>
  <c r="D18"/>
  <c r="D17"/>
  <c r="G1064"/>
  <c r="L1065"/>
  <c r="H706"/>
  <c r="M706" s="1"/>
  <c r="F705"/>
  <c r="K706"/>
  <c r="H619"/>
  <c r="M619" s="1"/>
  <c r="K619"/>
  <c r="H173"/>
  <c r="M173"/>
  <c r="K173"/>
  <c r="G496"/>
  <c r="H967"/>
  <c r="M967" s="1"/>
  <c r="L967"/>
  <c r="H211"/>
  <c r="M211"/>
  <c r="K211"/>
  <c r="H771"/>
  <c r="M771" s="1"/>
  <c r="K771"/>
  <c r="L2147"/>
  <c r="E1852"/>
  <c r="M1852" s="1"/>
  <c r="K1852"/>
  <c r="G41"/>
  <c r="L41"/>
  <c r="L42"/>
  <c r="D557"/>
  <c r="E557" s="1"/>
  <c r="M557" s="1"/>
  <c r="E558"/>
  <c r="M558"/>
  <c r="H1314"/>
  <c r="K1314"/>
  <c r="H1978"/>
  <c r="K1978"/>
  <c r="H2100"/>
  <c r="E72"/>
  <c r="D234"/>
  <c r="L249"/>
  <c r="E249"/>
  <c r="E1481"/>
  <c r="M1481"/>
  <c r="K1481"/>
  <c r="C1480"/>
  <c r="E2154"/>
  <c r="M2154"/>
  <c r="K2154"/>
  <c r="C2153"/>
  <c r="D2031"/>
  <c r="E2032"/>
  <c r="M2032" s="1"/>
  <c r="D2101"/>
  <c r="L2102"/>
  <c r="E1381"/>
  <c r="L1979"/>
  <c r="K898"/>
  <c r="K1142"/>
  <c r="H369"/>
  <c r="H392"/>
  <c r="F571"/>
  <c r="H1166"/>
  <c r="M1166" s="1"/>
  <c r="M2253"/>
  <c r="M2013"/>
  <c r="M2171"/>
  <c r="E244"/>
  <c r="E1979"/>
  <c r="M1979"/>
  <c r="E1469"/>
  <c r="M1469"/>
  <c r="C1468"/>
  <c r="K1469"/>
  <c r="E1930"/>
  <c r="M1930"/>
  <c r="C1929"/>
  <c r="K1930"/>
  <c r="E2147"/>
  <c r="M2147"/>
  <c r="C2146"/>
  <c r="K2147"/>
  <c r="E2090"/>
  <c r="M2090"/>
  <c r="K2090"/>
  <c r="D1737"/>
  <c r="E1738"/>
  <c r="M1738"/>
  <c r="D1797"/>
  <c r="E1798"/>
  <c r="M1798" s="1"/>
  <c r="D1929"/>
  <c r="L1930"/>
  <c r="D1378"/>
  <c r="E1378" s="1"/>
  <c r="K2128"/>
  <c r="F1300"/>
  <c r="H1300" s="1"/>
  <c r="H1301"/>
  <c r="K90"/>
  <c r="E1406"/>
  <c r="M1406" s="1"/>
  <c r="C1405"/>
  <c r="C1378"/>
  <c r="K1406"/>
  <c r="C1644"/>
  <c r="E1645"/>
  <c r="M1645" s="1"/>
  <c r="K1645"/>
  <c r="C2088"/>
  <c r="E2089"/>
  <c r="M2089" s="1"/>
  <c r="K2089"/>
  <c r="E1646"/>
  <c r="M1646"/>
  <c r="K1646"/>
  <c r="E1840"/>
  <c r="M1840" s="1"/>
  <c r="C1839"/>
  <c r="K1840"/>
  <c r="K2148"/>
  <c r="E1934"/>
  <c r="C1382"/>
  <c r="K1934"/>
  <c r="D2088"/>
  <c r="L2089"/>
  <c r="E1760"/>
  <c r="M1760"/>
  <c r="D1759"/>
  <c r="K1398"/>
  <c r="E1398"/>
  <c r="C1473"/>
  <c r="E1473"/>
  <c r="E1474"/>
  <c r="M1474"/>
  <c r="K1539"/>
  <c r="E1539"/>
  <c r="M1539" s="1"/>
  <c r="D1625"/>
  <c r="E1625" s="1"/>
  <c r="M1625" s="1"/>
  <c r="E1626"/>
  <c r="M1626"/>
  <c r="C1872"/>
  <c r="K1873"/>
  <c r="E1873"/>
  <c r="E2055"/>
  <c r="M2055"/>
  <c r="K2055"/>
  <c r="E2139"/>
  <c r="M2139" s="1"/>
  <c r="K2139"/>
  <c r="K2199"/>
  <c r="E2199"/>
  <c r="M2199" s="1"/>
  <c r="H40"/>
  <c r="K40"/>
  <c r="F41"/>
  <c r="K42"/>
  <c r="E1180"/>
  <c r="M1180" s="1"/>
  <c r="K1180"/>
  <c r="D1249"/>
  <c r="E1249"/>
  <c r="E1250"/>
  <c r="K1347"/>
  <c r="H1347"/>
  <c r="M1347"/>
  <c r="E637"/>
  <c r="D1116"/>
  <c r="L1117"/>
  <c r="D1300"/>
  <c r="D510"/>
  <c r="E511"/>
  <c r="C1379"/>
  <c r="I1378"/>
  <c r="I9" s="1"/>
  <c r="H2278"/>
  <c r="M2278" s="1"/>
  <c r="K2278"/>
  <c r="H42"/>
  <c r="M42" s="1"/>
  <c r="M44"/>
  <c r="F63"/>
  <c r="K1413"/>
  <c r="H1413"/>
  <c r="H52"/>
  <c r="K52"/>
  <c r="I1379"/>
  <c r="I1394"/>
  <c r="I1393"/>
  <c r="I1392" s="1"/>
  <c r="D843"/>
  <c r="E843" s="1"/>
  <c r="E844"/>
  <c r="J1376"/>
  <c r="J1375" s="1"/>
  <c r="J63"/>
  <c r="M1348"/>
  <c r="C1123"/>
  <c r="E1123" s="1"/>
  <c r="E1124"/>
  <c r="E91"/>
  <c r="M91"/>
  <c r="D90"/>
  <c r="E90"/>
  <c r="M90" s="1"/>
  <c r="D392"/>
  <c r="E393"/>
  <c r="M393" s="1"/>
  <c r="L393"/>
  <c r="G1404"/>
  <c r="H1405"/>
  <c r="F1559"/>
  <c r="H1559"/>
  <c r="H1560"/>
  <c r="K47"/>
  <c r="D2278"/>
  <c r="E2278"/>
  <c r="E2279"/>
  <c r="M2279" s="1"/>
  <c r="F1447"/>
  <c r="K1448"/>
  <c r="H1448"/>
  <c r="H1579"/>
  <c r="M1579"/>
  <c r="L1579"/>
  <c r="F1701"/>
  <c r="H1702"/>
  <c r="K1702"/>
  <c r="C1065"/>
  <c r="E1066"/>
  <c r="F2265"/>
  <c r="H2266"/>
  <c r="M2266" s="1"/>
  <c r="E771"/>
  <c r="L771"/>
  <c r="M1066"/>
  <c r="M1067"/>
  <c r="H1044"/>
  <c r="M1044" s="1"/>
  <c r="K1044"/>
  <c r="F2289"/>
  <c r="H2292"/>
  <c r="G1643"/>
  <c r="G64"/>
  <c r="H65"/>
  <c r="E387"/>
  <c r="D386"/>
  <c r="D1487"/>
  <c r="L1487"/>
  <c r="L1488"/>
  <c r="F1938"/>
  <c r="H1939"/>
  <c r="K1939"/>
  <c r="G2087"/>
  <c r="H2088"/>
  <c r="K538"/>
  <c r="F537"/>
  <c r="H538"/>
  <c r="D545"/>
  <c r="E545"/>
  <c r="E546"/>
  <c r="F288"/>
  <c r="K289"/>
  <c r="E1306"/>
  <c r="H198"/>
  <c r="M198" s="1"/>
  <c r="K198"/>
  <c r="F197"/>
  <c r="M249"/>
  <c r="M28"/>
  <c r="M1894"/>
  <c r="K572"/>
  <c r="G1522"/>
  <c r="L1523"/>
  <c r="D1276"/>
  <c r="E1276" s="1"/>
  <c r="E1277"/>
  <c r="D52"/>
  <c r="L53"/>
  <c r="E53"/>
  <c r="M53"/>
  <c r="L1588"/>
  <c r="D1587"/>
  <c r="E1588"/>
  <c r="M1588"/>
  <c r="F1573"/>
  <c r="F1572"/>
  <c r="H1572" s="1"/>
  <c r="H1574"/>
  <c r="H1573" s="1"/>
  <c r="D1559"/>
  <c r="E1560"/>
  <c r="M1560"/>
  <c r="L1560"/>
  <c r="D582"/>
  <c r="E583"/>
  <c r="M583"/>
  <c r="L583"/>
  <c r="G1393"/>
  <c r="H1394"/>
  <c r="M1394"/>
  <c r="L1574"/>
  <c r="D1573"/>
  <c r="L191"/>
  <c r="G190"/>
  <c r="H191"/>
  <c r="M387"/>
  <c r="C1813"/>
  <c r="E1814"/>
  <c r="M1814"/>
  <c r="K1814"/>
  <c r="F1188"/>
  <c r="K1189"/>
  <c r="D288"/>
  <c r="L288" s="1"/>
  <c r="E289"/>
  <c r="G436"/>
  <c r="L437"/>
  <c r="H1161"/>
  <c r="C64"/>
  <c r="K65"/>
  <c r="C1573"/>
  <c r="K1574"/>
  <c r="E1574"/>
  <c r="D1701"/>
  <c r="E1701" s="1"/>
  <c r="E1702"/>
  <c r="M1702" s="1"/>
  <c r="L2290"/>
  <c r="G2289"/>
  <c r="H2290"/>
  <c r="G1467"/>
  <c r="L1468"/>
  <c r="F1522"/>
  <c r="H1523"/>
  <c r="K1523"/>
  <c r="C1156"/>
  <c r="K1157"/>
  <c r="E1157"/>
  <c r="H73"/>
  <c r="M73" s="1"/>
  <c r="F72"/>
  <c r="K73"/>
  <c r="G235"/>
  <c r="L236"/>
  <c r="H236"/>
  <c r="F1643"/>
  <c r="H1644"/>
  <c r="L387"/>
  <c r="G386"/>
  <c r="H1306"/>
  <c r="M1306"/>
  <c r="K1306"/>
  <c r="E2292"/>
  <c r="M2292"/>
  <c r="K2292"/>
  <c r="C1487"/>
  <c r="E1487" s="1"/>
  <c r="E1488"/>
  <c r="M1488" s="1"/>
  <c r="C190"/>
  <c r="E191"/>
  <c r="M191" s="1"/>
  <c r="K191"/>
  <c r="M289"/>
  <c r="G11"/>
  <c r="L11"/>
  <c r="M1648"/>
  <c r="C1386"/>
  <c r="E1386" s="1"/>
  <c r="E1387"/>
  <c r="M1387" s="1"/>
  <c r="D1453"/>
  <c r="E1454"/>
  <c r="M1454"/>
  <c r="L1454"/>
  <c r="K522"/>
  <c r="H522"/>
  <c r="M522"/>
  <c r="F2145"/>
  <c r="H2146"/>
  <c r="H528"/>
  <c r="M528"/>
  <c r="K528"/>
  <c r="F1928"/>
  <c r="H1929"/>
  <c r="D1938"/>
  <c r="L1939"/>
  <c r="E1939"/>
  <c r="M1939" s="1"/>
  <c r="H1124"/>
  <c r="M1124" s="1"/>
  <c r="F1123"/>
  <c r="K1124"/>
  <c r="C817"/>
  <c r="E818"/>
  <c r="M818"/>
  <c r="H2092"/>
  <c r="M2092"/>
  <c r="K2092"/>
  <c r="F2086"/>
  <c r="C436"/>
  <c r="E437"/>
  <c r="K2265"/>
  <c r="C2264"/>
  <c r="E2265"/>
  <c r="E1414"/>
  <c r="M1414"/>
  <c r="D1413"/>
  <c r="F545"/>
  <c r="K545" s="1"/>
  <c r="K546"/>
  <c r="H546"/>
  <c r="M546" s="1"/>
  <c r="C189"/>
  <c r="E189" s="1"/>
  <c r="K194"/>
  <c r="E194"/>
  <c r="M194" s="1"/>
  <c r="C235"/>
  <c r="E235" s="1"/>
  <c r="K236"/>
  <c r="E236"/>
  <c r="F1467"/>
  <c r="H1468"/>
  <c r="C1522"/>
  <c r="E1523"/>
  <c r="M819"/>
  <c r="H41"/>
  <c r="M41" s="1"/>
  <c r="K41"/>
  <c r="D2087"/>
  <c r="L2088"/>
  <c r="E1382"/>
  <c r="E1644"/>
  <c r="M1644"/>
  <c r="K1644"/>
  <c r="C1643"/>
  <c r="F1299"/>
  <c r="C1928"/>
  <c r="E1929"/>
  <c r="M1929" s="1"/>
  <c r="K1929"/>
  <c r="D2100"/>
  <c r="L2100"/>
  <c r="L2101"/>
  <c r="D2030"/>
  <c r="E2030" s="1"/>
  <c r="M2030" s="1"/>
  <c r="E2031"/>
  <c r="M2031"/>
  <c r="E1480"/>
  <c r="M1480"/>
  <c r="K1480"/>
  <c r="H705"/>
  <c r="M705" s="1"/>
  <c r="K705"/>
  <c r="F1250"/>
  <c r="H1251"/>
  <c r="M1251" s="1"/>
  <c r="K1251"/>
  <c r="F1064"/>
  <c r="H1065"/>
  <c r="K1065"/>
  <c r="H817"/>
  <c r="F816"/>
  <c r="K817"/>
  <c r="H1377"/>
  <c r="G732"/>
  <c r="H732"/>
  <c r="M732" s="1"/>
  <c r="H733"/>
  <c r="M733" s="1"/>
  <c r="H1157"/>
  <c r="M1157" s="1"/>
  <c r="G1156"/>
  <c r="L29"/>
  <c r="D12"/>
  <c r="D876"/>
  <c r="E877"/>
  <c r="E578"/>
  <c r="K578"/>
  <c r="H9"/>
  <c r="H29"/>
  <c r="F12"/>
  <c r="K29"/>
  <c r="H11"/>
  <c r="M11"/>
  <c r="K11"/>
  <c r="L1634"/>
  <c r="H1634"/>
  <c r="M1634"/>
  <c r="H1487"/>
  <c r="M1487" s="1"/>
  <c r="L1872"/>
  <c r="H1872"/>
  <c r="C1891"/>
  <c r="E1892"/>
  <c r="H1386"/>
  <c r="M1386" s="1"/>
  <c r="K1386"/>
  <c r="G1890"/>
  <c r="J34"/>
  <c r="J18"/>
  <c r="J17"/>
  <c r="K2101"/>
  <c r="C2100"/>
  <c r="E2101"/>
  <c r="M2101" s="1"/>
  <c r="E122"/>
  <c r="L1027"/>
  <c r="H1027"/>
  <c r="M1027" s="1"/>
  <c r="G570"/>
  <c r="L570" s="1"/>
  <c r="L571"/>
  <c r="F509"/>
  <c r="H510"/>
  <c r="K510"/>
  <c r="L18"/>
  <c r="G17"/>
  <c r="L17"/>
  <c r="M181"/>
  <c r="K181"/>
  <c r="H496"/>
  <c r="K496"/>
  <c r="F435"/>
  <c r="H436"/>
  <c r="K436"/>
  <c r="H18"/>
  <c r="F17"/>
  <c r="K18"/>
  <c r="K27"/>
  <c r="F10"/>
  <c r="F8" s="1"/>
  <c r="H27"/>
  <c r="G1375"/>
  <c r="E571"/>
  <c r="C570"/>
  <c r="E897"/>
  <c r="M897"/>
  <c r="K897"/>
  <c r="M844"/>
  <c r="M1378"/>
  <c r="M1381"/>
  <c r="M637"/>
  <c r="M1380"/>
  <c r="M879"/>
  <c r="I10"/>
  <c r="C10"/>
  <c r="C9"/>
  <c r="K9" s="1"/>
  <c r="E34"/>
  <c r="E29"/>
  <c r="K1379"/>
  <c r="D509"/>
  <c r="E509"/>
  <c r="E510"/>
  <c r="D1299"/>
  <c r="L1116"/>
  <c r="E1116"/>
  <c r="E1872"/>
  <c r="K1872"/>
  <c r="E1759"/>
  <c r="M1759" s="1"/>
  <c r="D1758"/>
  <c r="C1838"/>
  <c r="E1839"/>
  <c r="M1839" s="1"/>
  <c r="K1839"/>
  <c r="E2088"/>
  <c r="M2088"/>
  <c r="K2088"/>
  <c r="C2087"/>
  <c r="C1404"/>
  <c r="E1405"/>
  <c r="K1405"/>
  <c r="L1378"/>
  <c r="D1928"/>
  <c r="L1929"/>
  <c r="D1796"/>
  <c r="E1796" s="1"/>
  <c r="M1796"/>
  <c r="E1797"/>
  <c r="M1797"/>
  <c r="D1736"/>
  <c r="E1736"/>
  <c r="M1736" s="1"/>
  <c r="E1737"/>
  <c r="M1737" s="1"/>
  <c r="C2145"/>
  <c r="K2146"/>
  <c r="C1467"/>
  <c r="E1468"/>
  <c r="M1468"/>
  <c r="K1468"/>
  <c r="F570"/>
  <c r="H571"/>
  <c r="K571"/>
  <c r="C2152"/>
  <c r="E2153"/>
  <c r="M2153" s="1"/>
  <c r="K2153"/>
  <c r="F169"/>
  <c r="H170"/>
  <c r="M170" s="1"/>
  <c r="K170"/>
  <c r="H122"/>
  <c r="K122"/>
  <c r="G10"/>
  <c r="G876"/>
  <c r="L877"/>
  <c r="H19"/>
  <c r="K25"/>
  <c r="C1155"/>
  <c r="K1161"/>
  <c r="C825"/>
  <c r="E826"/>
  <c r="M826" s="1"/>
  <c r="K826"/>
  <c r="L1515"/>
  <c r="H1515"/>
  <c r="M1515" s="1"/>
  <c r="F1891"/>
  <c r="H1892"/>
  <c r="K1892"/>
  <c r="C1392"/>
  <c r="K1393"/>
  <c r="E1393"/>
  <c r="C1677"/>
  <c r="K1678"/>
  <c r="E1678"/>
  <c r="M1678" s="1"/>
  <c r="D2204"/>
  <c r="L2205"/>
  <c r="E2205"/>
  <c r="M2205" s="1"/>
  <c r="E2024"/>
  <c r="M2024" s="1"/>
  <c r="L2024"/>
  <c r="F1276"/>
  <c r="H1277"/>
  <c r="M1277" s="1"/>
  <c r="K1277"/>
  <c r="G287"/>
  <c r="H288"/>
  <c r="H34"/>
  <c r="K34"/>
  <c r="H1072"/>
  <c r="M1072"/>
  <c r="K1072"/>
  <c r="H866"/>
  <c r="M866" s="1"/>
  <c r="F865"/>
  <c r="K866"/>
  <c r="H877"/>
  <c r="F876"/>
  <c r="K877"/>
  <c r="C17"/>
  <c r="E17"/>
  <c r="E18"/>
  <c r="I1377"/>
  <c r="I1376" s="1"/>
  <c r="I1375"/>
  <c r="M843"/>
  <c r="H220"/>
  <c r="M220"/>
  <c r="K1378"/>
  <c r="D9"/>
  <c r="H354"/>
  <c r="M354"/>
  <c r="M1473"/>
  <c r="M1116"/>
  <c r="M511"/>
  <c r="L34"/>
  <c r="G25"/>
  <c r="H25"/>
  <c r="M576"/>
  <c r="I25"/>
  <c r="I24" s="1"/>
  <c r="E392"/>
  <c r="M392" s="1"/>
  <c r="L392"/>
  <c r="H1447"/>
  <c r="K1447"/>
  <c r="H1404"/>
  <c r="G1403"/>
  <c r="L1643"/>
  <c r="G1642"/>
  <c r="L1642"/>
  <c r="F2264"/>
  <c r="C1064"/>
  <c r="E1064" s="1"/>
  <c r="E1065"/>
  <c r="M1701"/>
  <c r="H1701"/>
  <c r="K1701"/>
  <c r="M571"/>
  <c r="L190"/>
  <c r="H190"/>
  <c r="G189"/>
  <c r="D1572"/>
  <c r="L1573"/>
  <c r="L582"/>
  <c r="E582"/>
  <c r="M582" s="1"/>
  <c r="H197"/>
  <c r="M197" s="1"/>
  <c r="K197"/>
  <c r="F287"/>
  <c r="K287"/>
  <c r="K288"/>
  <c r="F536"/>
  <c r="K537"/>
  <c r="H537"/>
  <c r="H1938"/>
  <c r="K1938"/>
  <c r="G63"/>
  <c r="H63" s="1"/>
  <c r="H64"/>
  <c r="M877"/>
  <c r="M1892"/>
  <c r="G1392"/>
  <c r="H1392" s="1"/>
  <c r="M1392" s="1"/>
  <c r="H1393"/>
  <c r="M1393" s="1"/>
  <c r="E1559"/>
  <c r="M1559" s="1"/>
  <c r="L1559"/>
  <c r="E1587"/>
  <c r="M1587"/>
  <c r="L1587"/>
  <c r="D40"/>
  <c r="L52"/>
  <c r="E52"/>
  <c r="M52" s="1"/>
  <c r="G1521"/>
  <c r="L1521" s="1"/>
  <c r="L1522"/>
  <c r="G2086"/>
  <c r="H2086"/>
  <c r="H2087"/>
  <c r="D385"/>
  <c r="E385" s="1"/>
  <c r="E386"/>
  <c r="E1522"/>
  <c r="C1521"/>
  <c r="E1521" s="1"/>
  <c r="F1466"/>
  <c r="H1467"/>
  <c r="K189"/>
  <c r="E1413"/>
  <c r="M1413" s="1"/>
  <c r="L1413"/>
  <c r="C435"/>
  <c r="L1453"/>
  <c r="E1453"/>
  <c r="M1453"/>
  <c r="F1642"/>
  <c r="H1642"/>
  <c r="H1643"/>
  <c r="H1522"/>
  <c r="M1522" s="1"/>
  <c r="F1521"/>
  <c r="K1522"/>
  <c r="L1467"/>
  <c r="G1466"/>
  <c r="L1466"/>
  <c r="L2289"/>
  <c r="H2289"/>
  <c r="K1573"/>
  <c r="E1573"/>
  <c r="M1573"/>
  <c r="C1572"/>
  <c r="E1813"/>
  <c r="M1813" s="1"/>
  <c r="K1813"/>
  <c r="C234"/>
  <c r="K235"/>
  <c r="H545"/>
  <c r="M545" s="1"/>
  <c r="E2264"/>
  <c r="K2264"/>
  <c r="E817"/>
  <c r="M817" s="1"/>
  <c r="C816"/>
  <c r="E816" s="1"/>
  <c r="H1123"/>
  <c r="M1123" s="1"/>
  <c r="K1123"/>
  <c r="E1938"/>
  <c r="M1938"/>
  <c r="L1938"/>
  <c r="F1927"/>
  <c r="H1927" s="1"/>
  <c r="M1927" s="1"/>
  <c r="H1928"/>
  <c r="F2144"/>
  <c r="H2144"/>
  <c r="H2145"/>
  <c r="E190"/>
  <c r="M190" s="1"/>
  <c r="K190"/>
  <c r="L386"/>
  <c r="H386"/>
  <c r="M386" s="1"/>
  <c r="G385"/>
  <c r="G234"/>
  <c r="H235"/>
  <c r="M235" s="1"/>
  <c r="L235"/>
  <c r="H72"/>
  <c r="M72"/>
  <c r="K72"/>
  <c r="E1156"/>
  <c r="K1156"/>
  <c r="C63"/>
  <c r="K64"/>
  <c r="G435"/>
  <c r="L436"/>
  <c r="D287"/>
  <c r="E287"/>
  <c r="E288"/>
  <c r="M288"/>
  <c r="H1188"/>
  <c r="M1188"/>
  <c r="K1188"/>
  <c r="M236"/>
  <c r="M1523"/>
  <c r="H865"/>
  <c r="M865"/>
  <c r="K865"/>
  <c r="L287"/>
  <c r="H287"/>
  <c r="M287"/>
  <c r="E2204"/>
  <c r="M2204"/>
  <c r="L2204"/>
  <c r="E1392"/>
  <c r="K1392"/>
  <c r="E825"/>
  <c r="K825"/>
  <c r="G875"/>
  <c r="L876"/>
  <c r="H169"/>
  <c r="M169"/>
  <c r="K169"/>
  <c r="H570"/>
  <c r="K570"/>
  <c r="K2145"/>
  <c r="C2144"/>
  <c r="D1927"/>
  <c r="L1927" s="1"/>
  <c r="L1928"/>
  <c r="C1403"/>
  <c r="E1404"/>
  <c r="M1404" s="1"/>
  <c r="K1404"/>
  <c r="E1838"/>
  <c r="M1838"/>
  <c r="K1838"/>
  <c r="E570"/>
  <c r="H17"/>
  <c r="M17"/>
  <c r="K17"/>
  <c r="H435"/>
  <c r="K435"/>
  <c r="C1890"/>
  <c r="E1891"/>
  <c r="H12"/>
  <c r="K12"/>
  <c r="D875"/>
  <c r="E876"/>
  <c r="M876" s="1"/>
  <c r="F1249"/>
  <c r="H1250"/>
  <c r="M1250" s="1"/>
  <c r="K1250"/>
  <c r="H1299"/>
  <c r="D2086"/>
  <c r="L2086"/>
  <c r="L2087"/>
  <c r="G8"/>
  <c r="H8"/>
  <c r="M510"/>
  <c r="G24"/>
  <c r="F875"/>
  <c r="H876"/>
  <c r="K876"/>
  <c r="K1276"/>
  <c r="E1677"/>
  <c r="M1677" s="1"/>
  <c r="K1677"/>
  <c r="F1890"/>
  <c r="H1891"/>
  <c r="M1891" s="1"/>
  <c r="K1891"/>
  <c r="K1155"/>
  <c r="F23"/>
  <c r="M122"/>
  <c r="E2152"/>
  <c r="M2152" s="1"/>
  <c r="K2152"/>
  <c r="E1467"/>
  <c r="M1467"/>
  <c r="C1466"/>
  <c r="K1467"/>
  <c r="C2086"/>
  <c r="E2087"/>
  <c r="M2087" s="1"/>
  <c r="K2087"/>
  <c r="E1758"/>
  <c r="M1758"/>
  <c r="L1758"/>
  <c r="L1299"/>
  <c r="E9"/>
  <c r="C8"/>
  <c r="H10"/>
  <c r="K10"/>
  <c r="H509"/>
  <c r="M509" s="1"/>
  <c r="K509"/>
  <c r="E2100"/>
  <c r="M2100"/>
  <c r="K2100"/>
  <c r="G1155"/>
  <c r="H1156"/>
  <c r="M1156"/>
  <c r="H816"/>
  <c r="K816"/>
  <c r="H1064"/>
  <c r="M1064"/>
  <c r="K1064"/>
  <c r="E1928"/>
  <c r="M1928" s="1"/>
  <c r="C1927"/>
  <c r="K1927" s="1"/>
  <c r="K1928"/>
  <c r="K1643"/>
  <c r="C1642"/>
  <c r="E1643"/>
  <c r="M1643" s="1"/>
  <c r="L9"/>
  <c r="M18"/>
  <c r="M1872"/>
  <c r="M29"/>
  <c r="M9"/>
  <c r="H1403"/>
  <c r="M1403" s="1"/>
  <c r="L1403"/>
  <c r="L40"/>
  <c r="E40"/>
  <c r="M40"/>
  <c r="L189"/>
  <c r="H189"/>
  <c r="M189" s="1"/>
  <c r="K536"/>
  <c r="H536"/>
  <c r="H234"/>
  <c r="L234"/>
  <c r="E234"/>
  <c r="K234"/>
  <c r="H1466"/>
  <c r="K63"/>
  <c r="L385"/>
  <c r="H385"/>
  <c r="M385"/>
  <c r="K1572"/>
  <c r="E1572"/>
  <c r="M1572" s="1"/>
  <c r="H1521"/>
  <c r="K1521"/>
  <c r="M1521"/>
  <c r="E1642"/>
  <c r="M1642"/>
  <c r="K1642"/>
  <c r="E2086"/>
  <c r="M2086"/>
  <c r="K2086"/>
  <c r="K1466"/>
  <c r="E1466"/>
  <c r="H1890"/>
  <c r="K1890"/>
  <c r="G23"/>
  <c r="K1249"/>
  <c r="E875"/>
  <c r="K2144"/>
  <c r="L875"/>
  <c r="M570"/>
  <c r="E1927"/>
  <c r="H1155"/>
  <c r="H875"/>
  <c r="M875" s="1"/>
  <c r="K875"/>
  <c r="G7"/>
  <c r="E1403"/>
  <c r="K1403"/>
  <c r="M825"/>
  <c r="H24"/>
  <c r="K8"/>
  <c r="M234"/>
  <c r="G6"/>
  <c r="M1466"/>
  <c r="M816" l="1"/>
  <c r="E436"/>
  <c r="D435"/>
  <c r="E435" s="1"/>
  <c r="M435" s="1"/>
  <c r="L1891"/>
  <c r="D1890"/>
  <c r="J988"/>
  <c r="J987" s="1"/>
  <c r="J881"/>
  <c r="J29" s="1"/>
  <c r="J12" s="1"/>
  <c r="L1277"/>
  <c r="G1276"/>
  <c r="L1161"/>
  <c r="E1161"/>
  <c r="M1161" s="1"/>
  <c r="D1155"/>
  <c r="E1155" s="1"/>
  <c r="M1155" s="1"/>
  <c r="G243"/>
  <c r="H243" s="1"/>
  <c r="M243" s="1"/>
  <c r="H244"/>
  <c r="M244" s="1"/>
  <c r="G2264"/>
  <c r="H2264" s="1"/>
  <c r="M2264" s="1"/>
  <c r="H2265"/>
  <c r="M2265" s="1"/>
  <c r="H23"/>
  <c r="M34"/>
  <c r="J876"/>
  <c r="J875" s="1"/>
  <c r="M1652"/>
  <c r="L1572"/>
  <c r="L12"/>
  <c r="E12"/>
  <c r="M12" s="1"/>
  <c r="L1978"/>
  <c r="E1978"/>
  <c r="M1978" s="1"/>
  <c r="G1249"/>
  <c r="L1250"/>
  <c r="E1301"/>
  <c r="M1301" s="1"/>
  <c r="C1300"/>
  <c r="K1301"/>
  <c r="M436"/>
  <c r="M1065"/>
  <c r="M1405"/>
  <c r="I8"/>
  <c r="I7" s="1"/>
  <c r="I6" s="1"/>
  <c r="M578"/>
  <c r="K1203"/>
  <c r="E1203"/>
  <c r="M1203" s="1"/>
  <c r="C2290"/>
  <c r="E2291"/>
  <c r="M2291" s="1"/>
  <c r="E33"/>
  <c r="D16"/>
  <c r="E16" s="1"/>
  <c r="K33"/>
  <c r="H33"/>
  <c r="M33" s="1"/>
  <c r="F16"/>
  <c r="E452"/>
  <c r="M452" s="1"/>
  <c r="K452"/>
  <c r="C443"/>
  <c r="E444"/>
  <c r="M444" s="1"/>
  <c r="K444"/>
  <c r="C1363"/>
  <c r="K1364"/>
  <c r="K1204"/>
  <c r="E1204"/>
  <c r="M1204" s="1"/>
  <c r="C1174"/>
  <c r="K1175"/>
  <c r="D903"/>
  <c r="L904"/>
  <c r="E904"/>
  <c r="M904" s="1"/>
  <c r="M1169"/>
  <c r="H438"/>
  <c r="M438" s="1"/>
  <c r="E290"/>
  <c r="M290" s="1"/>
  <c r="I1644"/>
  <c r="I1643" s="1"/>
  <c r="I1642" s="1"/>
  <c r="J40"/>
  <c r="K557"/>
  <c r="K322"/>
  <c r="F321"/>
  <c r="D1447"/>
  <c r="E1447" s="1"/>
  <c r="M1447" s="1"/>
  <c r="E1448"/>
  <c r="M1448" s="1"/>
  <c r="C30"/>
  <c r="K882"/>
  <c r="D538"/>
  <c r="E540"/>
  <c r="M540" s="1"/>
  <c r="C1194"/>
  <c r="K1195"/>
  <c r="K987"/>
  <c r="E987"/>
  <c r="M987" s="1"/>
  <c r="I542"/>
  <c r="I536" s="1"/>
  <c r="I38"/>
  <c r="I34" s="1"/>
  <c r="I23" s="1"/>
  <c r="K1487"/>
  <c r="C1377"/>
  <c r="M1574"/>
  <c r="E35"/>
  <c r="M35" s="1"/>
  <c r="E1303"/>
  <c r="M1303" s="1"/>
  <c r="K2291"/>
  <c r="M888"/>
  <c r="M983"/>
  <c r="M2313"/>
  <c r="I2087"/>
  <c r="I2086" s="1"/>
  <c r="E15"/>
  <c r="M15" s="1"/>
  <c r="H2300"/>
  <c r="M2300" s="1"/>
  <c r="D2129"/>
  <c r="E2130"/>
  <c r="M2130" s="1"/>
  <c r="E1411"/>
  <c r="M1411" s="1"/>
  <c r="C1388"/>
  <c r="E2319"/>
  <c r="M2319" s="1"/>
  <c r="E1318"/>
  <c r="M1318" s="1"/>
  <c r="E1316"/>
  <c r="M1316" s="1"/>
  <c r="E1120"/>
  <c r="M1120" s="1"/>
  <c r="J558"/>
  <c r="J557" s="1"/>
  <c r="J512"/>
  <c r="J27" s="1"/>
  <c r="J2280"/>
  <c r="J2279" s="1"/>
  <c r="J2278" s="1"/>
  <c r="K2095"/>
  <c r="L1531"/>
  <c r="F1382"/>
  <c r="H1934"/>
  <c r="M1934" s="1"/>
  <c r="C368"/>
  <c r="E369"/>
  <c r="M369" s="1"/>
  <c r="G48"/>
  <c r="G47" s="1"/>
  <c r="H47" s="1"/>
  <c r="M47" s="1"/>
  <c r="H2280"/>
  <c r="M2280" s="1"/>
  <c r="H76"/>
  <c r="M76" s="1"/>
  <c r="K1652"/>
  <c r="K1582"/>
  <c r="E2096"/>
  <c r="M2096" s="1"/>
  <c r="D1460"/>
  <c r="D2148"/>
  <c r="D67"/>
  <c r="H1216"/>
  <c r="M1216" s="1"/>
  <c r="H1205"/>
  <c r="M1205" s="1"/>
  <c r="H1196"/>
  <c r="M1196" s="1"/>
  <c r="H1143"/>
  <c r="M1143" s="1"/>
  <c r="D1528"/>
  <c r="E1528" s="1"/>
  <c r="M1528" s="1"/>
  <c r="L2027"/>
  <c r="E193"/>
  <c r="M193" s="1"/>
  <c r="L500"/>
  <c r="D498"/>
  <c r="L780"/>
  <c r="L223"/>
  <c r="D1379" l="1"/>
  <c r="L2148"/>
  <c r="D2146"/>
  <c r="E2148"/>
  <c r="M2148" s="1"/>
  <c r="E368"/>
  <c r="M368" s="1"/>
  <c r="K368"/>
  <c r="H1382"/>
  <c r="M1382" s="1"/>
  <c r="F13"/>
  <c r="K1382"/>
  <c r="F1376"/>
  <c r="D65"/>
  <c r="D27"/>
  <c r="E67"/>
  <c r="M67" s="1"/>
  <c r="L1460"/>
  <c r="E1460"/>
  <c r="M1460" s="1"/>
  <c r="D1459"/>
  <c r="E2129"/>
  <c r="M2129" s="1"/>
  <c r="D2128"/>
  <c r="E2128" s="1"/>
  <c r="M2128" s="1"/>
  <c r="C1376"/>
  <c r="K1377"/>
  <c r="H321"/>
  <c r="M321" s="1"/>
  <c r="K321"/>
  <c r="L903"/>
  <c r="E903"/>
  <c r="M903" s="1"/>
  <c r="K1174"/>
  <c r="E1174"/>
  <c r="M1174" s="1"/>
  <c r="E1363"/>
  <c r="M1363" s="1"/>
  <c r="K1363"/>
  <c r="K16"/>
  <c r="H16"/>
  <c r="M16" s="1"/>
  <c r="E2290"/>
  <c r="M2290" s="1"/>
  <c r="K2290"/>
  <c r="C2289"/>
  <c r="E1300"/>
  <c r="M1300" s="1"/>
  <c r="C1299"/>
  <c r="K1300"/>
  <c r="L435"/>
  <c r="D497"/>
  <c r="E498"/>
  <c r="M498" s="1"/>
  <c r="L498"/>
  <c r="L1528"/>
  <c r="D1388"/>
  <c r="J25"/>
  <c r="J24" s="1"/>
  <c r="J23" s="1"/>
  <c r="J10"/>
  <c r="J8" s="1"/>
  <c r="J7" s="1"/>
  <c r="J6" s="1"/>
  <c r="C19"/>
  <c r="E1388"/>
  <c r="M1388" s="1"/>
  <c r="K1388"/>
  <c r="E1194"/>
  <c r="M1194" s="1"/>
  <c r="K1194"/>
  <c r="E538"/>
  <c r="M538" s="1"/>
  <c r="D537"/>
  <c r="C24"/>
  <c r="E30"/>
  <c r="M30" s="1"/>
  <c r="C13"/>
  <c r="E443"/>
  <c r="M443" s="1"/>
  <c r="K443"/>
  <c r="L1249"/>
  <c r="H1249"/>
  <c r="M1249" s="1"/>
  <c r="L1276"/>
  <c r="H1276"/>
  <c r="M1276" s="1"/>
  <c r="E1890"/>
  <c r="M1890" s="1"/>
  <c r="L1890"/>
  <c r="L1155"/>
  <c r="E537" l="1"/>
  <c r="M537" s="1"/>
  <c r="D536"/>
  <c r="E536" s="1"/>
  <c r="M536" s="1"/>
  <c r="K19"/>
  <c r="E13"/>
  <c r="C7"/>
  <c r="K24"/>
  <c r="C23"/>
  <c r="L1388"/>
  <c r="D19"/>
  <c r="E19" s="1"/>
  <c r="M19" s="1"/>
  <c r="D496"/>
  <c r="E497"/>
  <c r="M497" s="1"/>
  <c r="L497"/>
  <c r="C1375"/>
  <c r="D64"/>
  <c r="E65"/>
  <c r="M65" s="1"/>
  <c r="L2146"/>
  <c r="E2146"/>
  <c r="M2146" s="1"/>
  <c r="D2145"/>
  <c r="L1379"/>
  <c r="D1377"/>
  <c r="E1379"/>
  <c r="M1379" s="1"/>
  <c r="K1299"/>
  <c r="E1299"/>
  <c r="M1299" s="1"/>
  <c r="E2289"/>
  <c r="M2289" s="1"/>
  <c r="K2289"/>
  <c r="D1458"/>
  <c r="E1459"/>
  <c r="M1459" s="1"/>
  <c r="L1459"/>
  <c r="D25"/>
  <c r="L27"/>
  <c r="D10"/>
  <c r="E27"/>
  <c r="M27" s="1"/>
  <c r="F1375"/>
  <c r="H1376"/>
  <c r="K1376"/>
  <c r="H13"/>
  <c r="M13" s="1"/>
  <c r="F7"/>
  <c r="K13"/>
  <c r="H1375" l="1"/>
  <c r="K1375"/>
  <c r="D8"/>
  <c r="E10"/>
  <c r="M10" s="1"/>
  <c r="L10"/>
  <c r="L1458"/>
  <c r="E1458"/>
  <c r="M1458" s="1"/>
  <c r="L1377"/>
  <c r="D1376"/>
  <c r="E1377"/>
  <c r="M1377" s="1"/>
  <c r="E2145"/>
  <c r="M2145" s="1"/>
  <c r="D2144"/>
  <c r="L2145"/>
  <c r="D63"/>
  <c r="E63" s="1"/>
  <c r="M63" s="1"/>
  <c r="E64"/>
  <c r="M64" s="1"/>
  <c r="K23"/>
  <c r="K7"/>
  <c r="H7"/>
  <c r="F6"/>
  <c r="L25"/>
  <c r="D24"/>
  <c r="E25"/>
  <c r="M25" s="1"/>
  <c r="E496"/>
  <c r="M496" s="1"/>
  <c r="L496"/>
  <c r="C6"/>
  <c r="D23" l="1"/>
  <c r="L24"/>
  <c r="E24"/>
  <c r="M24" s="1"/>
  <c r="D1375"/>
  <c r="L1376"/>
  <c r="E1376"/>
  <c r="M1376" s="1"/>
  <c r="L8"/>
  <c r="D7"/>
  <c r="E8"/>
  <c r="M8" s="1"/>
  <c r="H6"/>
  <c r="K6"/>
  <c r="L2144"/>
  <c r="E2144"/>
  <c r="M2144" s="1"/>
  <c r="D6" l="1"/>
  <c r="L7"/>
  <c r="E7"/>
  <c r="M7" s="1"/>
  <c r="L23"/>
  <c r="E23"/>
  <c r="M23" s="1"/>
  <c r="L1375"/>
  <c r="E1375"/>
  <c r="M1375" s="1"/>
  <c r="L6" l="1"/>
  <c r="E6"/>
  <c r="M6" s="1"/>
</calcChain>
</file>

<file path=xl/sharedStrings.xml><?xml version="1.0" encoding="utf-8"?>
<sst xmlns="http://schemas.openxmlformats.org/spreadsheetml/2006/main" count="3401" uniqueCount="505">
  <si>
    <t>Treść</t>
  </si>
  <si>
    <t>Klasyfik.
Budżet.</t>
  </si>
  <si>
    <t>Zobowiązania</t>
  </si>
  <si>
    <t>Środki własne</t>
  </si>
  <si>
    <t>Dotacje</t>
  </si>
  <si>
    <t>Razem</t>
  </si>
  <si>
    <t>Ogółem</t>
  </si>
  <si>
    <t xml:space="preserve">w tym: wymagalne               </t>
  </si>
  <si>
    <t xml:space="preserve">  6 : 3</t>
  </si>
  <si>
    <t xml:space="preserve">  7 : 4</t>
  </si>
  <si>
    <t xml:space="preserve">  8 : 5</t>
  </si>
  <si>
    <t>WYDATKI OGÓŁEM A + B                                                                                                                                                                                                                                                      dotyczące zadań gminy i powiatu</t>
  </si>
  <si>
    <t>WYDATKI  DOTYCZĄCE  ZADAŃ  GMINY</t>
  </si>
  <si>
    <t>A. Wydatki ogółem</t>
  </si>
  <si>
    <t>Rolnictwo i łowiectwo</t>
  </si>
  <si>
    <t>Dział 010</t>
  </si>
  <si>
    <t>Izby rolnicze</t>
  </si>
  <si>
    <t>01030</t>
  </si>
  <si>
    <t>wpłaty gmin na rzecz izb rolniczych</t>
  </si>
  <si>
    <t>§  2850</t>
  </si>
  <si>
    <t>Pozostała działalność w rolnictwie</t>
  </si>
  <si>
    <t>01095</t>
  </si>
  <si>
    <t>składki na ubezpieczenie społeczne</t>
  </si>
  <si>
    <t>§  4110</t>
  </si>
  <si>
    <t>składki na Fundusz Pracy</t>
  </si>
  <si>
    <t>§  4120</t>
  </si>
  <si>
    <t>wynagrodzenia bezosobowe</t>
  </si>
  <si>
    <t>§  4170</t>
  </si>
  <si>
    <t>zakup usług pozostałych</t>
  </si>
  <si>
    <t>§  4300</t>
  </si>
  <si>
    <t>Transport  i łączność</t>
  </si>
  <si>
    <t>Dział 600</t>
  </si>
  <si>
    <t>Lokalny transport zbiorowy</t>
  </si>
  <si>
    <t>wynagrodzenia osobowe pracowników</t>
  </si>
  <si>
    <t>§  4010</t>
  </si>
  <si>
    <t>dodatkowe wynagrodzenie roczne</t>
  </si>
  <si>
    <t>§  4040</t>
  </si>
  <si>
    <t>zakup materiałów i wyposażenia</t>
  </si>
  <si>
    <t>§  4210</t>
  </si>
  <si>
    <t>zakup usług remontowych</t>
  </si>
  <si>
    <t>§  4270</t>
  </si>
  <si>
    <t>odpisy na ZFŚS</t>
  </si>
  <si>
    <t>§  4440</t>
  </si>
  <si>
    <t xml:space="preserve">wydatki na zakupy inwestycyjne </t>
  </si>
  <si>
    <t>§  6060</t>
  </si>
  <si>
    <t>Drogi publiczne gminne</t>
  </si>
  <si>
    <t>§  3020</t>
  </si>
  <si>
    <t>zakup energii</t>
  </si>
  <si>
    <t>§  4260</t>
  </si>
  <si>
    <t>podatek od nieruchomości</t>
  </si>
  <si>
    <t>§  4480</t>
  </si>
  <si>
    <t>pozostałe odsetki</t>
  </si>
  <si>
    <t>§  4580</t>
  </si>
  <si>
    <t>§  4590</t>
  </si>
  <si>
    <t>§  4600</t>
  </si>
  <si>
    <t>koszty postępowania sądowego</t>
  </si>
  <si>
    <t>§  4610</t>
  </si>
  <si>
    <t>wydatki inwestycyjne jednostek budżetowych</t>
  </si>
  <si>
    <t>§  6050</t>
  </si>
  <si>
    <t>Pozostała działalność</t>
  </si>
  <si>
    <t>Turystyka</t>
  </si>
  <si>
    <t>Dział 630</t>
  </si>
  <si>
    <t>Gospodarka mieszkaniowa</t>
  </si>
  <si>
    <t>Dział 700</t>
  </si>
  <si>
    <t>Gospodarka gruntami i nieruchomościami</t>
  </si>
  <si>
    <t>Towarzystwa Budownictwa Społecznego</t>
  </si>
  <si>
    <t>różne opłaty i składki</t>
  </si>
  <si>
    <t>§  4430</t>
  </si>
  <si>
    <t>Działalność usługowa</t>
  </si>
  <si>
    <t>Dział 710</t>
  </si>
  <si>
    <t>Opracowania geodezyjne i kartograficzne</t>
  </si>
  <si>
    <t>Cmentarze</t>
  </si>
  <si>
    <t>§  2830</t>
  </si>
  <si>
    <t>zakup usług dostępu do sieci Internet</t>
  </si>
  <si>
    <t>§  4350</t>
  </si>
  <si>
    <t>podróże służbowe krajowe</t>
  </si>
  <si>
    <t>§  4410</t>
  </si>
  <si>
    <t>Administracja publiczna</t>
  </si>
  <si>
    <t>Dział 750</t>
  </si>
  <si>
    <t>Urzędy wojewódzkie</t>
  </si>
  <si>
    <t>Rady gmin</t>
  </si>
  <si>
    <t>różne wydatki na rzecz osób fizycznych</t>
  </si>
  <si>
    <t>§  3030</t>
  </si>
  <si>
    <t>nagrody o charakterze szczególnym</t>
  </si>
  <si>
    <t>§  3040</t>
  </si>
  <si>
    <t>podróże służbowe zagraniczne</t>
  </si>
  <si>
    <t>§  4420</t>
  </si>
  <si>
    <t>Urzędy gmin</t>
  </si>
  <si>
    <t>Urzędy naczelnych org. wł. państw.</t>
  </si>
  <si>
    <t>Dział 751</t>
  </si>
  <si>
    <t>Urzędy naczelnych organów wł. pańs.</t>
  </si>
  <si>
    <t>Bezp. pub. i ochr. przeciwpożarowa</t>
  </si>
  <si>
    <t>Dział 754</t>
  </si>
  <si>
    <t>Ochotnicze straże pożarne</t>
  </si>
  <si>
    <t>pozostałe podatki na rzecz budżetów jst</t>
  </si>
  <si>
    <t>§  4500</t>
  </si>
  <si>
    <t>Obrona cywilna</t>
  </si>
  <si>
    <t>Straż Miejska</t>
  </si>
  <si>
    <t>wpłaty na PFRON</t>
  </si>
  <si>
    <t>§  4140</t>
  </si>
  <si>
    <t>Pozostała działalność w bezp. publ.</t>
  </si>
  <si>
    <t>Wydatki związane z poborem dochodów</t>
  </si>
  <si>
    <t>Dział 756</t>
  </si>
  <si>
    <t>Pobór podatków i opłat</t>
  </si>
  <si>
    <t>Obsługa długu publicznego</t>
  </si>
  <si>
    <t>Dział 757</t>
  </si>
  <si>
    <t xml:space="preserve">obsługa długu </t>
  </si>
  <si>
    <t>Obsługa długu publicznnego</t>
  </si>
  <si>
    <t>Różne rozliczenia</t>
  </si>
  <si>
    <t>Dział 758</t>
  </si>
  <si>
    <t>rezerwa na inwestycje</t>
  </si>
  <si>
    <t>Różne rozliczenia finansowe</t>
  </si>
  <si>
    <t>Rezerwy ogólne i celowe</t>
  </si>
  <si>
    <t>§  4810</t>
  </si>
  <si>
    <t>§  6800</t>
  </si>
  <si>
    <t>Oświata i wychowanie</t>
  </si>
  <si>
    <t>Dział 801</t>
  </si>
  <si>
    <t>Szkoły podstawowe</t>
  </si>
  <si>
    <t>dotacja podmiotowa dla niepublicznej szkoły</t>
  </si>
  <si>
    <t>§  2540</t>
  </si>
  <si>
    <t>§  4240</t>
  </si>
  <si>
    <t>Oddziały przedszkolne przy szkołach podst.</t>
  </si>
  <si>
    <t xml:space="preserve">Przedszkola </t>
  </si>
  <si>
    <t>zakup środków żywności</t>
  </si>
  <si>
    <t>§  4220</t>
  </si>
  <si>
    <t>Gimnazja</t>
  </si>
  <si>
    <t>Zespoły ekonomiczno - administracyjne</t>
  </si>
  <si>
    <t>Dokształcanie i doskonalenie nauczycieli</t>
  </si>
  <si>
    <t>Pozostała działalność w oświacie</t>
  </si>
  <si>
    <t>Ochrona zdrowia</t>
  </si>
  <si>
    <t>Dział 851</t>
  </si>
  <si>
    <t>§  2320</t>
  </si>
  <si>
    <t>Zwalczanie narkomanii</t>
  </si>
  <si>
    <t>Przeciwdziałanie alkoholizmowi</t>
  </si>
  <si>
    <t>dot.cel.z bud.na fin.zad.zl.do real.stowarz.</t>
  </si>
  <si>
    <t>§  2820</t>
  </si>
  <si>
    <t>Pozostała działalność w ochronie zdrowia</t>
  </si>
  <si>
    <t>Pomoc społeczna</t>
  </si>
  <si>
    <t>Dział 852</t>
  </si>
  <si>
    <t>Domy pomocy społecznej</t>
  </si>
  <si>
    <t>85202</t>
  </si>
  <si>
    <t>Ośrodki wsparcia</t>
  </si>
  <si>
    <t>85203</t>
  </si>
  <si>
    <t>zakup leków i materiałów medycznych</t>
  </si>
  <si>
    <t>§  4230</t>
  </si>
  <si>
    <t>Świadczenia rodzinne</t>
  </si>
  <si>
    <t>zwrot dotacji wykorzyst.niezgodnie z przezn.</t>
  </si>
  <si>
    <t>§  2910</t>
  </si>
  <si>
    <t>świadczenia społeczne</t>
  </si>
  <si>
    <t>§  3110</t>
  </si>
  <si>
    <t>Składki na ubezpieczenie zdrowotne</t>
  </si>
  <si>
    <t>85213</t>
  </si>
  <si>
    <t>składki na ubezpieczenie zdrowotne</t>
  </si>
  <si>
    <t>§  4130</t>
  </si>
  <si>
    <t>Zasiłki i pomoc w naturze</t>
  </si>
  <si>
    <t>85214</t>
  </si>
  <si>
    <t>Dodatki mieszkaniowe</t>
  </si>
  <si>
    <t>85215</t>
  </si>
  <si>
    <t>Ośrodki pomocy społecznej</t>
  </si>
  <si>
    <t>85219</t>
  </si>
  <si>
    <t xml:space="preserve">Usługi opiekuńcze </t>
  </si>
  <si>
    <t>85228</t>
  </si>
  <si>
    <t>Pozostała działalność w pomocy społecznej</t>
  </si>
  <si>
    <t>§  4330</t>
  </si>
  <si>
    <t>Pozost. zad. w zakr. polityki społecznej</t>
  </si>
  <si>
    <t>Dział 853</t>
  </si>
  <si>
    <t>Żłobki</t>
  </si>
  <si>
    <t>Edukacyjna opieka wychowawcza</t>
  </si>
  <si>
    <t>Dział 854</t>
  </si>
  <si>
    <t>Świetlice szkolne</t>
  </si>
  <si>
    <t>Pomoc materialna dla uczniów</t>
  </si>
  <si>
    <t>§  3240</t>
  </si>
  <si>
    <t>Dział 900</t>
  </si>
  <si>
    <t>Gospodarka ściekowa i ochrona wód</t>
  </si>
  <si>
    <t>Oczyszczanie miast i gmin</t>
  </si>
  <si>
    <t>Schroniska dla zwierząt</t>
  </si>
  <si>
    <t>Oświetlenie ulic, placów i dróg</t>
  </si>
  <si>
    <t>Pozostała działalność w gosp. komunalnej</t>
  </si>
  <si>
    <t>Dział 921</t>
  </si>
  <si>
    <t>Pozostałe zadania w zakresie kultury</t>
  </si>
  <si>
    <t>Domy i ośrodki kultury</t>
  </si>
  <si>
    <t>dotacja dla samorządowej instytucji kultury</t>
  </si>
  <si>
    <t>§  2480</t>
  </si>
  <si>
    <t>Pozostała działalność w kulturze</t>
  </si>
  <si>
    <t>różne stypendia</t>
  </si>
  <si>
    <t>§  3250</t>
  </si>
  <si>
    <t>Kultura fizyczna i sport</t>
  </si>
  <si>
    <t>Dział 926</t>
  </si>
  <si>
    <t>Instytucje kultury fizycznej</t>
  </si>
  <si>
    <t>Zad.w zakresie kultury fizycznej i sportu</t>
  </si>
  <si>
    <t>Pozostała działalność w kul. fizycznej</t>
  </si>
  <si>
    <t>WYDATKI  DOTYCZĄCE  ZADAŃ  POWIATU</t>
  </si>
  <si>
    <t>B. WYDATKI  OGÓŁEM</t>
  </si>
  <si>
    <t>Leśnictwo</t>
  </si>
  <si>
    <t>Dział 020</t>
  </si>
  <si>
    <t>Nadzór nad gospodarką leśną</t>
  </si>
  <si>
    <t>02002</t>
  </si>
  <si>
    <t>Transport i łączność</t>
  </si>
  <si>
    <t>Drogi publiczne w miastach na pr. pow.</t>
  </si>
  <si>
    <t>60015</t>
  </si>
  <si>
    <t>§  6059</t>
  </si>
  <si>
    <t>60095</t>
  </si>
  <si>
    <t>opłaty na rzecz budżetów jst</t>
  </si>
  <si>
    <t>§  4520</t>
  </si>
  <si>
    <t>Prace geodezyjne i kartograficzne</t>
  </si>
  <si>
    <t>Nadzór budowlany</t>
  </si>
  <si>
    <t>wynagrodzenie osobowe służby cywilnej</t>
  </si>
  <si>
    <t>§  4020</t>
  </si>
  <si>
    <t xml:space="preserve"> §  4010</t>
  </si>
  <si>
    <t>Starostwo powiatowe</t>
  </si>
  <si>
    <t>Komisje poborowe</t>
  </si>
  <si>
    <t>zakup usług zdrowotnych</t>
  </si>
  <si>
    <t>§  4280</t>
  </si>
  <si>
    <t>Bezp. publiczne i ochr. przeciwp.</t>
  </si>
  <si>
    <t>Komendy Policji</t>
  </si>
  <si>
    <t>wpłaty na fundusz celowy</t>
  </si>
  <si>
    <t>§  3000</t>
  </si>
  <si>
    <t>wydatki osobowe niezliczne do uposażeń</t>
  </si>
  <si>
    <t>§  3070</t>
  </si>
  <si>
    <t>uposażenia funkcjonariuszy</t>
  </si>
  <si>
    <t>§  4050</t>
  </si>
  <si>
    <t>pozostałe należności funkcjonariuszy</t>
  </si>
  <si>
    <t>§  4060</t>
  </si>
  <si>
    <t>nagrody roczne dla funkcjonariuszy</t>
  </si>
  <si>
    <t>§  4070</t>
  </si>
  <si>
    <t>równoważnik pieniężny dla funkcjonariuszy</t>
  </si>
  <si>
    <t>§  4180</t>
  </si>
  <si>
    <t>Szkoły podstawowe specjalne</t>
  </si>
  <si>
    <t>Gimnazja specjalne</t>
  </si>
  <si>
    <t>Licea ogólnokształcące</t>
  </si>
  <si>
    <t>Licea profilowane</t>
  </si>
  <si>
    <t>Szkoły zawodowe</t>
  </si>
  <si>
    <t>Centra kształcenia ustaw. i praktycznego</t>
  </si>
  <si>
    <t>Pomoc  społeczna</t>
  </si>
  <si>
    <t>Placówki opiekuńczo - wychowawcze</t>
  </si>
  <si>
    <t>85201</t>
  </si>
  <si>
    <t xml:space="preserve">Rodziny zastępcze </t>
  </si>
  <si>
    <t>85204</t>
  </si>
  <si>
    <t>Ośrodki adopcyjno - opiekuńcze</t>
  </si>
  <si>
    <t>85226</t>
  </si>
  <si>
    <t>85233</t>
  </si>
  <si>
    <t>Pozostałe zad. w zakr. polityki społ.</t>
  </si>
  <si>
    <t>Powiatowe Urzędy Pracy</t>
  </si>
  <si>
    <t>85333</t>
  </si>
  <si>
    <t>Specjalne ośrodki szkolno - wychowawcze</t>
  </si>
  <si>
    <t>Wczesne wspomaganie dziecka</t>
  </si>
  <si>
    <t>Internaty i bursy szkolne</t>
  </si>
  <si>
    <t>stypendia dla uczniów</t>
  </si>
  <si>
    <t>Ochotnicze Hufce Pracy</t>
  </si>
  <si>
    <t>Kultura i ochrona dziedzictwa narod.</t>
  </si>
  <si>
    <t>Galerie i biura wystaw artystycznych</t>
  </si>
  <si>
    <t>Biblioteki</t>
  </si>
  <si>
    <t>Muzea</t>
  </si>
  <si>
    <t xml:space="preserve">zakup usług zdrowotnych </t>
  </si>
  <si>
    <t>renty zasadzone</t>
  </si>
  <si>
    <t>§ 3050</t>
  </si>
  <si>
    <t xml:space="preserve">Pozostałe instytucje kultury </t>
  </si>
  <si>
    <t>Szkoła zawodowa specjalna</t>
  </si>
  <si>
    <t>Poz. dzialalność w eduk. opiece wych.</t>
  </si>
  <si>
    <t>Komendy Powiatowe Pań. Straży Pożar.</t>
  </si>
  <si>
    <t>§  4360</t>
  </si>
  <si>
    <t>§  4370</t>
  </si>
  <si>
    <t>§  4390</t>
  </si>
  <si>
    <t>§  4400</t>
  </si>
  <si>
    <t>rózne opłaty i składki</t>
  </si>
  <si>
    <t>§  4700</t>
  </si>
  <si>
    <t>§  4740</t>
  </si>
  <si>
    <t>§  4750</t>
  </si>
  <si>
    <t>zakupy inwestycyjne jednostek budżetowych</t>
  </si>
  <si>
    <t>Obiekty sportowe</t>
  </si>
  <si>
    <t>§  4560</t>
  </si>
  <si>
    <t>§  4080</t>
  </si>
  <si>
    <t xml:space="preserve">wydatki inwestycyjne jednostek budżetowych </t>
  </si>
  <si>
    <t>Rehabilitacja zawodowa i społeczna</t>
  </si>
  <si>
    <t>dotacja podmiotowa</t>
  </si>
  <si>
    <t>§  2580</t>
  </si>
  <si>
    <t>§  2800</t>
  </si>
  <si>
    <t/>
  </si>
  <si>
    <t>zakup usług związ. z wyk.analiz, eksp. opinii</t>
  </si>
  <si>
    <t xml:space="preserve">szkolenia pracowników </t>
  </si>
  <si>
    <t>zakupy mater.papiern. do sprzęty drukars.</t>
  </si>
  <si>
    <t>zakup akcesoriów komputerowych,</t>
  </si>
  <si>
    <t>kary i odszkod.wypłacane na rzecz ooób fiz.</t>
  </si>
  <si>
    <t>nagrody i wydatki osob.nie zaliczane do wynagr.</t>
  </si>
  <si>
    <t>zakup usług telekomun. telefonnii komórkowej</t>
  </si>
  <si>
    <t>zakup usług telekomun.telefonnii stacjonarnej</t>
  </si>
  <si>
    <t>zakupy materiałów papiern.do sprzętu druk.</t>
  </si>
  <si>
    <t>zakup akcesoriów komputerowych</t>
  </si>
  <si>
    <t>zakup usług telekomun.telefonnii komórkowej</t>
  </si>
  <si>
    <t xml:space="preserve">zakup pomocy naukowych, dydaktycznych </t>
  </si>
  <si>
    <t>zakup usług związ. z wyk.analiz, ekspertyz</t>
  </si>
  <si>
    <t>szkolenia pracowników</t>
  </si>
  <si>
    <t>zakup pomocy naukowych, dydaktycznych</t>
  </si>
  <si>
    <t>zakup usług telekomun. telefonnii stacjonarnej</t>
  </si>
  <si>
    <t>zakupy materiałów papie.do sprzętu druk.</t>
  </si>
  <si>
    <t>zakupy materiałów papier. do sprzętu druk.</t>
  </si>
  <si>
    <t>zakupy materiałów papier.do sprzętu druk.</t>
  </si>
  <si>
    <t>Gospodarka komunalna i ochr. środ.</t>
  </si>
  <si>
    <t>Utrzymanie zieleni w miast. i gminach</t>
  </si>
  <si>
    <t>kary i odszkod.wypłacane na rzecz osób fiz.</t>
  </si>
  <si>
    <t>Kultura i ochrona dziedz. narodow.</t>
  </si>
  <si>
    <t>zakupy materiałów papiern. do sprzętu druk.</t>
  </si>
  <si>
    <t>kary i odszkod. wypłacane na rzecz osób fiz.</t>
  </si>
  <si>
    <t>dotacje cel.przek. dla powiatu na zdania bieżące</t>
  </si>
  <si>
    <t>Gospodarka komun.i ochrona środ.</t>
  </si>
  <si>
    <t>Pozostała działalność w gospod. kom.</t>
  </si>
  <si>
    <t>% wykonania</t>
  </si>
  <si>
    <t>nagrody i wydatki osob.nie zalicz. do wynagr.</t>
  </si>
  <si>
    <t>dot.cel.z bud.na fin.zad.zl.dla j.nie zal.do s.f.p</t>
  </si>
  <si>
    <t>nagrody i wydatki osobowe nie zalicz. do wynagr.</t>
  </si>
  <si>
    <t>kary i odszk. wypł.na rzecz osób praw.</t>
  </si>
  <si>
    <t>dotacje cel.przek.dla powiatu na zadania bież.</t>
  </si>
  <si>
    <t>uposażenie wypłac. funkcjon.zwoln.ze służby</t>
  </si>
  <si>
    <t>dotacje cel.przek. dla pow. na zdania bieżące</t>
  </si>
  <si>
    <t>Pozostała działalność w pom.społecz.</t>
  </si>
  <si>
    <t>Dokształcanie i doskonalenie nauczyc.</t>
  </si>
  <si>
    <t>Zespoły ds. orzekania o niepełnospraw.</t>
  </si>
  <si>
    <t>dotacje celowe przek. dla powiat.na zad.bież.</t>
  </si>
  <si>
    <t>Poradnie psycholog. - pedagogiczne</t>
  </si>
  <si>
    <t>Dokszt. i doskonal. nauczycieli</t>
  </si>
  <si>
    <t>Ochrona zabytków i opieka nad zabytk.</t>
  </si>
  <si>
    <t>kary i odszkod. wypłacane na rzecz osób praw.</t>
  </si>
  <si>
    <t xml:space="preserve"> </t>
  </si>
  <si>
    <t>opłata za użytkowanie wieczyste na gruntach SP</t>
  </si>
  <si>
    <t>wydatki inwestycyjne jedn. budżet. ( BP )</t>
  </si>
  <si>
    <t>opłaty za administrowanie i czynsze</t>
  </si>
  <si>
    <t>zakup usług telekom. telefonnii kom.</t>
  </si>
  <si>
    <t>zakup usług telekom. telefonnii stacj.</t>
  </si>
  <si>
    <t>zakup usług telekomun.telefonnii stac.</t>
  </si>
  <si>
    <t>zakup usług telekomun. telefonnii kom.</t>
  </si>
  <si>
    <t xml:space="preserve">pozostałe odsetki </t>
  </si>
  <si>
    <t xml:space="preserve">zakup usług pozostałych </t>
  </si>
  <si>
    <t xml:space="preserve">podróże służbowe krajowe </t>
  </si>
  <si>
    <t>wydatki osobowe niezal.do wynagrodzeń</t>
  </si>
  <si>
    <t xml:space="preserve">wydatki osobowe niezal.do wynagrodzeń </t>
  </si>
  <si>
    <t xml:space="preserve">zakup materiałów i wyposażenia </t>
  </si>
  <si>
    <t xml:space="preserve">zakup środków żywności </t>
  </si>
  <si>
    <t>zakup usług remontowych z</t>
  </si>
  <si>
    <t>zakup uslug pozostałych</t>
  </si>
  <si>
    <t>zakup usług telekomunikacyjnych telefonii stacj.</t>
  </si>
  <si>
    <t>szkolenia pracowników niebędących czł.korp.sł.cywilnej</t>
  </si>
  <si>
    <t xml:space="preserve">zakupy inwestycyjne jednostek budżetowych </t>
  </si>
  <si>
    <t xml:space="preserve">zakup usług remontowych </t>
  </si>
  <si>
    <t xml:space="preserve">zakup materiaów i wyposażenia </t>
  </si>
  <si>
    <t>opłaty za administrowanie i czynsze  za budynki</t>
  </si>
  <si>
    <t>szkolenia pracowników niebędących  członkami korpusu</t>
  </si>
  <si>
    <t>opłaty na rzecz budżetów jst.</t>
  </si>
  <si>
    <t xml:space="preserve">zakup usług zdrowtnych </t>
  </si>
  <si>
    <t>zakup uslug telekomunikacyjnych telefonii stac.</t>
  </si>
  <si>
    <t>szkolenia pracowników  niebedących czł.korp.sł.cywilnej</t>
  </si>
  <si>
    <t xml:space="preserve">zakup akcesoriów komputerowych </t>
  </si>
  <si>
    <t>§  4380</t>
  </si>
  <si>
    <t xml:space="preserve">zaku usług obejmujących tłumaczenia </t>
  </si>
  <si>
    <t xml:space="preserve">Zarządzanie kryzysowe </t>
  </si>
  <si>
    <t xml:space="preserve">zakup uslug remontowych </t>
  </si>
  <si>
    <t>zakup uslug telekomunikacyjnych telefonii kom.</t>
  </si>
  <si>
    <t xml:space="preserve">zakup usług wymagajacych ekspertyz </t>
  </si>
  <si>
    <t>opłaty na rzecz budzetu jst</t>
  </si>
  <si>
    <t>zakup akcesoriów komputerowych , w tym programów i licencji</t>
  </si>
  <si>
    <t>Promocja miasta</t>
  </si>
  <si>
    <t>§  2310</t>
  </si>
  <si>
    <t>dotacje celowe przekazane do gminy</t>
  </si>
  <si>
    <t>dot.cel.z bud.na jed.n-zal.do sek.f.p.</t>
  </si>
  <si>
    <t>§  3260</t>
  </si>
  <si>
    <t>§  2810</t>
  </si>
  <si>
    <t>dot.celowa  z budżetu na fin.zad.do real.fund.</t>
  </si>
  <si>
    <t>§  4550</t>
  </si>
  <si>
    <t>szkolenia członków korpusu służby cywilnej</t>
  </si>
  <si>
    <t>szkolenia pracowników niebędących  czł.korp.sł.cywilnej</t>
  </si>
  <si>
    <t xml:space="preserve">składki na ubezpieczneia społeczne </t>
  </si>
  <si>
    <t>Ośrodki rewalidacyjno wychowawcze</t>
  </si>
  <si>
    <t>Drogi wewnętrzne</t>
  </si>
  <si>
    <t xml:space="preserve">Ośrodki informacji turystycznej </t>
  </si>
  <si>
    <t>rezerwa ogólna</t>
  </si>
  <si>
    <t>§  4119</t>
  </si>
  <si>
    <t>§  4129</t>
  </si>
  <si>
    <t>§  4019</t>
  </si>
  <si>
    <t>opłaty czynszowe</t>
  </si>
  <si>
    <t>§  4179</t>
  </si>
  <si>
    <t>§  4219</t>
  </si>
  <si>
    <t>§  4309</t>
  </si>
  <si>
    <t>§  6620</t>
  </si>
  <si>
    <t>dotacja dla powiatu</t>
  </si>
  <si>
    <t xml:space="preserve">zakupy inwestyc. jednostek budżetowych </t>
  </si>
  <si>
    <t>koszty postępowania sądowego i prokuratorskiego</t>
  </si>
  <si>
    <t xml:space="preserve">róźne opłaty i składki </t>
  </si>
  <si>
    <t xml:space="preserve">składki na ubezpieczenie społeczne </t>
  </si>
  <si>
    <t>składki na ubezpieczenie społeczne (BP)</t>
  </si>
  <si>
    <t>składki na Fundusz Pracy (BP)</t>
  </si>
  <si>
    <t xml:space="preserve">wynagrodzenia bezosobowe </t>
  </si>
  <si>
    <t>wynagrodzenia bezosobowe (BP)</t>
  </si>
  <si>
    <t>zakup materiałów i wyposażenia (UE)</t>
  </si>
  <si>
    <t>zakup materiałów i wyposażenia (BP)</t>
  </si>
  <si>
    <t>zakup usług pozostałych (BP)</t>
  </si>
  <si>
    <t>§  6069</t>
  </si>
  <si>
    <t xml:space="preserve">szkolenia członków korpusu służby cywilnej </t>
  </si>
  <si>
    <t>Plan na 2010 r.</t>
  </si>
  <si>
    <t>I. wydatki bieżące w tym:</t>
  </si>
  <si>
    <t>1.wydatki jednostek budżetowych  w tym:</t>
  </si>
  <si>
    <t>a) wynagrodzenia i składki od nich naliczane</t>
  </si>
  <si>
    <t>b)wydatki związane z realizacja statutowych zadań</t>
  </si>
  <si>
    <t xml:space="preserve">2.dotacje na zadania bieżące </t>
  </si>
  <si>
    <t>3.świadczenia na rzecz osób fizycznych</t>
  </si>
  <si>
    <t>4.wydatki na programy finansowane z udziałem środków o których mowa  w art.5. ust.1 pkt 2 i 3 w części zwiazanej z realizacja zadań jst.</t>
  </si>
  <si>
    <t>5.wypłaty z tytułu poręczeń i gwarancji udzielonych przez jst.</t>
  </si>
  <si>
    <t>6. obsługa długu</t>
  </si>
  <si>
    <t>II. wydatki majątkowe w tym:</t>
  </si>
  <si>
    <t>1.inwestycje i zakupy inwestycyjne w tym:</t>
  </si>
  <si>
    <t>a) na programy finansowane z udziałem środków  o których mowa  w art.5. ust.1 pkt 2 i 3 w części zwiazanej z realizacja zadań jst.</t>
  </si>
  <si>
    <t>2.zakup i objęcie akcji i udziałów oraz wniesienie wkładów do spółek prawa handlowego</t>
  </si>
  <si>
    <t>6.obsługa długu</t>
  </si>
  <si>
    <t>§  8110</t>
  </si>
  <si>
    <t>odsetki od samorządowyc paierów wartościowych lub zaciągniętych przez jednostkę samorządu  terytorialnego kredytów i pożyczek</t>
  </si>
  <si>
    <t>7.Rezerwy  ogólne i celowe na zadania bieżące</t>
  </si>
  <si>
    <t>3. Rezerwa inwestycyjna</t>
  </si>
  <si>
    <t>2.dotacje na zadania bieżące</t>
  </si>
  <si>
    <t>§  4117</t>
  </si>
  <si>
    <t>§  4127</t>
  </si>
  <si>
    <t xml:space="preserve">składki na Fundusz Pracy </t>
  </si>
  <si>
    <t>§  4177</t>
  </si>
  <si>
    <t>§  4217</t>
  </si>
  <si>
    <t>odsetki od dotacji wykorzystanych niezgodnie z przeznaczeniem lub pobranych w nadmiernej wysokości</t>
  </si>
  <si>
    <t>§  4307</t>
  </si>
  <si>
    <t>Placowki opiekuńczo-wychowawcze</t>
  </si>
  <si>
    <t xml:space="preserve">Zasiłki stałe </t>
  </si>
  <si>
    <t>nagrody o charakterze szczególnym niezaliczone do wynagrodzeń</t>
  </si>
  <si>
    <t>Kosytz postpowania sdowego i prokuratorskiego</t>
  </si>
  <si>
    <t>§  6057</t>
  </si>
  <si>
    <t>7.rezerwa ogólna i celowe na zadania bieżące</t>
  </si>
  <si>
    <t>3.rezerwa inwestycyjna</t>
  </si>
  <si>
    <t xml:space="preserve">podróże krajowe słuzbowe </t>
  </si>
  <si>
    <t>§  4780</t>
  </si>
  <si>
    <t>składki na Fundusz Emerytur Pomostowych</t>
  </si>
  <si>
    <t xml:space="preserve">wydatki inwestycyjne jedn. budżet.   </t>
  </si>
  <si>
    <t>Zadania w zakresie przeciwdziałania przemocy w rodzinie</t>
  </si>
  <si>
    <t>85336</t>
  </si>
  <si>
    <t>dot.cel.z bud.dla poz.jedn.zalicz.do sekt.finans.publicz.</t>
  </si>
  <si>
    <t>Gospodarka odpadami</t>
  </si>
  <si>
    <t>§  6220</t>
  </si>
  <si>
    <t>dot. celowa na finans.lub dofinansow. Kosztów realizacji inwestycji i zakupów inwestycyjnych innych jedn.sekt.finas.pub.</t>
  </si>
  <si>
    <t>§  4570</t>
  </si>
  <si>
    <t>Wybory Prezydenta RP</t>
  </si>
  <si>
    <t>Usuwanie skutków klęsk żywiołowych</t>
  </si>
  <si>
    <t>dotacja celowa na pomoc finansową</t>
  </si>
  <si>
    <t xml:space="preserve">rezerwa na zdarzenia kryzysowe </t>
  </si>
  <si>
    <t>rezerwa na bezpieczeństwo</t>
  </si>
  <si>
    <t>rezerwa na oświatę</t>
  </si>
  <si>
    <t>rezerwa na usówanie skutków zimy</t>
  </si>
  <si>
    <t>rezerwa na pomoc społeczną</t>
  </si>
  <si>
    <t>§  4047</t>
  </si>
  <si>
    <t>§  4049</t>
  </si>
  <si>
    <t>§  4017</t>
  </si>
  <si>
    <t>§  4417</t>
  </si>
  <si>
    <t>§  4419</t>
  </si>
  <si>
    <t>§  4757</t>
  </si>
  <si>
    <t>§  4759</t>
  </si>
  <si>
    <t>4.wydatki na programy finansowane z udziałem środków  o których mowa  w art.5. ust.1 pkt 2 i 3 w części zwiazanej z realizacja zadań jst.</t>
  </si>
  <si>
    <t>§  3119</t>
  </si>
  <si>
    <t xml:space="preserve">5. WYDATKI I ZOBOWIĄZANIA WEDŁUG PEŁNEJ KLASYFIKACJI BUDŻETOWEJ   </t>
  </si>
  <si>
    <t>Tabela nr 6</t>
  </si>
  <si>
    <t>Ochrona powietrza  atmosferycznego i klimatu</t>
  </si>
  <si>
    <t xml:space="preserve">opłaty za administrowanie i czynsze </t>
  </si>
  <si>
    <t>Stołówki szkolne i przedszkola</t>
  </si>
  <si>
    <t>Stołówki szkolne i przedszkolne</t>
  </si>
  <si>
    <t xml:space="preserve">Spis powszechny i inne </t>
  </si>
  <si>
    <t xml:space="preserve">Wybory do Rady Gminy  i referenda </t>
  </si>
  <si>
    <t>§  4301</t>
  </si>
  <si>
    <t>§  8010</t>
  </si>
  <si>
    <t xml:space="preserve">różne opłaty i składki </t>
  </si>
  <si>
    <t>§  4227</t>
  </si>
  <si>
    <t>§  4229</t>
  </si>
  <si>
    <t>§  4247</t>
  </si>
  <si>
    <t>§  4249</t>
  </si>
  <si>
    <t>Zakup  pomocy naukowych, dydakt. i książek</t>
  </si>
  <si>
    <t>§  4421</t>
  </si>
  <si>
    <t xml:space="preserve">podróże służbowe zagraniczne </t>
  </si>
  <si>
    <t>§  4431</t>
  </si>
  <si>
    <t>§  4747</t>
  </si>
  <si>
    <t>§  4749</t>
  </si>
  <si>
    <t>§  6067</t>
  </si>
  <si>
    <t xml:space="preserve">dotacja podmiotowa z budżetu dla samorzadowej instytucji </t>
  </si>
  <si>
    <t>zakup usług przez jed.samorządu terytorial. od innych jednost.</t>
  </si>
  <si>
    <t>§  4011</t>
  </si>
  <si>
    <t>§  4111</t>
  </si>
  <si>
    <t>§  4112</t>
  </si>
  <si>
    <t>§  4121</t>
  </si>
  <si>
    <t>§  4122</t>
  </si>
  <si>
    <t>§  4171</t>
  </si>
  <si>
    <t>§  4172</t>
  </si>
  <si>
    <t>§  4211</t>
  </si>
  <si>
    <t>§  4212</t>
  </si>
  <si>
    <t>§  4302</t>
  </si>
  <si>
    <t xml:space="preserve">składki na ubezpieczenia społeczne </t>
  </si>
  <si>
    <t>zakup materialów i wyposażenia</t>
  </si>
  <si>
    <t>inne formy pomocy  dla uczniów</t>
  </si>
  <si>
    <t>zakup uslug zdrowotnych</t>
  </si>
  <si>
    <t>Usuwanie skutków kleśk żywiołowych</t>
  </si>
  <si>
    <t xml:space="preserve">różne opłaty i skladki </t>
  </si>
  <si>
    <t>koszty postępowania sądowego i  prokuratorskiego</t>
  </si>
  <si>
    <t>§  2630</t>
  </si>
  <si>
    <t>wydatki inwestycjne jedn.budż.</t>
  </si>
  <si>
    <t>zakup pomocy naukowych, dydakt. Iksiążek</t>
  </si>
  <si>
    <t>,</t>
  </si>
  <si>
    <t>dot.podm.z budż.dla jedn. nie zal.do sektora fin.pub.</t>
  </si>
  <si>
    <t xml:space="preserve">  Wykonanie za  2010 r.                     </t>
  </si>
</sst>
</file>

<file path=xl/styles.xml><?xml version="1.0" encoding="utf-8"?>
<styleSheet xmlns="http://schemas.openxmlformats.org/spreadsheetml/2006/main">
  <fonts count="35">
    <font>
      <sz val="10"/>
      <name val="Arial"/>
      <charset val="238"/>
    </font>
    <font>
      <sz val="8"/>
      <name val="Arial"/>
      <charset val="238"/>
    </font>
    <font>
      <sz val="10"/>
      <name val="Times New Roman CE"/>
      <family val="1"/>
      <charset val="238"/>
    </font>
    <font>
      <sz val="9"/>
      <name val="Times New Roman CE"/>
      <family val="1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i/>
      <sz val="11"/>
      <name val="Arial CE"/>
      <family val="2"/>
      <charset val="238"/>
    </font>
    <font>
      <i/>
      <sz val="10"/>
      <name val="Arial CE"/>
      <family val="2"/>
      <charset val="238"/>
    </font>
    <font>
      <i/>
      <sz val="10"/>
      <name val="Times New Roman CE"/>
      <family val="1"/>
      <charset val="238"/>
    </font>
    <font>
      <i/>
      <sz val="10"/>
      <name val="Arial CE"/>
      <charset val="238"/>
    </font>
    <font>
      <b/>
      <sz val="14"/>
      <name val="Times New Roman CE"/>
      <family val="1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Times New Roman CE"/>
      <family val="1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0"/>
      <color indexed="9"/>
      <name val="Arial CE"/>
      <charset val="238"/>
    </font>
    <font>
      <sz val="10"/>
      <color indexed="9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i/>
      <sz val="11"/>
      <name val="Arial CE"/>
      <charset val="238"/>
    </font>
    <font>
      <sz val="11"/>
      <name val="Arial CE"/>
      <charset val="238"/>
    </font>
    <font>
      <i/>
      <sz val="11"/>
      <name val="Arial CE"/>
      <charset val="238"/>
    </font>
    <font>
      <b/>
      <i/>
      <sz val="11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0"/>
      <name val="Times New Roman CE"/>
      <family val="1"/>
      <charset val="238"/>
    </font>
    <font>
      <sz val="10"/>
      <name val="Arial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3" fontId="2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Continuous" vertical="center" wrapText="1"/>
    </xf>
    <xf numFmtId="3" fontId="6" fillId="0" borderId="1" xfId="0" applyNumberFormat="1" applyFont="1" applyFill="1" applyBorder="1" applyAlignment="1">
      <alignment horizontal="centerContinuous" vertical="center"/>
    </xf>
    <xf numFmtId="3" fontId="8" fillId="0" borderId="1" xfId="0" applyNumberFormat="1" applyFont="1" applyFill="1" applyBorder="1" applyAlignment="1">
      <alignment horizontal="centerContinuous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vertical="center"/>
    </xf>
    <xf numFmtId="1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3" fontId="13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17" fillId="0" borderId="1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3" fontId="18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/>
    </xf>
    <xf numFmtId="4" fontId="18" fillId="0" borderId="1" xfId="0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3" fontId="18" fillId="0" borderId="1" xfId="0" applyNumberFormat="1" applyFont="1" applyFill="1" applyBorder="1" applyAlignment="1">
      <alignment vertical="center"/>
    </xf>
    <xf numFmtId="3" fontId="20" fillId="0" borderId="1" xfId="0" applyNumberFormat="1" applyFont="1" applyFill="1" applyBorder="1" applyAlignment="1">
      <alignment vertical="center"/>
    </xf>
    <xf numFmtId="4" fontId="20" fillId="0" borderId="1" xfId="0" applyNumberFormat="1" applyFont="1" applyFill="1" applyBorder="1" applyAlignment="1">
      <alignment vertical="center"/>
    </xf>
    <xf numFmtId="3" fontId="21" fillId="0" borderId="1" xfId="0" applyNumberFormat="1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1" fillId="0" borderId="1" xfId="0" applyFont="1" applyFill="1" applyBorder="1" applyAlignment="1">
      <alignment vertical="center"/>
    </xf>
    <xf numFmtId="1" fontId="18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left" vertical="center"/>
    </xf>
    <xf numFmtId="4" fontId="13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4" fontId="20" fillId="0" borderId="2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Continuous" vertical="center" wrapText="1"/>
    </xf>
    <xf numFmtId="4" fontId="6" fillId="0" borderId="1" xfId="0" applyNumberFormat="1" applyFont="1" applyFill="1" applyBorder="1" applyAlignment="1">
      <alignment horizontal="centerContinuous" vertical="center"/>
    </xf>
    <xf numFmtId="4" fontId="0" fillId="0" borderId="1" xfId="0" applyNumberFormat="1" applyFill="1" applyBorder="1" applyAlignment="1">
      <alignment vertical="center"/>
    </xf>
    <xf numFmtId="4" fontId="18" fillId="0" borderId="1" xfId="0" applyNumberFormat="1" applyFont="1" applyFill="1" applyBorder="1" applyAlignment="1">
      <alignment horizontal="right" vertical="center"/>
    </xf>
    <xf numFmtId="3" fontId="21" fillId="0" borderId="1" xfId="0" applyNumberFormat="1" applyFont="1" applyFill="1" applyBorder="1" applyAlignment="1">
      <alignment vertical="center" wrapText="1"/>
    </xf>
    <xf numFmtId="3" fontId="21" fillId="0" borderId="1" xfId="0" applyNumberFormat="1" applyFont="1" applyFill="1" applyBorder="1" applyAlignment="1">
      <alignment horizontal="left" vertical="center" wrapText="1"/>
    </xf>
    <xf numFmtId="1" fontId="20" fillId="0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horizontal="center" vertical="center"/>
    </xf>
    <xf numFmtId="4" fontId="18" fillId="0" borderId="1" xfId="0" quotePrefix="1" applyNumberFormat="1" applyFont="1" applyFill="1" applyBorder="1" applyAlignment="1">
      <alignment vertical="center"/>
    </xf>
    <xf numFmtId="3" fontId="17" fillId="0" borderId="3" xfId="0" applyNumberFormat="1" applyFont="1" applyFill="1" applyBorder="1" applyAlignment="1">
      <alignment horizontal="left" vertical="center" wrapText="1"/>
    </xf>
    <xf numFmtId="3" fontId="6" fillId="0" borderId="4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3" fontId="6" fillId="0" borderId="4" xfId="0" applyNumberFormat="1" applyFont="1" applyFill="1" applyBorder="1" applyAlignment="1">
      <alignment vertical="center" wrapText="1"/>
    </xf>
    <xf numFmtId="3" fontId="26" fillId="0" borderId="1" xfId="0" applyNumberFormat="1" applyFont="1" applyFill="1" applyBorder="1" applyAlignment="1">
      <alignment vertical="center"/>
    </xf>
    <xf numFmtId="3" fontId="26" fillId="0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3" fontId="26" fillId="0" borderId="4" xfId="0" applyNumberFormat="1" applyFont="1" applyFill="1" applyBorder="1" applyAlignment="1">
      <alignment vertical="center"/>
    </xf>
    <xf numFmtId="3" fontId="20" fillId="0" borderId="1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3" fontId="27" fillId="0" borderId="1" xfId="0" applyNumberFormat="1" applyFont="1" applyFill="1" applyBorder="1" applyAlignment="1">
      <alignment vertical="center"/>
    </xf>
    <xf numFmtId="4" fontId="9" fillId="0" borderId="2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/>
    </xf>
    <xf numFmtId="4" fontId="20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left" vertical="center" wrapText="1"/>
    </xf>
    <xf numFmtId="3" fontId="28" fillId="0" borderId="1" xfId="0" applyNumberFormat="1" applyFont="1" applyFill="1" applyBorder="1" applyAlignment="1">
      <alignment vertical="center"/>
    </xf>
    <xf numFmtId="3" fontId="29" fillId="0" borderId="1" xfId="0" applyNumberFormat="1" applyFont="1" applyFill="1" applyBorder="1" applyAlignment="1">
      <alignment vertical="center"/>
    </xf>
    <xf numFmtId="3" fontId="30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right" vertical="center"/>
    </xf>
    <xf numFmtId="2" fontId="20" fillId="0" borderId="1" xfId="0" applyNumberFormat="1" applyFont="1" applyFill="1" applyBorder="1" applyAlignment="1">
      <alignment horizontal="right" vertical="center"/>
    </xf>
    <xf numFmtId="4" fontId="15" fillId="0" borderId="1" xfId="0" applyNumberFormat="1" applyFont="1" applyFill="1" applyBorder="1" applyAlignment="1">
      <alignment horizontal="right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left" vertical="center" wrapText="1"/>
    </xf>
    <xf numFmtId="3" fontId="31" fillId="0" borderId="1" xfId="0" applyNumberFormat="1" applyFont="1" applyFill="1" applyBorder="1" applyAlignment="1">
      <alignment vertical="center"/>
    </xf>
    <xf numFmtId="3" fontId="32" fillId="0" borderId="1" xfId="0" applyNumberFormat="1" applyFont="1" applyFill="1" applyBorder="1" applyAlignment="1">
      <alignment vertical="center"/>
    </xf>
    <xf numFmtId="4" fontId="32" fillId="0" borderId="1" xfId="0" applyNumberFormat="1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3" fontId="30" fillId="0" borderId="1" xfId="0" applyNumberFormat="1" applyFont="1" applyFill="1" applyBorder="1" applyAlignment="1">
      <alignment horizontal="left" vertical="center"/>
    </xf>
    <xf numFmtId="1" fontId="25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vertical="center" wrapText="1"/>
    </xf>
    <xf numFmtId="4" fontId="26" fillId="0" borderId="1" xfId="0" applyNumberFormat="1" applyFont="1" applyFill="1" applyBorder="1" applyAlignment="1">
      <alignment vertical="center" wrapText="1"/>
    </xf>
    <xf numFmtId="1" fontId="32" fillId="0" borderId="1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vertical="center" wrapText="1"/>
    </xf>
    <xf numFmtId="3" fontId="30" fillId="0" borderId="1" xfId="0" applyNumberFormat="1" applyFont="1" applyFill="1" applyBorder="1" applyAlignment="1">
      <alignment vertical="center" wrapText="1"/>
    </xf>
    <xf numFmtId="4" fontId="34" fillId="0" borderId="1" xfId="0" applyNumberFormat="1" applyFont="1" applyFill="1" applyBorder="1" applyAlignment="1">
      <alignment vertical="center"/>
    </xf>
    <xf numFmtId="3" fontId="18" fillId="0" borderId="1" xfId="0" applyNumberFormat="1" applyFont="1" applyFill="1" applyBorder="1" applyAlignment="1">
      <alignment horizontal="left" vertical="center"/>
    </xf>
    <xf numFmtId="3" fontId="32" fillId="0" borderId="1" xfId="0" applyNumberFormat="1" applyFont="1" applyFill="1" applyBorder="1" applyAlignment="1">
      <alignment horizontal="center" vertical="center"/>
    </xf>
    <xf numFmtId="4" fontId="20" fillId="0" borderId="5" xfId="0" applyNumberFormat="1" applyFont="1" applyFill="1" applyBorder="1" applyAlignment="1">
      <alignment vertical="center"/>
    </xf>
    <xf numFmtId="4" fontId="6" fillId="0" borderId="5" xfId="0" applyNumberFormat="1" applyFont="1" applyFill="1" applyBorder="1" applyAlignment="1">
      <alignment vertical="center"/>
    </xf>
    <xf numFmtId="4" fontId="13" fillId="0" borderId="5" xfId="0" applyNumberFormat="1" applyFont="1" applyFill="1" applyBorder="1" applyAlignment="1">
      <alignment vertical="center"/>
    </xf>
    <xf numFmtId="4" fontId="18" fillId="0" borderId="5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4" fontId="20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" fontId="20" fillId="0" borderId="4" xfId="0" applyNumberFormat="1" applyFont="1" applyFill="1" applyBorder="1" applyAlignment="1">
      <alignment vertical="center"/>
    </xf>
    <xf numFmtId="4" fontId="18" fillId="0" borderId="2" xfId="0" applyNumberFormat="1" applyFont="1" applyFill="1" applyBorder="1" applyAlignment="1">
      <alignment vertical="center"/>
    </xf>
    <xf numFmtId="4" fontId="25" fillId="0" borderId="1" xfId="0" applyNumberFormat="1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3" fontId="24" fillId="0" borderId="5" xfId="0" applyNumberFormat="1" applyFont="1" applyFill="1" applyBorder="1" applyAlignment="1">
      <alignment horizontal="center" vertical="center"/>
    </xf>
    <xf numFmtId="3" fontId="24" fillId="0" borderId="6" xfId="0" applyNumberFormat="1" applyFont="1" applyFill="1" applyBorder="1" applyAlignment="1">
      <alignment horizontal="center" vertical="center"/>
    </xf>
    <xf numFmtId="3" fontId="24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4" fontId="6" fillId="0" borderId="5" xfId="0" applyNumberFormat="1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7" xfId="0" applyFill="1" applyBorder="1"/>
    <xf numFmtId="3" fontId="6" fillId="0" borderId="5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B2323"/>
  <sheetViews>
    <sheetView tabSelected="1" workbookViewId="0">
      <selection activeCell="A2324" sqref="A2324:IV3665"/>
    </sheetView>
  </sheetViews>
  <sheetFormatPr defaultRowHeight="12.75"/>
  <cols>
    <col min="1" max="1" width="47.42578125" style="1" customWidth="1"/>
    <col min="2" max="2" width="10.5703125" style="1" customWidth="1"/>
    <col min="3" max="3" width="14.42578125" style="62" customWidth="1"/>
    <col min="4" max="4" width="13.5703125" style="62" customWidth="1"/>
    <col min="5" max="5" width="14.42578125" style="62" customWidth="1"/>
    <col min="6" max="6" width="14.28515625" style="1" customWidth="1"/>
    <col min="7" max="7" width="13.85546875" style="1" customWidth="1"/>
    <col min="8" max="8" width="14.28515625" style="1" customWidth="1"/>
    <col min="9" max="9" width="12.7109375" style="2" customWidth="1"/>
    <col min="10" max="10" width="10.5703125" style="2" customWidth="1"/>
    <col min="11" max="11" width="7.5703125" style="1" customWidth="1"/>
    <col min="12" max="12" width="7.42578125" style="1" customWidth="1"/>
    <col min="13" max="13" width="6.85546875" style="4" customWidth="1"/>
    <col min="14" max="16384" width="9.140625" style="4"/>
  </cols>
  <sheetData>
    <row r="1" spans="1:13" ht="18.75" customHeight="1">
      <c r="I1" s="1"/>
      <c r="K1" s="3" t="s">
        <v>459</v>
      </c>
    </row>
    <row r="2" spans="1:13" ht="36" customHeight="1">
      <c r="A2" s="138" t="s">
        <v>458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ht="19.5" customHeight="1">
      <c r="A3" s="139" t="s">
        <v>0</v>
      </c>
      <c r="B3" s="141" t="s">
        <v>1</v>
      </c>
      <c r="C3" s="143" t="s">
        <v>396</v>
      </c>
      <c r="D3" s="144"/>
      <c r="E3" s="145"/>
      <c r="F3" s="146" t="s">
        <v>504</v>
      </c>
      <c r="G3" s="147"/>
      <c r="H3" s="148"/>
      <c r="I3" s="149" t="s">
        <v>2</v>
      </c>
      <c r="J3" s="149"/>
      <c r="K3" s="150" t="s">
        <v>306</v>
      </c>
      <c r="L3" s="151"/>
      <c r="M3" s="152"/>
    </row>
    <row r="4" spans="1:13" ht="32.25" customHeight="1">
      <c r="A4" s="140"/>
      <c r="B4" s="142"/>
      <c r="C4" s="67" t="s">
        <v>3</v>
      </c>
      <c r="D4" s="68" t="s">
        <v>4</v>
      </c>
      <c r="E4" s="66" t="s">
        <v>5</v>
      </c>
      <c r="F4" s="7" t="s">
        <v>3</v>
      </c>
      <c r="G4" s="8" t="s">
        <v>4</v>
      </c>
      <c r="H4" s="8" t="s">
        <v>5</v>
      </c>
      <c r="I4" s="9" t="s">
        <v>6</v>
      </c>
      <c r="J4" s="10" t="s">
        <v>7</v>
      </c>
      <c r="K4" s="6" t="s">
        <v>8</v>
      </c>
      <c r="L4" s="6" t="s">
        <v>9</v>
      </c>
      <c r="M4" s="6" t="s">
        <v>10</v>
      </c>
    </row>
    <row r="5" spans="1:13" ht="13.5" customHeight="1">
      <c r="A5" s="5">
        <v>1</v>
      </c>
      <c r="B5" s="5">
        <v>2</v>
      </c>
      <c r="C5" s="61">
        <v>3</v>
      </c>
      <c r="D5" s="61">
        <v>4</v>
      </c>
      <c r="E5" s="61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</row>
    <row r="6" spans="1:13" ht="28.5" customHeight="1">
      <c r="A6" s="77" t="s">
        <v>11</v>
      </c>
      <c r="B6" s="11"/>
      <c r="C6" s="12">
        <f>C7+C17</f>
        <v>261760569.34999999</v>
      </c>
      <c r="D6" s="12">
        <f>D7+D17</f>
        <v>60948490.829999998</v>
      </c>
      <c r="E6" s="12">
        <f>C6+D6</f>
        <v>322709060.18000001</v>
      </c>
      <c r="F6" s="12">
        <f>F7+F17</f>
        <v>253057092.81</v>
      </c>
      <c r="G6" s="12">
        <f>G7+G17</f>
        <v>58674544.519999996</v>
      </c>
      <c r="H6" s="12">
        <f>F6+G6</f>
        <v>311731637.32999998</v>
      </c>
      <c r="I6" s="12">
        <f>I7+I17</f>
        <v>13724663.850000001</v>
      </c>
      <c r="J6" s="12">
        <f>J7+J17</f>
        <v>0</v>
      </c>
      <c r="K6" s="12">
        <f>F6/C6*100</f>
        <v>96.675023835097733</v>
      </c>
      <c r="L6" s="12">
        <f>G6/D6*100</f>
        <v>96.269068718464936</v>
      </c>
      <c r="M6" s="13">
        <f>H6/E6*100</f>
        <v>96.598353066419321</v>
      </c>
    </row>
    <row r="7" spans="1:13" ht="18" customHeight="1">
      <c r="A7" s="22" t="s">
        <v>397</v>
      </c>
      <c r="B7" s="11"/>
      <c r="C7" s="12">
        <f>C8+C11+C12+C13+C14+C15+C16</f>
        <v>221768341.44</v>
      </c>
      <c r="D7" s="12">
        <f>D8+D11+D12+D13+D14+D15+D16</f>
        <v>38781620.049999997</v>
      </c>
      <c r="E7" s="12">
        <f t="shared" ref="E7:E14" si="0">C7+D7</f>
        <v>260549961.49000001</v>
      </c>
      <c r="F7" s="12">
        <f>F8+F11+F12+F13+F14+F15+F16</f>
        <v>216043457.43000001</v>
      </c>
      <c r="G7" s="12">
        <f>G8+G11+G12+G13+G14+G15+G16</f>
        <v>37992974.309999995</v>
      </c>
      <c r="H7" s="12">
        <f t="shared" ref="H7:H13" si="1">F7+G7</f>
        <v>254036431.74000001</v>
      </c>
      <c r="I7" s="12">
        <f>I8+I11+I12+I13+I14+I15+I16</f>
        <v>12516343.890000001</v>
      </c>
      <c r="J7" s="12">
        <f>J8+J11+J12+J13+J14+J15+J16</f>
        <v>0</v>
      </c>
      <c r="K7" s="12">
        <f t="shared" ref="K7:M13" si="2">F7/C7*100</f>
        <v>97.418529636454494</v>
      </c>
      <c r="L7" s="12">
        <f t="shared" si="2"/>
        <v>97.966444570950813</v>
      </c>
      <c r="M7" s="13">
        <f t="shared" si="2"/>
        <v>97.500084163224869</v>
      </c>
    </row>
    <row r="8" spans="1:13" ht="28.5" customHeight="1">
      <c r="A8" s="97" t="s">
        <v>398</v>
      </c>
      <c r="B8" s="116"/>
      <c r="C8" s="64">
        <f>C9+C10</f>
        <v>180654065.03999999</v>
      </c>
      <c r="D8" s="64">
        <f>D9+D10</f>
        <v>12978737.33</v>
      </c>
      <c r="E8" s="64">
        <f t="shared" si="0"/>
        <v>193632802.37</v>
      </c>
      <c r="F8" s="64">
        <f>F9+F10</f>
        <v>178405760.41999999</v>
      </c>
      <c r="G8" s="64">
        <f>G9+G10</f>
        <v>12919816.59</v>
      </c>
      <c r="H8" s="64">
        <f t="shared" si="1"/>
        <v>191325577.00999999</v>
      </c>
      <c r="I8" s="64">
        <f>I9+I10</f>
        <v>12476764.609999999</v>
      </c>
      <c r="J8" s="64">
        <f>J9+J10</f>
        <v>0</v>
      </c>
      <c r="K8" s="64">
        <f t="shared" si="2"/>
        <v>98.755464141090769</v>
      </c>
      <c r="L8" s="64">
        <f t="shared" si="2"/>
        <v>99.546021014973419</v>
      </c>
      <c r="M8" s="93">
        <f t="shared" si="2"/>
        <v>98.808453251845577</v>
      </c>
    </row>
    <row r="9" spans="1:13" ht="28.5" customHeight="1">
      <c r="A9" s="98" t="s">
        <v>399</v>
      </c>
      <c r="B9" s="116"/>
      <c r="C9" s="64">
        <f t="shared" ref="C9:D14" si="3">C26+C1378</f>
        <v>114266456.90000001</v>
      </c>
      <c r="D9" s="64">
        <f t="shared" si="3"/>
        <v>11092527.74</v>
      </c>
      <c r="E9" s="64">
        <f t="shared" si="0"/>
        <v>125358984.64</v>
      </c>
      <c r="F9" s="64">
        <f t="shared" ref="F9:G14" si="4">F26+F1378</f>
        <v>113976262.78999999</v>
      </c>
      <c r="G9" s="64">
        <f t="shared" si="4"/>
        <v>11073884.630000001</v>
      </c>
      <c r="H9" s="64">
        <f t="shared" si="1"/>
        <v>125050147.41999999</v>
      </c>
      <c r="I9" s="64">
        <f t="shared" ref="I9:J14" si="5">I26+I1378</f>
        <v>10820404.409999998</v>
      </c>
      <c r="J9" s="64">
        <f t="shared" si="5"/>
        <v>0</v>
      </c>
      <c r="K9" s="64">
        <f t="shared" si="2"/>
        <v>99.746037360505554</v>
      </c>
      <c r="L9" s="64">
        <f t="shared" si="2"/>
        <v>99.831930913882033</v>
      </c>
      <c r="M9" s="93">
        <f t="shared" si="2"/>
        <v>99.753637746120134</v>
      </c>
    </row>
    <row r="10" spans="1:13" ht="28.5" customHeight="1">
      <c r="A10" s="98" t="s">
        <v>400</v>
      </c>
      <c r="B10" s="116"/>
      <c r="C10" s="64">
        <f t="shared" si="3"/>
        <v>66387608.139999993</v>
      </c>
      <c r="D10" s="64">
        <f t="shared" si="3"/>
        <v>1886209.59</v>
      </c>
      <c r="E10" s="64">
        <f t="shared" si="0"/>
        <v>68273817.729999989</v>
      </c>
      <c r="F10" s="64">
        <f t="shared" si="4"/>
        <v>64429497.629999995</v>
      </c>
      <c r="G10" s="64">
        <f t="shared" si="4"/>
        <v>1845931.96</v>
      </c>
      <c r="H10" s="64">
        <f t="shared" si="1"/>
        <v>66275429.589999996</v>
      </c>
      <c r="I10" s="64">
        <f t="shared" si="5"/>
        <v>1656360.2000000002</v>
      </c>
      <c r="J10" s="64">
        <f t="shared" si="5"/>
        <v>0</v>
      </c>
      <c r="K10" s="64">
        <f t="shared" si="2"/>
        <v>97.050487937642387</v>
      </c>
      <c r="L10" s="64">
        <f t="shared" si="2"/>
        <v>97.864625956015843</v>
      </c>
      <c r="M10" s="93">
        <f t="shared" si="2"/>
        <v>97.072980233941294</v>
      </c>
    </row>
    <row r="11" spans="1:13" ht="28.5" customHeight="1">
      <c r="A11" s="110" t="s">
        <v>401</v>
      </c>
      <c r="B11" s="116"/>
      <c r="C11" s="64">
        <f t="shared" si="3"/>
        <v>23340328.649999999</v>
      </c>
      <c r="D11" s="64">
        <f t="shared" si="3"/>
        <v>153995</v>
      </c>
      <c r="E11" s="64">
        <f t="shared" si="0"/>
        <v>23494323.649999999</v>
      </c>
      <c r="F11" s="64">
        <f t="shared" si="4"/>
        <v>23120787.039999999</v>
      </c>
      <c r="G11" s="64">
        <f t="shared" si="4"/>
        <v>153995</v>
      </c>
      <c r="H11" s="64">
        <f t="shared" si="1"/>
        <v>23274782.039999999</v>
      </c>
      <c r="I11" s="64">
        <f t="shared" si="5"/>
        <v>0</v>
      </c>
      <c r="J11" s="64">
        <f t="shared" si="5"/>
        <v>0</v>
      </c>
      <c r="K11" s="64">
        <f t="shared" si="2"/>
        <v>99.059389380106268</v>
      </c>
      <c r="L11" s="64">
        <f t="shared" si="2"/>
        <v>100</v>
      </c>
      <c r="M11" s="93">
        <f t="shared" si="2"/>
        <v>99.065554670691697</v>
      </c>
    </row>
    <row r="12" spans="1:13" ht="28.5" customHeight="1">
      <c r="A12" s="98" t="s">
        <v>402</v>
      </c>
      <c r="B12" s="116"/>
      <c r="C12" s="64">
        <f t="shared" si="3"/>
        <v>10463023.210000001</v>
      </c>
      <c r="D12" s="64">
        <f t="shared" si="3"/>
        <v>24784177</v>
      </c>
      <c r="E12" s="64">
        <f t="shared" si="0"/>
        <v>35247200.210000001</v>
      </c>
      <c r="F12" s="64">
        <f t="shared" si="4"/>
        <v>10402699.460000001</v>
      </c>
      <c r="G12" s="64">
        <f t="shared" si="4"/>
        <v>24128160.100000001</v>
      </c>
      <c r="H12" s="64">
        <f t="shared" si="1"/>
        <v>34530859.560000002</v>
      </c>
      <c r="I12" s="64">
        <f t="shared" si="5"/>
        <v>30524.560000000001</v>
      </c>
      <c r="J12" s="64">
        <f t="shared" si="5"/>
        <v>0</v>
      </c>
      <c r="K12" s="64">
        <f t="shared" si="2"/>
        <v>99.423457744580503</v>
      </c>
      <c r="L12" s="64">
        <f t="shared" si="2"/>
        <v>97.353081766644905</v>
      </c>
      <c r="M12" s="93">
        <f t="shared" si="2"/>
        <v>97.967666521788686</v>
      </c>
    </row>
    <row r="13" spans="1:13" ht="60.75" customHeight="1">
      <c r="A13" s="117" t="s">
        <v>403</v>
      </c>
      <c r="B13" s="116"/>
      <c r="C13" s="64">
        <f t="shared" si="3"/>
        <v>36908.35</v>
      </c>
      <c r="D13" s="64">
        <f t="shared" si="3"/>
        <v>864710.72</v>
      </c>
      <c r="E13" s="64">
        <f t="shared" si="0"/>
        <v>901619.07</v>
      </c>
      <c r="F13" s="64">
        <f t="shared" si="4"/>
        <v>35157.9</v>
      </c>
      <c r="G13" s="64">
        <f t="shared" si="4"/>
        <v>791002.62</v>
      </c>
      <c r="H13" s="64">
        <f t="shared" si="1"/>
        <v>826160.52</v>
      </c>
      <c r="I13" s="64">
        <f t="shared" si="5"/>
        <v>9054.7200000000012</v>
      </c>
      <c r="J13" s="64">
        <f t="shared" si="5"/>
        <v>0</v>
      </c>
      <c r="K13" s="64">
        <f t="shared" si="2"/>
        <v>95.25730627351264</v>
      </c>
      <c r="L13" s="64">
        <f t="shared" si="2"/>
        <v>91.475981701718695</v>
      </c>
      <c r="M13" s="93">
        <f t="shared" si="2"/>
        <v>91.630772627735141</v>
      </c>
    </row>
    <row r="14" spans="1:13" ht="36" customHeight="1">
      <c r="A14" s="117" t="s">
        <v>404</v>
      </c>
      <c r="B14" s="116"/>
      <c r="C14" s="64">
        <f t="shared" si="3"/>
        <v>0</v>
      </c>
      <c r="D14" s="64">
        <f t="shared" si="3"/>
        <v>0</v>
      </c>
      <c r="E14" s="64">
        <f t="shared" si="0"/>
        <v>0</v>
      </c>
      <c r="F14" s="64">
        <f t="shared" si="4"/>
        <v>0</v>
      </c>
      <c r="G14" s="64">
        <f t="shared" si="4"/>
        <v>0</v>
      </c>
      <c r="H14" s="64"/>
      <c r="I14" s="64">
        <f t="shared" si="5"/>
        <v>0</v>
      </c>
      <c r="J14" s="64">
        <f t="shared" si="5"/>
        <v>0</v>
      </c>
      <c r="K14" s="12"/>
      <c r="L14" s="12"/>
      <c r="M14" s="13"/>
    </row>
    <row r="15" spans="1:13" s="18" customFormat="1" ht="18.75" customHeight="1">
      <c r="A15" s="14" t="s">
        <v>405</v>
      </c>
      <c r="B15" s="15"/>
      <c r="C15" s="17">
        <f>C32</f>
        <v>4536986.93</v>
      </c>
      <c r="D15" s="17">
        <f>D32</f>
        <v>0</v>
      </c>
      <c r="E15" s="17">
        <f t="shared" ref="E15:E21" si="6">SUM(C15:D15)</f>
        <v>4536986.93</v>
      </c>
      <c r="F15" s="17">
        <f>F32</f>
        <v>4079052.61</v>
      </c>
      <c r="G15" s="17">
        <f>G32</f>
        <v>0</v>
      </c>
      <c r="H15" s="17">
        <f t="shared" ref="H15:H21" si="7">SUM(F15:G15)</f>
        <v>4079052.61</v>
      </c>
      <c r="I15" s="17">
        <f>I32</f>
        <v>0</v>
      </c>
      <c r="J15" s="17">
        <f>J32</f>
        <v>0</v>
      </c>
      <c r="K15" s="17">
        <f t="shared" ref="K15:M18" si="8">F15/C15*100</f>
        <v>89.906642292222784</v>
      </c>
      <c r="L15" s="12"/>
      <c r="M15" s="17">
        <f t="shared" si="8"/>
        <v>89.906642292222784</v>
      </c>
    </row>
    <row r="16" spans="1:13" s="18" customFormat="1" ht="18.75" customHeight="1">
      <c r="A16" s="14" t="s">
        <v>428</v>
      </c>
      <c r="B16" s="15"/>
      <c r="C16" s="17">
        <f>C33</f>
        <v>2737029.26</v>
      </c>
      <c r="D16" s="17">
        <f>D33</f>
        <v>0</v>
      </c>
      <c r="E16" s="17">
        <f t="shared" si="6"/>
        <v>2737029.26</v>
      </c>
      <c r="F16" s="17">
        <f>F33</f>
        <v>0</v>
      </c>
      <c r="G16" s="17">
        <f>G33</f>
        <v>0</v>
      </c>
      <c r="H16" s="17">
        <f t="shared" si="7"/>
        <v>0</v>
      </c>
      <c r="I16" s="17">
        <f>I33</f>
        <v>0</v>
      </c>
      <c r="J16" s="17">
        <f>J33</f>
        <v>0</v>
      </c>
      <c r="K16" s="17">
        <f t="shared" si="8"/>
        <v>0</v>
      </c>
      <c r="L16" s="12"/>
      <c r="M16" s="17">
        <f t="shared" si="8"/>
        <v>0</v>
      </c>
    </row>
    <row r="17" spans="1:132" s="18" customFormat="1" ht="22.5" customHeight="1">
      <c r="A17" s="106" t="s">
        <v>406</v>
      </c>
      <c r="B17" s="115"/>
      <c r="C17" s="108">
        <f>C18+C20+C21</f>
        <v>39992227.909999996</v>
      </c>
      <c r="D17" s="108">
        <f>D18+D20+D21</f>
        <v>22166870.780000001</v>
      </c>
      <c r="E17" s="108">
        <f>SUM(C17:D17)</f>
        <v>62159098.689999998</v>
      </c>
      <c r="F17" s="108">
        <f>F18+F20+F21</f>
        <v>37013635.379999995</v>
      </c>
      <c r="G17" s="108">
        <f>G18+G20+G21</f>
        <v>20681570.210000001</v>
      </c>
      <c r="H17" s="108">
        <f t="shared" si="7"/>
        <v>57695205.589999996</v>
      </c>
      <c r="I17" s="108">
        <f>I18+I20+I21</f>
        <v>1208319.96</v>
      </c>
      <c r="J17" s="108">
        <f>J18+J20+J21</f>
        <v>0</v>
      </c>
      <c r="K17" s="108">
        <f t="shared" si="8"/>
        <v>92.552071525739606</v>
      </c>
      <c r="L17" s="108">
        <f t="shared" si="8"/>
        <v>93.299457624212295</v>
      </c>
      <c r="M17" s="108">
        <f t="shared" si="8"/>
        <v>92.818600664944739</v>
      </c>
      <c r="N17" s="109"/>
    </row>
    <row r="18" spans="1:132" s="18" customFormat="1" ht="18.75" customHeight="1">
      <c r="A18" s="14" t="s">
        <v>407</v>
      </c>
      <c r="B18" s="16"/>
      <c r="C18" s="17">
        <f>C35+C1387</f>
        <v>39209393.329999998</v>
      </c>
      <c r="D18" s="17">
        <f>D35+D1387</f>
        <v>22166870.780000001</v>
      </c>
      <c r="E18" s="17">
        <f t="shared" si="6"/>
        <v>61376264.109999999</v>
      </c>
      <c r="F18" s="17">
        <f>F35+F1387</f>
        <v>37013635.379999995</v>
      </c>
      <c r="G18" s="17">
        <f>G35+G1387</f>
        <v>20681570.210000001</v>
      </c>
      <c r="H18" s="17">
        <f t="shared" si="7"/>
        <v>57695205.589999996</v>
      </c>
      <c r="I18" s="17">
        <f>I35+I1387</f>
        <v>1208319.96</v>
      </c>
      <c r="J18" s="17">
        <f>J35+J1387</f>
        <v>0</v>
      </c>
      <c r="K18" s="17">
        <f t="shared" si="8"/>
        <v>94.399918581958829</v>
      </c>
      <c r="L18" s="17">
        <f t="shared" si="8"/>
        <v>93.299457624212295</v>
      </c>
      <c r="M18" s="17">
        <f t="shared" si="8"/>
        <v>94.002472171648108</v>
      </c>
    </row>
    <row r="19" spans="1:132" s="18" customFormat="1" ht="58.5" customHeight="1">
      <c r="A19" s="95" t="s">
        <v>408</v>
      </c>
      <c r="B19" s="16"/>
      <c r="C19" s="17">
        <f>C36+C1388</f>
        <v>5642476.46</v>
      </c>
      <c r="D19" s="17">
        <f>D36+D1388</f>
        <v>16787457.780000001</v>
      </c>
      <c r="E19" s="17">
        <f>SUM(C19:D19)</f>
        <v>22429934.240000002</v>
      </c>
      <c r="F19" s="17">
        <f>F36+F1388</f>
        <v>5010626.34</v>
      </c>
      <c r="G19" s="17">
        <f>G36+G1388</f>
        <v>15302158.780000001</v>
      </c>
      <c r="H19" s="17">
        <f t="shared" si="7"/>
        <v>20312785.120000001</v>
      </c>
      <c r="I19" s="17">
        <f>I36+I1388</f>
        <v>0</v>
      </c>
      <c r="J19" s="17">
        <f>J36+J1388</f>
        <v>0</v>
      </c>
      <c r="K19" s="17">
        <f>F19/C19*100</f>
        <v>88.801900646298833</v>
      </c>
      <c r="L19" s="17"/>
      <c r="M19" s="17">
        <f>H19/E19*100</f>
        <v>90.561055162505014</v>
      </c>
    </row>
    <row r="20" spans="1:132" s="18" customFormat="1" ht="45.75" customHeight="1">
      <c r="A20" s="95" t="s">
        <v>409</v>
      </c>
      <c r="B20" s="19"/>
      <c r="C20" s="17"/>
      <c r="D20" s="17"/>
      <c r="E20" s="17">
        <f t="shared" si="6"/>
        <v>0</v>
      </c>
      <c r="F20" s="17"/>
      <c r="G20" s="17"/>
      <c r="H20" s="17">
        <v>0</v>
      </c>
      <c r="I20" s="17">
        <v>0</v>
      </c>
      <c r="J20" s="17"/>
      <c r="K20" s="20"/>
      <c r="L20" s="17"/>
      <c r="M20" s="20"/>
    </row>
    <row r="21" spans="1:132" s="18" customFormat="1" ht="23.25" customHeight="1">
      <c r="A21" s="95" t="s">
        <v>429</v>
      </c>
      <c r="B21" s="19"/>
      <c r="C21" s="17">
        <f>C38</f>
        <v>782834.58</v>
      </c>
      <c r="D21" s="17"/>
      <c r="E21" s="17">
        <f t="shared" si="6"/>
        <v>782834.58</v>
      </c>
      <c r="F21" s="17"/>
      <c r="G21" s="17"/>
      <c r="H21" s="17">
        <f t="shared" si="7"/>
        <v>0</v>
      </c>
      <c r="I21" s="17"/>
      <c r="J21" s="17"/>
      <c r="K21" s="20">
        <f>F21/C21*100</f>
        <v>0</v>
      </c>
      <c r="L21" s="17"/>
      <c r="M21" s="20">
        <f>H21/E21*100</f>
        <v>0</v>
      </c>
    </row>
    <row r="22" spans="1:132" ht="28.5" customHeight="1">
      <c r="A22" s="132" t="s">
        <v>12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4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</row>
    <row r="23" spans="1:132" ht="18.75" customHeight="1">
      <c r="A23" s="22" t="s">
        <v>13</v>
      </c>
      <c r="B23" s="23"/>
      <c r="C23" s="24">
        <f>C24+C34</f>
        <v>175927121.69999999</v>
      </c>
      <c r="D23" s="24">
        <f>D24+D34</f>
        <v>38375515.189999998</v>
      </c>
      <c r="E23" s="24">
        <f>C23+D23</f>
        <v>214302636.88999999</v>
      </c>
      <c r="F23" s="24">
        <f>F24+F34</f>
        <v>168163198.65000001</v>
      </c>
      <c r="G23" s="24">
        <f>G24+G34</f>
        <v>36149283.700000003</v>
      </c>
      <c r="H23" s="24">
        <f>F23+G23</f>
        <v>204312482.35000002</v>
      </c>
      <c r="I23" s="24">
        <f>I24+I34</f>
        <v>8912781.0799999982</v>
      </c>
      <c r="J23" s="24">
        <f>J24+J34</f>
        <v>0</v>
      </c>
      <c r="K23" s="24">
        <f>F23/C23*100</f>
        <v>95.586852683670102</v>
      </c>
      <c r="L23" s="24">
        <f>G23/D23*100</f>
        <v>94.198823184580689</v>
      </c>
      <c r="M23" s="24">
        <f>H23/E23*100</f>
        <v>95.338296026134373</v>
      </c>
    </row>
    <row r="24" spans="1:132" ht="18.75" customHeight="1">
      <c r="A24" s="22" t="s">
        <v>397</v>
      </c>
      <c r="B24" s="23"/>
      <c r="C24" s="24">
        <f>C25+C28+C29+C32+C33+C30+C31</f>
        <v>148777385.03999999</v>
      </c>
      <c r="D24" s="24">
        <f>D25+D28+D29+D32+D33+D30+D31</f>
        <v>28701794.259999998</v>
      </c>
      <c r="E24" s="24">
        <f>C24+D24</f>
        <v>177479179.29999998</v>
      </c>
      <c r="F24" s="24">
        <f>F25+F28+F29+F32+F33+F30+F31</f>
        <v>143663340.81</v>
      </c>
      <c r="G24" s="24">
        <f>G25+G28+G29+G32+G33+G30+G31</f>
        <v>27942018.610000003</v>
      </c>
      <c r="H24" s="24">
        <f>F24+G24</f>
        <v>171605359.42000002</v>
      </c>
      <c r="I24" s="24">
        <f>I25+I28+I29+I32+I33+I30+I31</f>
        <v>7704628.2899999991</v>
      </c>
      <c r="J24" s="24">
        <f>J25+J28+J29+J32+J33+J30+J31</f>
        <v>0</v>
      </c>
      <c r="K24" s="24">
        <f t="shared" ref="K24:K29" si="9">F24/C24*100</f>
        <v>96.562619897758623</v>
      </c>
      <c r="L24" s="24">
        <f t="shared" ref="L24:M33" si="10">G24/D24*100</f>
        <v>97.35286357668987</v>
      </c>
      <c r="M24" s="24">
        <f t="shared" si="10"/>
        <v>96.690417488312136</v>
      </c>
    </row>
    <row r="25" spans="1:132" ht="18.75" customHeight="1">
      <c r="A25" s="97" t="s">
        <v>398</v>
      </c>
      <c r="B25" s="31"/>
      <c r="C25" s="32">
        <f>C26+C27</f>
        <v>124946206.63999999</v>
      </c>
      <c r="D25" s="32">
        <f>D26+D27</f>
        <v>3663994.33</v>
      </c>
      <c r="E25" s="32">
        <f>C25+D25</f>
        <v>128610200.96999998</v>
      </c>
      <c r="F25" s="32">
        <f>F26+F27</f>
        <v>123119699.96999998</v>
      </c>
      <c r="G25" s="32">
        <f>G26+G27</f>
        <v>3613677.4000000004</v>
      </c>
      <c r="H25" s="32">
        <f>F25+G25</f>
        <v>126733377.36999999</v>
      </c>
      <c r="I25" s="32">
        <f>I26+I27</f>
        <v>7668710.1199999992</v>
      </c>
      <c r="J25" s="32">
        <f>J26+J27</f>
        <v>0</v>
      </c>
      <c r="K25" s="32">
        <f t="shared" si="9"/>
        <v>98.538165568113158</v>
      </c>
      <c r="L25" s="32">
        <f t="shared" si="10"/>
        <v>98.626719217657751</v>
      </c>
      <c r="M25" s="32">
        <f t="shared" si="10"/>
        <v>98.54068838564541</v>
      </c>
    </row>
    <row r="26" spans="1:132" s="18" customFormat="1" ht="18.75" customHeight="1">
      <c r="A26" s="98" t="s">
        <v>399</v>
      </c>
      <c r="B26" s="57"/>
      <c r="C26" s="20">
        <f>C43+C66+C237+C290+C388+C438+C539+C573+C819+C878+C1067+C1119+C1158+C1252+C1302</f>
        <v>72883116.75</v>
      </c>
      <c r="D26" s="20">
        <f>D43+D66+D237+D290+D388+D438+D539+D573+D819+D878+D1067+D1119+D1158+D1252+D1302</f>
        <v>2864989.26</v>
      </c>
      <c r="E26" s="20">
        <f t="shared" ref="E26:E38" si="11">SUM(C26:D26)</f>
        <v>75748106.010000005</v>
      </c>
      <c r="F26" s="20">
        <f>F43+F66+F237+F290+F388+F438+F539+F573+F819+F878+F1067+F1119+F1158+F1252+F1302</f>
        <v>72697236.839999989</v>
      </c>
      <c r="G26" s="20">
        <f>G43+G66+G237+G290+G388+G438+G539+G573+G819+G878+G1067+G1119+G1158+G1252+G1302</f>
        <v>2847875.6700000004</v>
      </c>
      <c r="H26" s="32">
        <f>F26+G26</f>
        <v>75545112.50999999</v>
      </c>
      <c r="I26" s="20">
        <f>I43+I66+I237+I290+I388+I438+I539+I573+I819+I878+I1067+I1119+I1158+I1252+I1302</f>
        <v>6706762.2799999993</v>
      </c>
      <c r="J26" s="20">
        <f>J43+J66+J237+J290+J388+J438+J539+J573+J819+J878+J1067+J1119+J1158+J1252+J1302</f>
        <v>0</v>
      </c>
      <c r="K26" s="32">
        <f t="shared" si="9"/>
        <v>99.744961634067323</v>
      </c>
      <c r="L26" s="32">
        <f t="shared" si="10"/>
        <v>99.4026647764816</v>
      </c>
      <c r="M26" s="32">
        <f t="shared" si="10"/>
        <v>99.73201508170618</v>
      </c>
    </row>
    <row r="27" spans="1:132" s="18" customFormat="1" ht="18.75" customHeight="1">
      <c r="A27" s="98" t="s">
        <v>400</v>
      </c>
      <c r="B27" s="57"/>
      <c r="C27" s="20">
        <f>C44+C67+C172+C192+C238+C291+C389+C512+C439+C524+C540+C574+C820+C879+C1068+C1120+C1159+C1253+C1303</f>
        <v>52063089.889999993</v>
      </c>
      <c r="D27" s="20">
        <f>D44+D67+D172+D192+D238+D291+D389+D512+D439+D524+D540+D574+D820+D879+D1068+D1120+D1159+D1253+D1303</f>
        <v>799005.07000000007</v>
      </c>
      <c r="E27" s="20">
        <f t="shared" si="11"/>
        <v>52862094.959999993</v>
      </c>
      <c r="F27" s="20">
        <f>F44+F67+F172+F192+F238+F291+F389+F512+F439+F524+F540+F574+F820+F879+F1068+F1120+F1159+F1253+F1303</f>
        <v>50422463.129999995</v>
      </c>
      <c r="G27" s="20">
        <f>G44+G67+G172+G192+G238+G291+G389+G512+G439+G524+G540+G574+G820+G879+G1068+G1120+G1159+G1253+G1303</f>
        <v>765801.73</v>
      </c>
      <c r="H27" s="32">
        <f>F27+G27</f>
        <v>51188264.859999992</v>
      </c>
      <c r="I27" s="20">
        <f>I44+I67+I172+I192+I238+I291+I389+I512+I439+I524+I540+I574+I820+I879+I1068+I1120+I1159+I1253+I1303</f>
        <v>961947.84000000008</v>
      </c>
      <c r="J27" s="20">
        <f>J44+J67+J172+J192+J238+J291+J389+J512+J439+J524+J540+J574+J820+J879+J1068+J1120+J1159+J1253+J1303</f>
        <v>0</v>
      </c>
      <c r="K27" s="32">
        <f t="shared" si="9"/>
        <v>96.84877181998543</v>
      </c>
      <c r="L27" s="32">
        <f t="shared" si="10"/>
        <v>95.844414353966485</v>
      </c>
      <c r="M27" s="32">
        <f t="shared" si="10"/>
        <v>96.833591061295309</v>
      </c>
    </row>
    <row r="28" spans="1:132" s="18" customFormat="1" ht="18.75" customHeight="1">
      <c r="A28" s="110" t="s">
        <v>401</v>
      </c>
      <c r="B28" s="57"/>
      <c r="C28" s="20">
        <f>C575+C821+C880+C1069+C1254+C1304+C440</f>
        <v>8073343</v>
      </c>
      <c r="D28" s="20">
        <f>D575+D821+D880+D1069+D1254+D1304+D440</f>
        <v>46200</v>
      </c>
      <c r="E28" s="20">
        <f t="shared" si="11"/>
        <v>8119543</v>
      </c>
      <c r="F28" s="20">
        <f>F575+F821+F880+F1069+F1254+F1304+F440</f>
        <v>8036515.3300000001</v>
      </c>
      <c r="G28" s="20">
        <f>G575+G821+G880+G1069+G1254+G1304+G440</f>
        <v>46200</v>
      </c>
      <c r="H28" s="20">
        <f t="shared" ref="H28:H36" si="12">SUM(F28:G28)</f>
        <v>8082715.3300000001</v>
      </c>
      <c r="I28" s="20">
        <f>I575+I821+I880+I1069+I1254+I1304+I440</f>
        <v>0</v>
      </c>
      <c r="J28" s="20">
        <f>J575+J821+J880+J1069+J1254+J1304+J440</f>
        <v>0</v>
      </c>
      <c r="K28" s="32">
        <f t="shared" si="9"/>
        <v>99.543836177900531</v>
      </c>
      <c r="L28" s="32">
        <f t="shared" si="10"/>
        <v>100</v>
      </c>
      <c r="M28" s="32">
        <f t="shared" si="10"/>
        <v>99.54643173883062</v>
      </c>
    </row>
    <row r="29" spans="1:132" s="18" customFormat="1" ht="18.75" customHeight="1">
      <c r="A29" s="98" t="s">
        <v>402</v>
      </c>
      <c r="B29" s="57"/>
      <c r="C29" s="20">
        <f>C68+C193+C239+C292+C441+C881+C1070+C1121+C1255+C1305+C576+C1160+C390</f>
        <v>8478319.2100000009</v>
      </c>
      <c r="D29" s="20">
        <f>D68+D193+D239+D292+D441+D881+D1070+D1121+D1255+D1305+D576+D1160+D390</f>
        <v>24394608</v>
      </c>
      <c r="E29" s="20">
        <f t="shared" si="11"/>
        <v>32872927.210000001</v>
      </c>
      <c r="F29" s="20">
        <f>F68+F193+F239+F292+F441+F881+F1070+F1121+F1255+F1305+F576+F1160+F390</f>
        <v>8423319.9100000001</v>
      </c>
      <c r="G29" s="20">
        <f>G68+G193+G239+G292+G441+G881+G1070+G1121+G1255+G1305+G576+G1160+G390</f>
        <v>23738591.98</v>
      </c>
      <c r="H29" s="20">
        <f t="shared" si="12"/>
        <v>32161911.890000001</v>
      </c>
      <c r="I29" s="20">
        <f>I68+I193+I239+I292+I441+I881+I1070+I1121+I1255+I1305+I576+I1160+I390</f>
        <v>26863.45</v>
      </c>
      <c r="J29" s="20">
        <f>J68+J193+J239+J292+J441+J881+J1070+J1121+J1255+J1305+J576+J1160+J390</f>
        <v>0</v>
      </c>
      <c r="K29" s="20">
        <f t="shared" si="9"/>
        <v>99.351294771549419</v>
      </c>
      <c r="L29" s="32">
        <f t="shared" si="10"/>
        <v>97.310815488406291</v>
      </c>
      <c r="M29" s="32">
        <f t="shared" si="10"/>
        <v>97.837079383111018</v>
      </c>
    </row>
    <row r="30" spans="1:132" s="18" customFormat="1" ht="72.75" customHeight="1">
      <c r="A30" s="94" t="s">
        <v>403</v>
      </c>
      <c r="B30" s="15"/>
      <c r="C30" s="17">
        <f>C577+C882</f>
        <v>5500</v>
      </c>
      <c r="D30" s="17">
        <f>D577+D882</f>
        <v>596991.92999999993</v>
      </c>
      <c r="E30" s="20">
        <f t="shared" si="11"/>
        <v>602491.92999999993</v>
      </c>
      <c r="F30" s="17">
        <f>F577+F882</f>
        <v>4752.99</v>
      </c>
      <c r="G30" s="17">
        <f>G577+G882</f>
        <v>543549.23</v>
      </c>
      <c r="H30" s="20">
        <f t="shared" si="12"/>
        <v>548302.22</v>
      </c>
      <c r="I30" s="17">
        <f>I577+I882</f>
        <v>9054.7200000000012</v>
      </c>
      <c r="J30" s="17">
        <f>J577+J882</f>
        <v>0</v>
      </c>
      <c r="K30" s="20"/>
      <c r="L30" s="32">
        <f t="shared" si="10"/>
        <v>91.048002943691387</v>
      </c>
      <c r="M30" s="32">
        <f t="shared" si="10"/>
        <v>91.005736790532623</v>
      </c>
    </row>
    <row r="31" spans="1:132" s="18" customFormat="1" ht="32.25" customHeight="1">
      <c r="A31" s="94" t="s">
        <v>404</v>
      </c>
      <c r="B31" s="15"/>
      <c r="C31" s="17"/>
      <c r="D31" s="17"/>
      <c r="E31" s="20">
        <f t="shared" si="11"/>
        <v>0</v>
      </c>
      <c r="F31" s="17"/>
      <c r="G31" s="17"/>
      <c r="H31" s="20">
        <f t="shared" si="12"/>
        <v>0</v>
      </c>
      <c r="I31" s="17"/>
      <c r="J31" s="17"/>
      <c r="K31" s="20"/>
      <c r="L31" s="32"/>
      <c r="M31" s="32"/>
    </row>
    <row r="32" spans="1:132" s="18" customFormat="1" ht="26.25" customHeight="1">
      <c r="A32" s="14" t="s">
        <v>405</v>
      </c>
      <c r="B32" s="15"/>
      <c r="C32" s="17">
        <f>C525</f>
        <v>4536986.93</v>
      </c>
      <c r="D32" s="17">
        <f>D525</f>
        <v>0</v>
      </c>
      <c r="E32" s="20">
        <f t="shared" si="11"/>
        <v>4536986.93</v>
      </c>
      <c r="F32" s="17">
        <f>F525</f>
        <v>4079052.61</v>
      </c>
      <c r="G32" s="17">
        <f>G525</f>
        <v>0</v>
      </c>
      <c r="H32" s="20">
        <f t="shared" si="12"/>
        <v>4079052.61</v>
      </c>
      <c r="I32" s="17">
        <f>I525</f>
        <v>0</v>
      </c>
      <c r="J32" s="17">
        <f>J525</f>
        <v>0</v>
      </c>
      <c r="K32" s="20">
        <f>F32/C32*100</f>
        <v>89.906642292222784</v>
      </c>
      <c r="L32" s="32"/>
      <c r="M32" s="32">
        <f t="shared" si="10"/>
        <v>89.906642292222784</v>
      </c>
    </row>
    <row r="33" spans="1:13" s="18" customFormat="1" ht="26.25" customHeight="1">
      <c r="A33" s="14" t="s">
        <v>428</v>
      </c>
      <c r="B33" s="15"/>
      <c r="C33" s="17">
        <f>C559</f>
        <v>2737029.26</v>
      </c>
      <c r="D33" s="17">
        <f>D559</f>
        <v>0</v>
      </c>
      <c r="E33" s="20">
        <f>SUM(C33:D33)</f>
        <v>2737029.26</v>
      </c>
      <c r="F33" s="17">
        <f>F559</f>
        <v>0</v>
      </c>
      <c r="G33" s="17">
        <f>G559</f>
        <v>0</v>
      </c>
      <c r="H33" s="20">
        <f t="shared" si="12"/>
        <v>0</v>
      </c>
      <c r="I33" s="17">
        <f>I559</f>
        <v>0</v>
      </c>
      <c r="J33" s="17">
        <f>J559</f>
        <v>0</v>
      </c>
      <c r="K33" s="20">
        <f>F33/C33*100</f>
        <v>0</v>
      </c>
      <c r="L33" s="32"/>
      <c r="M33" s="32">
        <f t="shared" si="10"/>
        <v>0</v>
      </c>
    </row>
    <row r="34" spans="1:13" s="109" customFormat="1" ht="26.25" customHeight="1">
      <c r="A34" s="106" t="s">
        <v>406</v>
      </c>
      <c r="B34" s="107"/>
      <c r="C34" s="108">
        <f>C35+C38</f>
        <v>27149736.659999996</v>
      </c>
      <c r="D34" s="108">
        <f>D35+D38</f>
        <v>9673720.9299999997</v>
      </c>
      <c r="E34" s="108">
        <f t="shared" si="11"/>
        <v>36823457.589999996</v>
      </c>
      <c r="F34" s="108">
        <f>F35+F38</f>
        <v>24499857.839999996</v>
      </c>
      <c r="G34" s="108">
        <f>G35+G38</f>
        <v>8207265.0899999999</v>
      </c>
      <c r="H34" s="108">
        <f t="shared" si="12"/>
        <v>32707122.929999996</v>
      </c>
      <c r="I34" s="108">
        <f>I35+I38</f>
        <v>1208152.79</v>
      </c>
      <c r="J34" s="108">
        <f>J35+J38</f>
        <v>0</v>
      </c>
      <c r="K34" s="108">
        <f>F34/C34*100</f>
        <v>90.239762347661753</v>
      </c>
      <c r="L34" s="108">
        <f t="shared" ref="L34:M36" si="13">G34/D34*100</f>
        <v>84.8408295979239</v>
      </c>
      <c r="M34" s="108">
        <f t="shared" si="13"/>
        <v>88.821433593140213</v>
      </c>
    </row>
    <row r="35" spans="1:13" s="18" customFormat="1" ht="18.75" customHeight="1">
      <c r="A35" s="14" t="s">
        <v>407</v>
      </c>
      <c r="B35" s="16"/>
      <c r="C35" s="17">
        <f>C70+C174+C195+C241+C294+C579+C823+C884+C1162+C1257+C1307</f>
        <v>26366902.079999998</v>
      </c>
      <c r="D35" s="17">
        <f>D70+D174+D195+D241+D294+D579+D823+D884+D1162+D1257+D1307</f>
        <v>9673720.9299999997</v>
      </c>
      <c r="E35" s="17">
        <f t="shared" si="11"/>
        <v>36040623.009999998</v>
      </c>
      <c r="F35" s="17">
        <f>F70+F174+F195+F241+F294+F579+F823+F884+F1162+F1257+F1307</f>
        <v>24499857.839999996</v>
      </c>
      <c r="G35" s="17">
        <f>G70+G174+G195+G241+G294+G579+G823+G884+G1162+G1257+G1307</f>
        <v>8207265.0899999999</v>
      </c>
      <c r="H35" s="17">
        <f t="shared" si="12"/>
        <v>32707122.929999996</v>
      </c>
      <c r="I35" s="17">
        <f>I70+I174+I195+I241+I294+I579+I823+I884+I1162+I1257+I1307</f>
        <v>1208152.79</v>
      </c>
      <c r="J35" s="17">
        <f>J70+J174+J195+J241+J294+J579+J823+J884+J1162+J1257+J1307</f>
        <v>0</v>
      </c>
      <c r="K35" s="17">
        <f>F35/C35*100</f>
        <v>92.918985194638367</v>
      </c>
      <c r="L35" s="20">
        <f t="shared" si="13"/>
        <v>84.8408295979239</v>
      </c>
      <c r="M35" s="17">
        <f t="shared" si="13"/>
        <v>90.750714605918233</v>
      </c>
    </row>
    <row r="36" spans="1:13" s="18" customFormat="1" ht="62.25" customHeight="1">
      <c r="A36" s="95" t="s">
        <v>408</v>
      </c>
      <c r="B36" s="19"/>
      <c r="C36" s="17">
        <f>C1163+C1258+C580</f>
        <v>3338675.24</v>
      </c>
      <c r="D36" s="17">
        <f>D1163+D1258+D580</f>
        <v>8452232.9300000016</v>
      </c>
      <c r="E36" s="17">
        <f t="shared" si="11"/>
        <v>11790908.170000002</v>
      </c>
      <c r="F36" s="17">
        <f>F1163+F1258+F580</f>
        <v>2712962.99</v>
      </c>
      <c r="G36" s="17">
        <f>G1163+G1258+G580</f>
        <v>6985777.5900000008</v>
      </c>
      <c r="H36" s="17">
        <f t="shared" si="12"/>
        <v>9698740.5800000019</v>
      </c>
      <c r="I36" s="17">
        <f>I1163+I1258+I580</f>
        <v>0</v>
      </c>
      <c r="J36" s="17">
        <f>J1163+J1258+J580</f>
        <v>0</v>
      </c>
      <c r="K36" s="20">
        <f>F36/C36*100</f>
        <v>81.258666835771663</v>
      </c>
      <c r="L36" s="20">
        <f t="shared" si="13"/>
        <v>82.650083686228925</v>
      </c>
      <c r="M36" s="20">
        <f t="shared" si="13"/>
        <v>82.256094612600151</v>
      </c>
    </row>
    <row r="37" spans="1:13" s="18" customFormat="1" ht="42" customHeight="1">
      <c r="A37" s="95" t="s">
        <v>409</v>
      </c>
      <c r="B37" s="19"/>
      <c r="C37" s="17"/>
      <c r="D37" s="17"/>
      <c r="E37" s="17">
        <f t="shared" si="11"/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20"/>
      <c r="L37" s="20"/>
      <c r="M37" s="20"/>
    </row>
    <row r="38" spans="1:13" s="18" customFormat="1" ht="28.5" customHeight="1">
      <c r="A38" s="95" t="s">
        <v>429</v>
      </c>
      <c r="B38" s="19"/>
      <c r="C38" s="17">
        <f>C543</f>
        <v>782834.58</v>
      </c>
      <c r="D38" s="17">
        <f>D543</f>
        <v>0</v>
      </c>
      <c r="E38" s="17">
        <f t="shared" si="11"/>
        <v>782834.58</v>
      </c>
      <c r="F38" s="17">
        <f>F543</f>
        <v>0</v>
      </c>
      <c r="G38" s="17">
        <f>G543</f>
        <v>0</v>
      </c>
      <c r="H38" s="17">
        <v>0</v>
      </c>
      <c r="I38" s="17">
        <f>I543</f>
        <v>0</v>
      </c>
      <c r="J38" s="17">
        <f>J543</f>
        <v>0</v>
      </c>
      <c r="K38" s="20">
        <f>F38/C38*100</f>
        <v>0</v>
      </c>
      <c r="L38" s="20"/>
      <c r="M38" s="20">
        <f>H38/E38*100</f>
        <v>0</v>
      </c>
    </row>
    <row r="39" spans="1:13" ht="17.25" customHeight="1">
      <c r="A39" s="25"/>
      <c r="B39" s="23"/>
      <c r="C39" s="24"/>
      <c r="D39" s="24"/>
      <c r="E39" s="24"/>
      <c r="F39" s="24"/>
      <c r="G39" s="24"/>
      <c r="H39" s="24"/>
      <c r="I39" s="24"/>
      <c r="J39" s="24"/>
      <c r="K39" s="23"/>
      <c r="L39" s="108"/>
      <c r="M39" s="24"/>
    </row>
    <row r="40" spans="1:13" ht="18" customHeight="1">
      <c r="A40" s="23" t="s">
        <v>14</v>
      </c>
      <c r="B40" s="5" t="s">
        <v>15</v>
      </c>
      <c r="C40" s="24">
        <f>SUM(C43:C44)</f>
        <v>22000</v>
      </c>
      <c r="D40" s="24">
        <f>D46+D52</f>
        <v>11751.33</v>
      </c>
      <c r="E40" s="24">
        <f>C40+D40</f>
        <v>33751.33</v>
      </c>
      <c r="F40" s="24">
        <f>SUM(F43:F44)</f>
        <v>18568.04</v>
      </c>
      <c r="G40" s="24">
        <f>SUM(G43:G44)</f>
        <v>11751.33</v>
      </c>
      <c r="H40" s="24">
        <f>SUM(F40:G40)</f>
        <v>30319.370000000003</v>
      </c>
      <c r="I40" s="24">
        <f>I46+I52</f>
        <v>0</v>
      </c>
      <c r="J40" s="24">
        <f>J46+J52</f>
        <v>0</v>
      </c>
      <c r="K40" s="24">
        <f t="shared" ref="K40:M42" si="14">F40/C40*100</f>
        <v>84.400181818181821</v>
      </c>
      <c r="L40" s="74">
        <f t="shared" si="14"/>
        <v>100</v>
      </c>
      <c r="M40" s="24">
        <f t="shared" si="14"/>
        <v>89.831630338715541</v>
      </c>
    </row>
    <row r="41" spans="1:13" ht="18" customHeight="1">
      <c r="A41" s="22" t="s">
        <v>397</v>
      </c>
      <c r="B41" s="5"/>
      <c r="C41" s="24">
        <f>C42</f>
        <v>22000</v>
      </c>
      <c r="D41" s="24">
        <f>D42</f>
        <v>11751.33</v>
      </c>
      <c r="E41" s="24">
        <f>C41+D41</f>
        <v>33751.33</v>
      </c>
      <c r="F41" s="24">
        <f>F42</f>
        <v>18568.04</v>
      </c>
      <c r="G41" s="24">
        <f>G42</f>
        <v>11751.33</v>
      </c>
      <c r="H41" s="24">
        <f>SUM(F41:G41)</f>
        <v>30319.370000000003</v>
      </c>
      <c r="I41" s="24">
        <f>I42</f>
        <v>0</v>
      </c>
      <c r="J41" s="24">
        <f>J42</f>
        <v>0</v>
      </c>
      <c r="K41" s="24">
        <f t="shared" si="14"/>
        <v>84.400181818181821</v>
      </c>
      <c r="L41" s="74">
        <f t="shared" si="14"/>
        <v>100</v>
      </c>
      <c r="M41" s="24">
        <f t="shared" si="14"/>
        <v>89.831630338715541</v>
      </c>
    </row>
    <row r="42" spans="1:13" ht="18" customHeight="1">
      <c r="A42" s="22" t="s">
        <v>398</v>
      </c>
      <c r="B42" s="5"/>
      <c r="C42" s="24">
        <f t="shared" ref="C42:J42" si="15">SUM(C43:C44)</f>
        <v>22000</v>
      </c>
      <c r="D42" s="24">
        <f t="shared" si="15"/>
        <v>11751.33</v>
      </c>
      <c r="E42" s="24">
        <f t="shared" si="15"/>
        <v>33751.33</v>
      </c>
      <c r="F42" s="24">
        <f t="shared" si="15"/>
        <v>18568.04</v>
      </c>
      <c r="G42" s="24">
        <f t="shared" si="15"/>
        <v>11751.33</v>
      </c>
      <c r="H42" s="24">
        <f t="shared" si="15"/>
        <v>30319.370000000003</v>
      </c>
      <c r="I42" s="24">
        <f t="shared" si="15"/>
        <v>0</v>
      </c>
      <c r="J42" s="24">
        <f t="shared" si="15"/>
        <v>0</v>
      </c>
      <c r="K42" s="24">
        <f t="shared" si="14"/>
        <v>84.400181818181821</v>
      </c>
      <c r="L42" s="74">
        <f t="shared" si="14"/>
        <v>100</v>
      </c>
      <c r="M42" s="24">
        <f t="shared" si="14"/>
        <v>89.831630338715541</v>
      </c>
    </row>
    <row r="43" spans="1:13" s="18" customFormat="1" ht="18" customHeight="1">
      <c r="A43" s="14" t="s">
        <v>399</v>
      </c>
      <c r="B43" s="19"/>
      <c r="C43" s="17">
        <f>C55</f>
        <v>15000</v>
      </c>
      <c r="D43" s="17">
        <f>D55</f>
        <v>0</v>
      </c>
      <c r="E43" s="17">
        <f>SUM(C43:D43)</f>
        <v>15000</v>
      </c>
      <c r="F43" s="17">
        <f>F55</f>
        <v>14187.04</v>
      </c>
      <c r="G43" s="17">
        <f>G55</f>
        <v>0</v>
      </c>
      <c r="H43" s="17">
        <f>SUM(F43:G43)</f>
        <v>14187.04</v>
      </c>
      <c r="I43" s="17">
        <f>I55</f>
        <v>0</v>
      </c>
      <c r="J43" s="17">
        <f>J55</f>
        <v>0</v>
      </c>
      <c r="K43" s="17">
        <f>F43/C43*100</f>
        <v>94.580266666666674</v>
      </c>
      <c r="L43" s="74">
        <v>0</v>
      </c>
      <c r="M43" s="17">
        <f>H43/E43*100</f>
        <v>94.580266666666674</v>
      </c>
    </row>
    <row r="44" spans="1:13" s="18" customFormat="1" ht="18" customHeight="1">
      <c r="A44" s="14" t="s">
        <v>400</v>
      </c>
      <c r="B44" s="19"/>
      <c r="C44" s="17">
        <f>C49+C56</f>
        <v>7000</v>
      </c>
      <c r="D44" s="17">
        <f>D49+D56</f>
        <v>11751.33</v>
      </c>
      <c r="E44" s="17">
        <f>SUM(C44:D44)</f>
        <v>18751.330000000002</v>
      </c>
      <c r="F44" s="17">
        <f>F49+F56</f>
        <v>4381</v>
      </c>
      <c r="G44" s="17">
        <f>G49+G56</f>
        <v>11751.33</v>
      </c>
      <c r="H44" s="17">
        <f>SUM(F44:G44)</f>
        <v>16132.33</v>
      </c>
      <c r="I44" s="17">
        <f>I49+I56</f>
        <v>0</v>
      </c>
      <c r="J44" s="17">
        <f>J49+J56</f>
        <v>0</v>
      </c>
      <c r="K44" s="17">
        <f>F44/C44*100</f>
        <v>62.585714285714289</v>
      </c>
      <c r="L44" s="17">
        <f>G44/D44*100</f>
        <v>100</v>
      </c>
      <c r="M44" s="17">
        <f>H44/E44*100</f>
        <v>86.03299072652446</v>
      </c>
    </row>
    <row r="45" spans="1:13" ht="18.75" customHeight="1">
      <c r="A45" s="26"/>
      <c r="B45" s="5"/>
      <c r="C45" s="24"/>
      <c r="D45" s="24"/>
      <c r="E45" s="24"/>
      <c r="F45" s="27"/>
      <c r="G45" s="24"/>
      <c r="H45" s="24"/>
      <c r="I45" s="24"/>
      <c r="J45" s="24"/>
      <c r="K45" s="23"/>
      <c r="L45" s="23"/>
      <c r="M45" s="24"/>
    </row>
    <row r="46" spans="1:13" s="28" customFormat="1" ht="18" customHeight="1">
      <c r="A46" s="23" t="s">
        <v>16</v>
      </c>
      <c r="B46" s="5" t="s">
        <v>17</v>
      </c>
      <c r="C46" s="24">
        <f>SUM(C50)</f>
        <v>7000</v>
      </c>
      <c r="D46" s="24">
        <f>SUM(D50)</f>
        <v>0</v>
      </c>
      <c r="E46" s="24">
        <f>SUM(C46:D46)</f>
        <v>7000</v>
      </c>
      <c r="F46" s="24">
        <f>SUM(F50)</f>
        <v>4381</v>
      </c>
      <c r="G46" s="24">
        <f>SUM(G50)</f>
        <v>0</v>
      </c>
      <c r="H46" s="24">
        <f>SUM(F46:G46)</f>
        <v>4381</v>
      </c>
      <c r="I46" s="24">
        <f>SUM(I50)</f>
        <v>0</v>
      </c>
      <c r="J46" s="24">
        <f>SUM(J50)</f>
        <v>0</v>
      </c>
      <c r="K46" s="24">
        <f>F46/C46*100</f>
        <v>62.585714285714289</v>
      </c>
      <c r="L46" s="24">
        <v>0</v>
      </c>
      <c r="M46" s="24">
        <f>H46/E46*100</f>
        <v>62.585714285714289</v>
      </c>
    </row>
    <row r="47" spans="1:13" s="28" customFormat="1" ht="18" customHeight="1">
      <c r="A47" s="22" t="s">
        <v>397</v>
      </c>
      <c r="B47" s="5"/>
      <c r="C47" s="24">
        <f>C48</f>
        <v>7000</v>
      </c>
      <c r="D47" s="24">
        <f>D48</f>
        <v>0</v>
      </c>
      <c r="E47" s="24">
        <f>SUM(C47:D47)</f>
        <v>7000</v>
      </c>
      <c r="F47" s="24">
        <f>F48</f>
        <v>4381</v>
      </c>
      <c r="G47" s="24">
        <f>G48</f>
        <v>0</v>
      </c>
      <c r="H47" s="24">
        <f>SUM(F47:G47)</f>
        <v>4381</v>
      </c>
      <c r="I47" s="24">
        <f>I48</f>
        <v>0</v>
      </c>
      <c r="J47" s="24">
        <f>J48</f>
        <v>0</v>
      </c>
      <c r="K47" s="24">
        <f>F47/C47*100</f>
        <v>62.585714285714289</v>
      </c>
      <c r="L47" s="24"/>
      <c r="M47" s="24">
        <f>H47/E47*100</f>
        <v>62.585714285714289</v>
      </c>
    </row>
    <row r="48" spans="1:13" s="28" customFormat="1" ht="18" customHeight="1">
      <c r="A48" s="22" t="s">
        <v>398</v>
      </c>
      <c r="B48" s="5"/>
      <c r="C48" s="24">
        <f>C49</f>
        <v>7000</v>
      </c>
      <c r="D48" s="24">
        <f t="shared" ref="D48:J48" si="16">D49</f>
        <v>0</v>
      </c>
      <c r="E48" s="24">
        <f t="shared" si="16"/>
        <v>7000</v>
      </c>
      <c r="F48" s="24">
        <f t="shared" si="16"/>
        <v>4381</v>
      </c>
      <c r="G48" s="24">
        <f t="shared" si="16"/>
        <v>0</v>
      </c>
      <c r="H48" s="24">
        <f t="shared" si="16"/>
        <v>4381</v>
      </c>
      <c r="I48" s="24">
        <f t="shared" si="16"/>
        <v>0</v>
      </c>
      <c r="J48" s="24">
        <f t="shared" si="16"/>
        <v>0</v>
      </c>
      <c r="K48" s="24">
        <f>F48/C48*100</f>
        <v>62.585714285714289</v>
      </c>
      <c r="L48" s="24"/>
      <c r="M48" s="24">
        <f>H48/E48*100</f>
        <v>62.585714285714289</v>
      </c>
    </row>
    <row r="49" spans="1:14" s="18" customFormat="1" ht="18" customHeight="1">
      <c r="A49" s="14" t="s">
        <v>400</v>
      </c>
      <c r="B49" s="19"/>
      <c r="C49" s="17">
        <f>SUM(C50)</f>
        <v>7000</v>
      </c>
      <c r="D49" s="17">
        <f>SUM(D50)</f>
        <v>0</v>
      </c>
      <c r="E49" s="17">
        <f>SUM(C49:D49)</f>
        <v>7000</v>
      </c>
      <c r="F49" s="17">
        <f>SUM(F50)</f>
        <v>4381</v>
      </c>
      <c r="G49" s="17">
        <f>SUM(G50)</f>
        <v>0</v>
      </c>
      <c r="H49" s="17">
        <f>SUM(F49:G49)</f>
        <v>4381</v>
      </c>
      <c r="I49" s="17">
        <f>SUM(I50)</f>
        <v>0</v>
      </c>
      <c r="J49" s="17">
        <f>SUM(J50)</f>
        <v>0</v>
      </c>
      <c r="K49" s="17">
        <f>F49/C49*100</f>
        <v>62.585714285714289</v>
      </c>
      <c r="L49" s="32"/>
      <c r="M49" s="17">
        <f>H49/E49*100</f>
        <v>62.585714285714289</v>
      </c>
    </row>
    <row r="50" spans="1:14" ht="18" customHeight="1">
      <c r="A50" s="35" t="s">
        <v>18</v>
      </c>
      <c r="B50" s="25" t="s">
        <v>19</v>
      </c>
      <c r="C50" s="27">
        <v>7000</v>
      </c>
      <c r="D50" s="27"/>
      <c r="E50" s="17">
        <f>SUM(C50:D50)</f>
        <v>7000</v>
      </c>
      <c r="F50" s="27">
        <v>4381</v>
      </c>
      <c r="G50" s="24"/>
      <c r="H50" s="17">
        <f>SUM(F50:G50)</f>
        <v>4381</v>
      </c>
      <c r="I50" s="27"/>
      <c r="J50" s="24"/>
      <c r="K50" s="27">
        <f>F50/C50*100</f>
        <v>62.585714285714289</v>
      </c>
      <c r="L50" s="32"/>
      <c r="M50" s="27">
        <f>H50/E50*100</f>
        <v>62.585714285714289</v>
      </c>
    </row>
    <row r="51" spans="1:14" ht="18" customHeight="1">
      <c r="A51" s="5"/>
      <c r="B51" s="23"/>
      <c r="C51" s="24"/>
      <c r="D51" s="27"/>
      <c r="E51" s="24"/>
      <c r="F51" s="24"/>
      <c r="G51" s="24"/>
      <c r="H51" s="24"/>
      <c r="I51" s="24"/>
      <c r="J51" s="24"/>
      <c r="K51" s="23"/>
      <c r="L51" s="23"/>
      <c r="M51" s="24"/>
    </row>
    <row r="52" spans="1:14" s="28" customFormat="1" ht="18" customHeight="1">
      <c r="A52" s="23" t="s">
        <v>20</v>
      </c>
      <c r="B52" s="5" t="s">
        <v>21</v>
      </c>
      <c r="C52" s="24">
        <f>SUM(C53)</f>
        <v>15000</v>
      </c>
      <c r="D52" s="24">
        <f>SUM(D53)</f>
        <v>11751.33</v>
      </c>
      <c r="E52" s="24">
        <f>C52+D52</f>
        <v>26751.33</v>
      </c>
      <c r="F52" s="24">
        <f>SUM(F53)</f>
        <v>14187.04</v>
      </c>
      <c r="G52" s="24">
        <f>SUM(G53)</f>
        <v>11751.33</v>
      </c>
      <c r="H52" s="24">
        <f t="shared" ref="H52:H61" si="17">SUM(F52:G52)</f>
        <v>25938.370000000003</v>
      </c>
      <c r="I52" s="24">
        <f>SUM(I53:I55)</f>
        <v>0</v>
      </c>
      <c r="J52" s="24">
        <f>SUM(J53:J55)</f>
        <v>0</v>
      </c>
      <c r="K52" s="24">
        <f t="shared" ref="K52:M61" si="18">F52/C52*100</f>
        <v>94.580266666666674</v>
      </c>
      <c r="L52" s="12">
        <f t="shared" si="18"/>
        <v>100</v>
      </c>
      <c r="M52" s="24">
        <f t="shared" si="18"/>
        <v>96.961048291804559</v>
      </c>
    </row>
    <row r="53" spans="1:14" s="18" customFormat="1" ht="18" customHeight="1">
      <c r="A53" s="22" t="s">
        <v>397</v>
      </c>
      <c r="B53" s="120"/>
      <c r="C53" s="108">
        <f>SUM(C54)</f>
        <v>15000</v>
      </c>
      <c r="D53" s="108">
        <f>SUM(D54)</f>
        <v>11751.33</v>
      </c>
      <c r="E53" s="108">
        <f t="shared" ref="E53:E61" si="19">SUM(C53:D53)</f>
        <v>26751.33</v>
      </c>
      <c r="F53" s="108">
        <f>SUM(F54)</f>
        <v>14187.04</v>
      </c>
      <c r="G53" s="108">
        <f>SUM(G54)</f>
        <v>11751.33</v>
      </c>
      <c r="H53" s="108">
        <f t="shared" si="17"/>
        <v>25938.370000000003</v>
      </c>
      <c r="I53" s="108">
        <f>SUM(I54)</f>
        <v>0</v>
      </c>
      <c r="J53" s="108">
        <f>SUM(J54)</f>
        <v>0</v>
      </c>
      <c r="K53" s="43">
        <f t="shared" si="18"/>
        <v>94.580266666666674</v>
      </c>
      <c r="L53" s="12">
        <f t="shared" si="18"/>
        <v>100</v>
      </c>
      <c r="M53" s="108">
        <f t="shared" si="18"/>
        <v>96.961048291804559</v>
      </c>
      <c r="N53" s="109"/>
    </row>
    <row r="54" spans="1:14" s="18" customFormat="1" ht="18" customHeight="1">
      <c r="A54" s="22" t="s">
        <v>398</v>
      </c>
      <c r="B54" s="120"/>
      <c r="C54" s="108">
        <f>SUM(C55:C56)</f>
        <v>15000</v>
      </c>
      <c r="D54" s="108">
        <f>SUM(D55:D56)</f>
        <v>11751.33</v>
      </c>
      <c r="E54" s="108">
        <f t="shared" si="19"/>
        <v>26751.33</v>
      </c>
      <c r="F54" s="108">
        <f>SUM(F55:F56)</f>
        <v>14187.04</v>
      </c>
      <c r="G54" s="108">
        <f>SUM(G55:G56)</f>
        <v>11751.33</v>
      </c>
      <c r="H54" s="108">
        <f t="shared" si="17"/>
        <v>25938.370000000003</v>
      </c>
      <c r="I54" s="108">
        <f>SUM(I55:I56)</f>
        <v>0</v>
      </c>
      <c r="J54" s="108">
        <f>SUM(J55:J56)</f>
        <v>0</v>
      </c>
      <c r="K54" s="43">
        <f t="shared" si="18"/>
        <v>94.580266666666674</v>
      </c>
      <c r="L54" s="12">
        <f t="shared" si="18"/>
        <v>100</v>
      </c>
      <c r="M54" s="108">
        <f t="shared" si="18"/>
        <v>96.961048291804559</v>
      </c>
      <c r="N54" s="109"/>
    </row>
    <row r="55" spans="1:14" s="18" customFormat="1" ht="18" customHeight="1">
      <c r="A55" s="14" t="s">
        <v>399</v>
      </c>
      <c r="B55" s="19"/>
      <c r="C55" s="17">
        <f>SUM(C57:C59)</f>
        <v>15000</v>
      </c>
      <c r="D55" s="17">
        <f>SUM(D57:D59)</f>
        <v>0</v>
      </c>
      <c r="E55" s="20">
        <f t="shared" si="19"/>
        <v>15000</v>
      </c>
      <c r="F55" s="17">
        <f>SUM(F57:F59)</f>
        <v>14187.04</v>
      </c>
      <c r="G55" s="17">
        <f>SUM(G57:G59)</f>
        <v>0</v>
      </c>
      <c r="H55" s="20">
        <f t="shared" si="17"/>
        <v>14187.04</v>
      </c>
      <c r="I55" s="17">
        <f>SUM(I57:I59)</f>
        <v>0</v>
      </c>
      <c r="J55" s="17">
        <f>SUM(J57:J59)</f>
        <v>0</v>
      </c>
      <c r="K55" s="32">
        <f>F55/C55*100</f>
        <v>94.580266666666674</v>
      </c>
      <c r="L55" s="12"/>
      <c r="M55" s="17">
        <f t="shared" si="18"/>
        <v>94.580266666666674</v>
      </c>
    </row>
    <row r="56" spans="1:14" s="18" customFormat="1" ht="18" customHeight="1">
      <c r="A56" s="98" t="s">
        <v>400</v>
      </c>
      <c r="B56" s="19"/>
      <c r="C56" s="17">
        <f>SUM(C60:C61)</f>
        <v>0</v>
      </c>
      <c r="D56" s="17">
        <f>SUM(D60:D61)</f>
        <v>11751.33</v>
      </c>
      <c r="E56" s="20">
        <f t="shared" si="19"/>
        <v>11751.33</v>
      </c>
      <c r="F56" s="17">
        <f>SUM(F60:F61)</f>
        <v>0</v>
      </c>
      <c r="G56" s="17">
        <f>SUM(G60:G61)</f>
        <v>11751.33</v>
      </c>
      <c r="H56" s="20">
        <f t="shared" si="17"/>
        <v>11751.33</v>
      </c>
      <c r="I56" s="17">
        <f>SUM(I60:I61)</f>
        <v>0</v>
      </c>
      <c r="J56" s="17">
        <f>SUM(J60:J61)</f>
        <v>0</v>
      </c>
      <c r="K56" s="32"/>
      <c r="L56" s="64">
        <f>G56/D56*100</f>
        <v>100</v>
      </c>
      <c r="M56" s="17">
        <f t="shared" si="18"/>
        <v>100</v>
      </c>
    </row>
    <row r="57" spans="1:14" s="18" customFormat="1" ht="18" customHeight="1">
      <c r="A57" s="35" t="s">
        <v>22</v>
      </c>
      <c r="B57" s="25" t="s">
        <v>23</v>
      </c>
      <c r="C57" s="32">
        <v>2000</v>
      </c>
      <c r="D57" s="32"/>
      <c r="E57" s="17">
        <f t="shared" si="19"/>
        <v>2000</v>
      </c>
      <c r="F57" s="32">
        <v>1529.04</v>
      </c>
      <c r="G57" s="32"/>
      <c r="H57" s="32">
        <f t="shared" si="17"/>
        <v>1529.04</v>
      </c>
      <c r="I57" s="32"/>
      <c r="J57" s="32"/>
      <c r="K57" s="32">
        <f>F57/C57*100</f>
        <v>76.451999999999998</v>
      </c>
      <c r="L57" s="12"/>
      <c r="M57" s="27">
        <f t="shared" si="18"/>
        <v>76.451999999999998</v>
      </c>
    </row>
    <row r="58" spans="1:14" s="18" customFormat="1" ht="18" customHeight="1">
      <c r="A58" s="33" t="s">
        <v>24</v>
      </c>
      <c r="B58" s="25" t="s">
        <v>25</v>
      </c>
      <c r="C58" s="32">
        <v>342</v>
      </c>
      <c r="D58" s="32"/>
      <c r="E58" s="17">
        <f t="shared" si="19"/>
        <v>342</v>
      </c>
      <c r="F58" s="32"/>
      <c r="G58" s="32"/>
      <c r="H58" s="32">
        <f t="shared" si="17"/>
        <v>0</v>
      </c>
      <c r="I58" s="32"/>
      <c r="J58" s="32"/>
      <c r="K58" s="32">
        <f>F58/C58*100</f>
        <v>0</v>
      </c>
      <c r="L58" s="12"/>
      <c r="M58" s="27">
        <f t="shared" si="18"/>
        <v>0</v>
      </c>
    </row>
    <row r="59" spans="1:14" s="18" customFormat="1" ht="18" customHeight="1">
      <c r="A59" s="35" t="s">
        <v>26</v>
      </c>
      <c r="B59" s="25" t="s">
        <v>27</v>
      </c>
      <c r="C59" s="32">
        <v>12658</v>
      </c>
      <c r="D59" s="32"/>
      <c r="E59" s="17">
        <f t="shared" si="19"/>
        <v>12658</v>
      </c>
      <c r="F59" s="32">
        <v>12658</v>
      </c>
      <c r="G59" s="32"/>
      <c r="H59" s="32">
        <f t="shared" si="17"/>
        <v>12658</v>
      </c>
      <c r="I59" s="32"/>
      <c r="J59" s="32"/>
      <c r="K59" s="32">
        <f>F59/C59*100</f>
        <v>100</v>
      </c>
      <c r="L59" s="12"/>
      <c r="M59" s="27">
        <f t="shared" si="18"/>
        <v>100</v>
      </c>
    </row>
    <row r="60" spans="1:14" s="18" customFormat="1" ht="18" customHeight="1">
      <c r="A60" s="35" t="s">
        <v>37</v>
      </c>
      <c r="B60" s="25" t="s">
        <v>38</v>
      </c>
      <c r="C60" s="32"/>
      <c r="D60" s="32">
        <v>230.42</v>
      </c>
      <c r="E60" s="17">
        <f t="shared" si="19"/>
        <v>230.42</v>
      </c>
      <c r="F60" s="32"/>
      <c r="G60" s="32">
        <v>230.42</v>
      </c>
      <c r="H60" s="32">
        <f t="shared" si="17"/>
        <v>230.42</v>
      </c>
      <c r="I60" s="32"/>
      <c r="J60" s="32"/>
      <c r="K60" s="32"/>
      <c r="L60" s="64">
        <f>G60/D60*100</f>
        <v>100</v>
      </c>
      <c r="M60" s="27">
        <f t="shared" si="18"/>
        <v>100</v>
      </c>
    </row>
    <row r="61" spans="1:14" s="18" customFormat="1" ht="18" customHeight="1">
      <c r="A61" s="72" t="s">
        <v>264</v>
      </c>
      <c r="B61" s="25" t="s">
        <v>67</v>
      </c>
      <c r="C61" s="32"/>
      <c r="D61" s="32">
        <v>11520.91</v>
      </c>
      <c r="E61" s="17">
        <f t="shared" si="19"/>
        <v>11520.91</v>
      </c>
      <c r="F61" s="32"/>
      <c r="G61" s="32">
        <v>11520.91</v>
      </c>
      <c r="H61" s="32">
        <f t="shared" si="17"/>
        <v>11520.91</v>
      </c>
      <c r="I61" s="32"/>
      <c r="J61" s="32"/>
      <c r="K61" s="32"/>
      <c r="L61" s="64">
        <f>G61/D61*100</f>
        <v>100</v>
      </c>
      <c r="M61" s="27">
        <f t="shared" si="18"/>
        <v>100</v>
      </c>
    </row>
    <row r="62" spans="1:14" ht="18" customHeight="1">
      <c r="A62" s="25"/>
      <c r="B62" s="30"/>
      <c r="C62" s="27"/>
      <c r="D62" s="27"/>
      <c r="E62" s="27"/>
      <c r="F62" s="27"/>
      <c r="G62" s="27"/>
      <c r="H62" s="27"/>
      <c r="I62" s="27"/>
      <c r="J62" s="27"/>
      <c r="K62" s="30"/>
      <c r="L62" s="64"/>
      <c r="M62" s="27"/>
    </row>
    <row r="63" spans="1:14" ht="18" customHeight="1">
      <c r="A63" s="78" t="s">
        <v>30</v>
      </c>
      <c r="B63" s="5" t="s">
        <v>31</v>
      </c>
      <c r="C63" s="24">
        <f>C64+C69</f>
        <v>20569024.68</v>
      </c>
      <c r="D63" s="24">
        <f>D64+D69</f>
        <v>0</v>
      </c>
      <c r="E63" s="24">
        <f>SUM(C63:D63)</f>
        <v>20569024.68</v>
      </c>
      <c r="F63" s="24">
        <f>F64+F69</f>
        <v>19693610.390000001</v>
      </c>
      <c r="G63" s="24">
        <f>G64+G69</f>
        <v>0</v>
      </c>
      <c r="H63" s="24">
        <f>F63+G63</f>
        <v>19693610.390000001</v>
      </c>
      <c r="I63" s="24">
        <f>I64+I69</f>
        <v>339312.83999999997</v>
      </c>
      <c r="J63" s="24">
        <f>J64+J69</f>
        <v>0</v>
      </c>
      <c r="K63" s="24">
        <f>F63/C63*100</f>
        <v>95.744016531560703</v>
      </c>
      <c r="L63" s="91">
        <v>0</v>
      </c>
      <c r="M63" s="24">
        <f>H63/E63*100</f>
        <v>95.744016531560703</v>
      </c>
    </row>
    <row r="64" spans="1:14" ht="18" customHeight="1">
      <c r="A64" s="22" t="s">
        <v>397</v>
      </c>
      <c r="B64" s="5"/>
      <c r="C64" s="24">
        <f>C65+C68</f>
        <v>14873711.08</v>
      </c>
      <c r="D64" s="24">
        <f>D65+D68</f>
        <v>0</v>
      </c>
      <c r="E64" s="24">
        <f t="shared" ref="E64:E70" si="20">SUM(C64:D64)</f>
        <v>14873711.08</v>
      </c>
      <c r="F64" s="24">
        <f>F65+F68</f>
        <v>14550993.460000001</v>
      </c>
      <c r="G64" s="24">
        <f>G65+G68</f>
        <v>0</v>
      </c>
      <c r="H64" s="24">
        <f t="shared" ref="H64:H70" si="21">F64+G64</f>
        <v>14550993.460000001</v>
      </c>
      <c r="I64" s="24">
        <f>I65+I68</f>
        <v>282153.55</v>
      </c>
      <c r="J64" s="24">
        <f>J65+J68</f>
        <v>0</v>
      </c>
      <c r="K64" s="24">
        <f t="shared" ref="K64:K70" si="22">F64/C64*100</f>
        <v>97.830281775246107</v>
      </c>
      <c r="L64" s="91">
        <v>0</v>
      </c>
      <c r="M64" s="24">
        <f t="shared" ref="M64:M70" si="23">H64/E64*100</f>
        <v>97.830281775246107</v>
      </c>
    </row>
    <row r="65" spans="1:13" ht="18" customHeight="1">
      <c r="A65" s="97" t="s">
        <v>398</v>
      </c>
      <c r="B65" s="87"/>
      <c r="C65" s="32">
        <f>C66+C67</f>
        <v>14846671.08</v>
      </c>
      <c r="D65" s="32">
        <f>D66+D67</f>
        <v>0</v>
      </c>
      <c r="E65" s="32">
        <f t="shared" si="20"/>
        <v>14846671.08</v>
      </c>
      <c r="F65" s="32">
        <f>F66+F67</f>
        <v>14524693.030000001</v>
      </c>
      <c r="G65" s="32">
        <f>G66+G67</f>
        <v>0</v>
      </c>
      <c r="H65" s="32">
        <f t="shared" si="21"/>
        <v>14524693.030000001</v>
      </c>
      <c r="I65" s="32">
        <f>I66+I67</f>
        <v>282153.55</v>
      </c>
      <c r="J65" s="32">
        <f>J66+J67</f>
        <v>0</v>
      </c>
      <c r="K65" s="32">
        <f t="shared" si="22"/>
        <v>97.831311488851284</v>
      </c>
      <c r="L65" s="64">
        <v>0</v>
      </c>
      <c r="M65" s="32">
        <f t="shared" si="23"/>
        <v>97.831311488851284</v>
      </c>
    </row>
    <row r="66" spans="1:13" ht="18" customHeight="1">
      <c r="A66" s="98" t="s">
        <v>399</v>
      </c>
      <c r="B66" s="87"/>
      <c r="C66" s="32">
        <f>C75+C93+C125+C155</f>
        <v>1839236</v>
      </c>
      <c r="D66" s="32">
        <f>D75+D93+D125+D155</f>
        <v>0</v>
      </c>
      <c r="E66" s="32">
        <f t="shared" si="20"/>
        <v>1839236</v>
      </c>
      <c r="F66" s="32">
        <f>F75+F93+F125+F155</f>
        <v>1785005.21</v>
      </c>
      <c r="G66" s="32">
        <f>G75+G93+G125+G155</f>
        <v>0</v>
      </c>
      <c r="H66" s="32">
        <f t="shared" si="21"/>
        <v>1785005.21</v>
      </c>
      <c r="I66" s="32">
        <f>I75+I93+I125+I155</f>
        <v>101730.01999999999</v>
      </c>
      <c r="J66" s="32">
        <f>J75+J93+J125+J155</f>
        <v>0</v>
      </c>
      <c r="K66" s="32">
        <f t="shared" si="22"/>
        <v>97.051450167352087</v>
      </c>
      <c r="L66" s="64">
        <v>0</v>
      </c>
      <c r="M66" s="32">
        <f t="shared" si="23"/>
        <v>97.051450167352087</v>
      </c>
    </row>
    <row r="67" spans="1:13" ht="18" customHeight="1">
      <c r="A67" s="98" t="s">
        <v>400</v>
      </c>
      <c r="B67" s="87"/>
      <c r="C67" s="32">
        <f>C76+C94+C126+C156</f>
        <v>13007435.08</v>
      </c>
      <c r="D67" s="32">
        <f>D76+D94+D126+D156</f>
        <v>0</v>
      </c>
      <c r="E67" s="32">
        <f t="shared" si="20"/>
        <v>13007435.08</v>
      </c>
      <c r="F67" s="32">
        <f>F76+F94+F126+F156</f>
        <v>12739687.82</v>
      </c>
      <c r="G67" s="32">
        <f>G76+G94+G126+G156</f>
        <v>0</v>
      </c>
      <c r="H67" s="32">
        <f t="shared" si="21"/>
        <v>12739687.82</v>
      </c>
      <c r="I67" s="32">
        <f>I76+I94+I126+I156</f>
        <v>180423.53</v>
      </c>
      <c r="J67" s="32">
        <f>J76+J94+J126+J156</f>
        <v>0</v>
      </c>
      <c r="K67" s="32">
        <f t="shared" si="22"/>
        <v>97.941582961181311</v>
      </c>
      <c r="L67" s="64">
        <v>0</v>
      </c>
      <c r="M67" s="32">
        <f t="shared" si="23"/>
        <v>97.941582961181311</v>
      </c>
    </row>
    <row r="68" spans="1:13" ht="18" customHeight="1">
      <c r="A68" s="98" t="s">
        <v>402</v>
      </c>
      <c r="B68" s="87"/>
      <c r="C68" s="32">
        <f>C95+C127+C157</f>
        <v>27040</v>
      </c>
      <c r="D68" s="32">
        <f>D95+D127+D157</f>
        <v>0</v>
      </c>
      <c r="E68" s="32">
        <f t="shared" si="20"/>
        <v>27040</v>
      </c>
      <c r="F68" s="32">
        <f>F95+F127+F157</f>
        <v>26300.43</v>
      </c>
      <c r="G68" s="32">
        <f>G95+G127+G157</f>
        <v>0</v>
      </c>
      <c r="H68" s="32">
        <f t="shared" si="21"/>
        <v>26300.43</v>
      </c>
      <c r="I68" s="32">
        <f>I95+I127+I157</f>
        <v>0</v>
      </c>
      <c r="J68" s="32">
        <f>J95+J127+J157</f>
        <v>0</v>
      </c>
      <c r="K68" s="32">
        <f t="shared" si="22"/>
        <v>97.264903846153857</v>
      </c>
      <c r="L68" s="64">
        <v>0</v>
      </c>
      <c r="M68" s="32">
        <f t="shared" si="23"/>
        <v>97.264903846153857</v>
      </c>
    </row>
    <row r="69" spans="1:13" ht="18" customHeight="1">
      <c r="A69" s="96" t="s">
        <v>406</v>
      </c>
      <c r="B69" s="5"/>
      <c r="C69" s="24">
        <f>C70</f>
        <v>5695313.5999999996</v>
      </c>
      <c r="D69" s="24">
        <f>D70</f>
        <v>0</v>
      </c>
      <c r="E69" s="24">
        <f t="shared" si="20"/>
        <v>5695313.5999999996</v>
      </c>
      <c r="F69" s="24">
        <f>F70</f>
        <v>5142616.93</v>
      </c>
      <c r="G69" s="24">
        <f>G70</f>
        <v>0</v>
      </c>
      <c r="H69" s="24">
        <f t="shared" si="21"/>
        <v>5142616.93</v>
      </c>
      <c r="I69" s="24">
        <f>I70</f>
        <v>57159.29</v>
      </c>
      <c r="J69" s="24">
        <f>J70</f>
        <v>0</v>
      </c>
      <c r="K69" s="24">
        <f t="shared" si="22"/>
        <v>90.295588464171658</v>
      </c>
      <c r="L69" s="91">
        <v>0</v>
      </c>
      <c r="M69" s="24">
        <f t="shared" si="23"/>
        <v>90.295588464171658</v>
      </c>
    </row>
    <row r="70" spans="1:13" ht="18" customHeight="1">
      <c r="A70" s="14" t="s">
        <v>407</v>
      </c>
      <c r="B70" s="5"/>
      <c r="C70" s="32">
        <f>C78+C97+C129</f>
        <v>5695313.5999999996</v>
      </c>
      <c r="D70" s="32">
        <f>D78+D97+D129</f>
        <v>0</v>
      </c>
      <c r="E70" s="32">
        <f t="shared" si="20"/>
        <v>5695313.5999999996</v>
      </c>
      <c r="F70" s="32">
        <f>F78+F97+F129</f>
        <v>5142616.93</v>
      </c>
      <c r="G70" s="32">
        <f>G78+G97+G129</f>
        <v>0</v>
      </c>
      <c r="H70" s="32">
        <f t="shared" si="21"/>
        <v>5142616.93</v>
      </c>
      <c r="I70" s="32">
        <f>I78+I97+I129</f>
        <v>57159.29</v>
      </c>
      <c r="J70" s="32">
        <f>J78+J97+J129</f>
        <v>0</v>
      </c>
      <c r="K70" s="32">
        <f t="shared" si="22"/>
        <v>90.295588464171658</v>
      </c>
      <c r="L70" s="64">
        <v>0</v>
      </c>
      <c r="M70" s="32">
        <f t="shared" si="23"/>
        <v>90.295588464171658</v>
      </c>
    </row>
    <row r="71" spans="1:13" ht="18" customHeight="1">
      <c r="A71" s="78"/>
      <c r="B71" s="5"/>
      <c r="C71" s="24"/>
      <c r="D71" s="24"/>
      <c r="E71" s="24"/>
      <c r="F71" s="24"/>
      <c r="G71" s="24"/>
      <c r="H71" s="24"/>
      <c r="I71" s="24"/>
      <c r="J71" s="24"/>
      <c r="K71" s="24"/>
      <c r="L71" s="64"/>
      <c r="M71" s="24"/>
    </row>
    <row r="72" spans="1:13" s="28" customFormat="1" ht="18" customHeight="1">
      <c r="A72" s="23" t="s">
        <v>32</v>
      </c>
      <c r="B72" s="34">
        <v>60004</v>
      </c>
      <c r="C72" s="24">
        <f>C73+C77</f>
        <v>6935744.0800000001</v>
      </c>
      <c r="D72" s="24">
        <f>D73+D77</f>
        <v>0</v>
      </c>
      <c r="E72" s="24">
        <f t="shared" ref="E72:E78" si="24">SUM(C72:D72)</f>
        <v>6935744.0800000001</v>
      </c>
      <c r="F72" s="24">
        <f>F73+F77</f>
        <v>6914438.4500000002</v>
      </c>
      <c r="G72" s="24">
        <f>G73+G77</f>
        <v>0</v>
      </c>
      <c r="H72" s="24">
        <f t="shared" ref="H72:H78" si="25">SUM(F72:G72)</f>
        <v>6914438.4500000002</v>
      </c>
      <c r="I72" s="24">
        <f>I73+I77</f>
        <v>16181.73</v>
      </c>
      <c r="J72" s="24">
        <f>J73+J77</f>
        <v>0</v>
      </c>
      <c r="K72" s="24">
        <f t="shared" ref="K72:K78" si="26">F72/C72*100</f>
        <v>99.692814069344962</v>
      </c>
      <c r="L72" s="91">
        <v>0</v>
      </c>
      <c r="M72" s="24">
        <f t="shared" ref="M72:M78" si="27">H72/E72*100</f>
        <v>99.692814069344962</v>
      </c>
    </row>
    <row r="73" spans="1:13" s="28" customFormat="1" ht="18" customHeight="1">
      <c r="A73" s="22" t="s">
        <v>397</v>
      </c>
      <c r="B73" s="34"/>
      <c r="C73" s="24">
        <f>C74</f>
        <v>6919744.0800000001</v>
      </c>
      <c r="D73" s="24">
        <f>D74</f>
        <v>0</v>
      </c>
      <c r="E73" s="24">
        <f t="shared" si="24"/>
        <v>6919744.0800000001</v>
      </c>
      <c r="F73" s="24">
        <f>F74</f>
        <v>6898460.7700000005</v>
      </c>
      <c r="G73" s="24">
        <f>G74</f>
        <v>0</v>
      </c>
      <c r="H73" s="24">
        <f t="shared" si="25"/>
        <v>6898460.7700000005</v>
      </c>
      <c r="I73" s="24">
        <f>I74</f>
        <v>16181.73</v>
      </c>
      <c r="J73" s="24">
        <f>J74</f>
        <v>0</v>
      </c>
      <c r="K73" s="24">
        <f t="shared" si="26"/>
        <v>99.692426341871311</v>
      </c>
      <c r="L73" s="64"/>
      <c r="M73" s="24">
        <f t="shared" si="27"/>
        <v>99.692426341871311</v>
      </c>
    </row>
    <row r="74" spans="1:13" s="28" customFormat="1" ht="18" customHeight="1">
      <c r="A74" s="97" t="s">
        <v>398</v>
      </c>
      <c r="B74" s="34"/>
      <c r="C74" s="32">
        <f>C75+C76</f>
        <v>6919744.0800000001</v>
      </c>
      <c r="D74" s="32">
        <f>D75+D76</f>
        <v>0</v>
      </c>
      <c r="E74" s="32">
        <f t="shared" si="24"/>
        <v>6919744.0800000001</v>
      </c>
      <c r="F74" s="32">
        <f>F75+F76</f>
        <v>6898460.7700000005</v>
      </c>
      <c r="G74" s="32">
        <f>G75+G76</f>
        <v>0</v>
      </c>
      <c r="H74" s="32">
        <f t="shared" si="25"/>
        <v>6898460.7700000005</v>
      </c>
      <c r="I74" s="32">
        <f>I75+I76</f>
        <v>16181.73</v>
      </c>
      <c r="J74" s="32">
        <f>J75+J76</f>
        <v>0</v>
      </c>
      <c r="K74" s="32">
        <f t="shared" si="26"/>
        <v>99.692426341871311</v>
      </c>
      <c r="L74" s="64"/>
      <c r="M74" s="32">
        <f t="shared" si="27"/>
        <v>99.692426341871311</v>
      </c>
    </row>
    <row r="75" spans="1:13" s="28" customFormat="1" ht="18" customHeight="1">
      <c r="A75" s="14" t="s">
        <v>399</v>
      </c>
      <c r="B75" s="34"/>
      <c r="C75" s="32">
        <f>SUM(C79:C82)</f>
        <v>280557</v>
      </c>
      <c r="D75" s="32">
        <f>SUM(D79:D82)</f>
        <v>0</v>
      </c>
      <c r="E75" s="32">
        <f t="shared" si="24"/>
        <v>280557</v>
      </c>
      <c r="F75" s="32">
        <f>SUM(F79:F82)</f>
        <v>261354.37</v>
      </c>
      <c r="G75" s="32">
        <f>SUM(G79:G82)</f>
        <v>0</v>
      </c>
      <c r="H75" s="32">
        <f t="shared" si="25"/>
        <v>261354.37</v>
      </c>
      <c r="I75" s="32">
        <f>SUM(I79:I82)</f>
        <v>16181.73</v>
      </c>
      <c r="J75" s="32">
        <f>SUM(J79:J82)</f>
        <v>0</v>
      </c>
      <c r="K75" s="32">
        <f t="shared" si="26"/>
        <v>93.155533456659441</v>
      </c>
      <c r="L75" s="64"/>
      <c r="M75" s="32">
        <f t="shared" si="27"/>
        <v>93.155533456659441</v>
      </c>
    </row>
    <row r="76" spans="1:13" s="28" customFormat="1" ht="18" customHeight="1">
      <c r="A76" s="14" t="s">
        <v>400</v>
      </c>
      <c r="B76" s="34"/>
      <c r="C76" s="32">
        <f>SUM(C83:C87)</f>
        <v>6639187.0800000001</v>
      </c>
      <c r="D76" s="32">
        <f>SUM(D83:D87)</f>
        <v>0</v>
      </c>
      <c r="E76" s="32">
        <f t="shared" si="24"/>
        <v>6639187.0800000001</v>
      </c>
      <c r="F76" s="32">
        <f>SUM(F83:F87)</f>
        <v>6637106.4000000004</v>
      </c>
      <c r="G76" s="32">
        <f>SUM(G83:G87)</f>
        <v>0</v>
      </c>
      <c r="H76" s="32">
        <f t="shared" si="25"/>
        <v>6637106.4000000004</v>
      </c>
      <c r="I76" s="32">
        <f>SUM(I83:I87)</f>
        <v>0</v>
      </c>
      <c r="J76" s="32">
        <f>SUM(J83:J87)</f>
        <v>0</v>
      </c>
      <c r="K76" s="32">
        <f t="shared" si="26"/>
        <v>99.968660621022892</v>
      </c>
      <c r="L76" s="64"/>
      <c r="M76" s="32">
        <f t="shared" si="27"/>
        <v>99.968660621022892</v>
      </c>
    </row>
    <row r="77" spans="1:13" s="28" customFormat="1" ht="18" customHeight="1">
      <c r="A77" s="96" t="s">
        <v>406</v>
      </c>
      <c r="B77" s="34"/>
      <c r="C77" s="24">
        <f>C78</f>
        <v>16000</v>
      </c>
      <c r="D77" s="24">
        <f>D78</f>
        <v>0</v>
      </c>
      <c r="E77" s="24">
        <f t="shared" si="24"/>
        <v>16000</v>
      </c>
      <c r="F77" s="24">
        <f>F78</f>
        <v>15977.68</v>
      </c>
      <c r="G77" s="24">
        <f>G78</f>
        <v>0</v>
      </c>
      <c r="H77" s="24">
        <f t="shared" si="25"/>
        <v>15977.68</v>
      </c>
      <c r="I77" s="24">
        <f>I78</f>
        <v>0</v>
      </c>
      <c r="J77" s="24">
        <f>J78</f>
        <v>0</v>
      </c>
      <c r="K77" s="24">
        <f t="shared" si="26"/>
        <v>99.860500000000002</v>
      </c>
      <c r="L77" s="64"/>
      <c r="M77" s="24">
        <f t="shared" si="27"/>
        <v>99.860500000000002</v>
      </c>
    </row>
    <row r="78" spans="1:13" s="18" customFormat="1" ht="18" customHeight="1">
      <c r="A78" s="14" t="s">
        <v>407</v>
      </c>
      <c r="B78" s="15"/>
      <c r="C78" s="17">
        <f>C88</f>
        <v>16000</v>
      </c>
      <c r="D78" s="17">
        <f>D88</f>
        <v>0</v>
      </c>
      <c r="E78" s="17">
        <f t="shared" si="24"/>
        <v>16000</v>
      </c>
      <c r="F78" s="17">
        <f>F88</f>
        <v>15977.68</v>
      </c>
      <c r="G78" s="17">
        <f>G88</f>
        <v>0</v>
      </c>
      <c r="H78" s="17">
        <f t="shared" si="25"/>
        <v>15977.68</v>
      </c>
      <c r="I78" s="17">
        <f>I88</f>
        <v>0</v>
      </c>
      <c r="J78" s="17">
        <f>J88</f>
        <v>0</v>
      </c>
      <c r="K78" s="17">
        <f t="shared" si="26"/>
        <v>99.860500000000002</v>
      </c>
      <c r="L78" s="64"/>
      <c r="M78" s="17">
        <f t="shared" si="27"/>
        <v>99.860500000000002</v>
      </c>
    </row>
    <row r="79" spans="1:13" ht="18" customHeight="1">
      <c r="A79" s="35" t="s">
        <v>33</v>
      </c>
      <c r="B79" s="25" t="s">
        <v>34</v>
      </c>
      <c r="C79" s="27">
        <v>217746</v>
      </c>
      <c r="D79" s="27"/>
      <c r="E79" s="17">
        <f t="shared" ref="E79:E88" si="28">SUM(C79:D79)</f>
        <v>217746</v>
      </c>
      <c r="F79" s="27">
        <v>208202.9</v>
      </c>
      <c r="G79" s="27"/>
      <c r="H79" s="32">
        <f t="shared" ref="H79:H88" si="29">SUM(F79:G79)</f>
        <v>208202.9</v>
      </c>
      <c r="I79" s="27"/>
      <c r="J79" s="27"/>
      <c r="K79" s="27">
        <f>F79/C79*100</f>
        <v>95.617324772900531</v>
      </c>
      <c r="L79" s="64"/>
      <c r="M79" s="27">
        <f>H79/E79*100</f>
        <v>95.617324772900531</v>
      </c>
    </row>
    <row r="80" spans="1:13" ht="18" customHeight="1">
      <c r="A80" s="33" t="s">
        <v>35</v>
      </c>
      <c r="B80" s="25" t="s">
        <v>36</v>
      </c>
      <c r="C80" s="27">
        <v>14991</v>
      </c>
      <c r="D80" s="27"/>
      <c r="E80" s="17">
        <f t="shared" si="28"/>
        <v>14991</v>
      </c>
      <c r="F80" s="27">
        <v>14990.73</v>
      </c>
      <c r="G80" s="27"/>
      <c r="H80" s="32">
        <f t="shared" si="29"/>
        <v>14990.73</v>
      </c>
      <c r="I80" s="27">
        <v>13765.83</v>
      </c>
      <c r="J80" s="27"/>
      <c r="K80" s="27">
        <f>F80/C80*100</f>
        <v>99.998198919351609</v>
      </c>
      <c r="L80" s="64"/>
      <c r="M80" s="27">
        <f>H80/E80*100</f>
        <v>99.998198919351609</v>
      </c>
    </row>
    <row r="81" spans="1:13" ht="18" customHeight="1">
      <c r="A81" s="35" t="s">
        <v>22</v>
      </c>
      <c r="B81" s="25" t="s">
        <v>23</v>
      </c>
      <c r="C81" s="27">
        <v>41100</v>
      </c>
      <c r="D81" s="27"/>
      <c r="E81" s="17">
        <f t="shared" si="28"/>
        <v>41100</v>
      </c>
      <c r="F81" s="27">
        <v>32840.03</v>
      </c>
      <c r="G81" s="27"/>
      <c r="H81" s="32">
        <f t="shared" si="29"/>
        <v>32840.03</v>
      </c>
      <c r="I81" s="27">
        <v>2078.64</v>
      </c>
      <c r="J81" s="27"/>
      <c r="K81" s="27">
        <f t="shared" ref="K81:K88" si="30">F81/C81*100</f>
        <v>79.902749391727497</v>
      </c>
      <c r="L81" s="64"/>
      <c r="M81" s="27">
        <f t="shared" ref="M81:M88" si="31">H81/E81*100</f>
        <v>79.902749391727497</v>
      </c>
    </row>
    <row r="82" spans="1:13" ht="18" customHeight="1">
      <c r="A82" s="33" t="s">
        <v>24</v>
      </c>
      <c r="B82" s="25" t="s">
        <v>25</v>
      </c>
      <c r="C82" s="27">
        <v>6720</v>
      </c>
      <c r="D82" s="27"/>
      <c r="E82" s="17">
        <f t="shared" si="28"/>
        <v>6720</v>
      </c>
      <c r="F82" s="27">
        <v>5320.71</v>
      </c>
      <c r="G82" s="27"/>
      <c r="H82" s="32">
        <f t="shared" si="29"/>
        <v>5320.71</v>
      </c>
      <c r="I82" s="27">
        <v>337.26</v>
      </c>
      <c r="J82" s="27"/>
      <c r="K82" s="27">
        <f t="shared" si="30"/>
        <v>79.17723214285715</v>
      </c>
      <c r="L82" s="64"/>
      <c r="M82" s="27">
        <f t="shared" si="31"/>
        <v>79.17723214285715</v>
      </c>
    </row>
    <row r="83" spans="1:13" ht="18" customHeight="1">
      <c r="A83" s="35" t="s">
        <v>37</v>
      </c>
      <c r="B83" s="25" t="s">
        <v>38</v>
      </c>
      <c r="C83" s="27">
        <v>1000</v>
      </c>
      <c r="D83" s="27"/>
      <c r="E83" s="17">
        <f t="shared" si="28"/>
        <v>1000</v>
      </c>
      <c r="F83" s="27">
        <v>943</v>
      </c>
      <c r="G83" s="27"/>
      <c r="H83" s="32">
        <f t="shared" si="29"/>
        <v>943</v>
      </c>
      <c r="I83" s="27"/>
      <c r="J83" s="27"/>
      <c r="K83" s="27">
        <f t="shared" si="30"/>
        <v>94.3</v>
      </c>
      <c r="L83" s="64"/>
      <c r="M83" s="27">
        <f t="shared" si="31"/>
        <v>94.3</v>
      </c>
    </row>
    <row r="84" spans="1:13" ht="18" customHeight="1">
      <c r="A84" s="35" t="s">
        <v>39</v>
      </c>
      <c r="B84" s="25" t="s">
        <v>40</v>
      </c>
      <c r="C84" s="27">
        <v>128488.08</v>
      </c>
      <c r="D84" s="24"/>
      <c r="E84" s="17">
        <f t="shared" si="28"/>
        <v>128488.08</v>
      </c>
      <c r="F84" s="27">
        <v>126600.15</v>
      </c>
      <c r="G84" s="24"/>
      <c r="H84" s="32">
        <f t="shared" si="29"/>
        <v>126600.15</v>
      </c>
      <c r="I84" s="27"/>
      <c r="J84" s="27"/>
      <c r="K84" s="27">
        <f t="shared" si="30"/>
        <v>98.530657474218614</v>
      </c>
      <c r="L84" s="64"/>
      <c r="M84" s="27">
        <f t="shared" si="31"/>
        <v>98.530657474218614</v>
      </c>
    </row>
    <row r="85" spans="1:13" ht="18" customHeight="1">
      <c r="A85" s="35" t="s">
        <v>211</v>
      </c>
      <c r="B85" s="25" t="s">
        <v>212</v>
      </c>
      <c r="C85" s="27">
        <v>180</v>
      </c>
      <c r="D85" s="24"/>
      <c r="E85" s="17">
        <f t="shared" si="28"/>
        <v>180</v>
      </c>
      <c r="F85" s="27">
        <v>45</v>
      </c>
      <c r="G85" s="24"/>
      <c r="H85" s="32">
        <f t="shared" si="29"/>
        <v>45</v>
      </c>
      <c r="I85" s="27"/>
      <c r="J85" s="27"/>
      <c r="K85" s="27">
        <f t="shared" si="30"/>
        <v>25</v>
      </c>
      <c r="L85" s="64"/>
      <c r="M85" s="27">
        <f t="shared" si="31"/>
        <v>25</v>
      </c>
    </row>
    <row r="86" spans="1:13" ht="18" customHeight="1">
      <c r="A86" s="33" t="s">
        <v>28</v>
      </c>
      <c r="B86" s="25" t="s">
        <v>29</v>
      </c>
      <c r="C86" s="27">
        <v>6503493</v>
      </c>
      <c r="D86" s="24"/>
      <c r="E86" s="17">
        <f t="shared" si="28"/>
        <v>6503493</v>
      </c>
      <c r="F86" s="27">
        <v>6503492.25</v>
      </c>
      <c r="G86" s="24"/>
      <c r="H86" s="32">
        <f t="shared" si="29"/>
        <v>6503492.25</v>
      </c>
      <c r="I86" s="27"/>
      <c r="J86" s="27"/>
      <c r="K86" s="27">
        <f t="shared" si="30"/>
        <v>99.999988467735719</v>
      </c>
      <c r="L86" s="64"/>
      <c r="M86" s="27">
        <f t="shared" si="31"/>
        <v>99.999988467735719</v>
      </c>
    </row>
    <row r="87" spans="1:13" ht="18" customHeight="1">
      <c r="A87" s="33" t="s">
        <v>41</v>
      </c>
      <c r="B87" s="25" t="s">
        <v>42</v>
      </c>
      <c r="C87" s="27">
        <v>6026</v>
      </c>
      <c r="D87" s="27"/>
      <c r="E87" s="17">
        <f t="shared" si="28"/>
        <v>6026</v>
      </c>
      <c r="F87" s="27">
        <v>6026</v>
      </c>
      <c r="G87" s="27"/>
      <c r="H87" s="32">
        <f t="shared" si="29"/>
        <v>6026</v>
      </c>
      <c r="I87" s="27"/>
      <c r="J87" s="27"/>
      <c r="K87" s="27">
        <f t="shared" si="30"/>
        <v>100</v>
      </c>
      <c r="L87" s="64"/>
      <c r="M87" s="27">
        <f t="shared" si="31"/>
        <v>100</v>
      </c>
    </row>
    <row r="88" spans="1:13" ht="18" customHeight="1">
      <c r="A88" s="33" t="s">
        <v>268</v>
      </c>
      <c r="B88" s="25" t="s">
        <v>44</v>
      </c>
      <c r="C88" s="27">
        <v>16000</v>
      </c>
      <c r="D88" s="27"/>
      <c r="E88" s="17">
        <f t="shared" si="28"/>
        <v>16000</v>
      </c>
      <c r="F88" s="27">
        <v>15977.68</v>
      </c>
      <c r="G88" s="27"/>
      <c r="H88" s="32">
        <f t="shared" si="29"/>
        <v>15977.68</v>
      </c>
      <c r="I88" s="27"/>
      <c r="J88" s="27"/>
      <c r="K88" s="27">
        <f t="shared" si="30"/>
        <v>99.860500000000002</v>
      </c>
      <c r="L88" s="64"/>
      <c r="M88" s="27">
        <f t="shared" si="31"/>
        <v>99.860500000000002</v>
      </c>
    </row>
    <row r="89" spans="1:13" ht="18" customHeight="1">
      <c r="A89" s="5"/>
      <c r="B89" s="23"/>
      <c r="C89" s="24"/>
      <c r="D89" s="24"/>
      <c r="E89" s="24"/>
      <c r="F89" s="24"/>
      <c r="G89" s="24"/>
      <c r="H89" s="24"/>
      <c r="I89" s="24"/>
      <c r="J89" s="24"/>
      <c r="K89" s="23"/>
      <c r="L89" s="64"/>
      <c r="M89" s="24"/>
    </row>
    <row r="90" spans="1:13" s="28" customFormat="1" ht="18" customHeight="1">
      <c r="A90" s="23" t="s">
        <v>45</v>
      </c>
      <c r="B90" s="34">
        <v>60016</v>
      </c>
      <c r="C90" s="24">
        <f>C91+C96</f>
        <v>12667877.6</v>
      </c>
      <c r="D90" s="24">
        <f>D91+D96</f>
        <v>0</v>
      </c>
      <c r="E90" s="24">
        <f>C90+D90</f>
        <v>12667877.6</v>
      </c>
      <c r="F90" s="24">
        <f>F91+F96</f>
        <v>11843778.699999999</v>
      </c>
      <c r="G90" s="24">
        <f>G91+G96</f>
        <v>0</v>
      </c>
      <c r="H90" s="24">
        <f t="shared" ref="H90:H120" si="32">F90+G90</f>
        <v>11843778.699999999</v>
      </c>
      <c r="I90" s="24">
        <f>I91+I96</f>
        <v>298257.34999999998</v>
      </c>
      <c r="J90" s="24">
        <f>J91+J96</f>
        <v>0</v>
      </c>
      <c r="K90" s="24">
        <f t="shared" ref="K90:K119" si="33">F90/C90*100</f>
        <v>93.494577970977559</v>
      </c>
      <c r="L90" s="91">
        <v>0</v>
      </c>
      <c r="M90" s="24">
        <f t="shared" ref="M90:M119" si="34">H90/E90*100</f>
        <v>93.494577970977559</v>
      </c>
    </row>
    <row r="91" spans="1:13" s="28" customFormat="1" ht="18" customHeight="1">
      <c r="A91" s="22" t="s">
        <v>397</v>
      </c>
      <c r="B91" s="34"/>
      <c r="C91" s="24">
        <f>C92+C95</f>
        <v>7042682</v>
      </c>
      <c r="D91" s="24">
        <f>D92+D95</f>
        <v>0</v>
      </c>
      <c r="E91" s="24">
        <f t="shared" ref="E91:E96" si="35">C91+D91</f>
        <v>7042682</v>
      </c>
      <c r="F91" s="24">
        <f>F92+F95</f>
        <v>6770484.9199999999</v>
      </c>
      <c r="G91" s="24">
        <f>G92+G95</f>
        <v>0</v>
      </c>
      <c r="H91" s="24">
        <f t="shared" si="32"/>
        <v>6770484.9199999999</v>
      </c>
      <c r="I91" s="24">
        <f>I92+I95</f>
        <v>241098.06</v>
      </c>
      <c r="J91" s="24">
        <f>J92+J95</f>
        <v>0</v>
      </c>
      <c r="K91" s="24">
        <f t="shared" si="33"/>
        <v>96.135036623831667</v>
      </c>
      <c r="L91" s="64"/>
      <c r="M91" s="24">
        <f t="shared" si="34"/>
        <v>96.135036623831667</v>
      </c>
    </row>
    <row r="92" spans="1:13" s="28" customFormat="1" ht="18" customHeight="1">
      <c r="A92" s="97" t="s">
        <v>398</v>
      </c>
      <c r="B92" s="34"/>
      <c r="C92" s="32">
        <f>C93+C94</f>
        <v>7041247</v>
      </c>
      <c r="D92" s="32">
        <f>D93+D94</f>
        <v>0</v>
      </c>
      <c r="E92" s="32">
        <f t="shared" si="35"/>
        <v>7041247</v>
      </c>
      <c r="F92" s="32">
        <f>F93+F94</f>
        <v>6769629.6600000001</v>
      </c>
      <c r="G92" s="32">
        <f>G93+G94</f>
        <v>0</v>
      </c>
      <c r="H92" s="32">
        <f t="shared" si="32"/>
        <v>6769629.6600000001</v>
      </c>
      <c r="I92" s="32">
        <f>I93+I94</f>
        <v>241098.06</v>
      </c>
      <c r="J92" s="32">
        <f>J93+J94</f>
        <v>0</v>
      </c>
      <c r="K92" s="32">
        <f t="shared" si="33"/>
        <v>96.14248243244414</v>
      </c>
      <c r="L92" s="64"/>
      <c r="M92" s="32">
        <f t="shared" si="34"/>
        <v>96.14248243244414</v>
      </c>
    </row>
    <row r="93" spans="1:13" s="28" customFormat="1" ht="18" customHeight="1">
      <c r="A93" s="14" t="s">
        <v>399</v>
      </c>
      <c r="B93" s="34"/>
      <c r="C93" s="32">
        <f>SUM(C99:C103)</f>
        <v>1039564</v>
      </c>
      <c r="D93" s="32">
        <f>SUM(D99:D103)</f>
        <v>0</v>
      </c>
      <c r="E93" s="32">
        <f t="shared" si="35"/>
        <v>1039564</v>
      </c>
      <c r="F93" s="32">
        <f>SUM(F99:F103)</f>
        <v>1022636.26</v>
      </c>
      <c r="G93" s="32">
        <f>SUM(G99:G103)</f>
        <v>0</v>
      </c>
      <c r="H93" s="32">
        <f t="shared" si="32"/>
        <v>1022636.26</v>
      </c>
      <c r="I93" s="32">
        <f>SUM(I99:I103)</f>
        <v>61632.59</v>
      </c>
      <c r="J93" s="32">
        <f>SUM(J99:J103)</f>
        <v>0</v>
      </c>
      <c r="K93" s="32">
        <f t="shared" si="33"/>
        <v>98.371650037900508</v>
      </c>
      <c r="L93" s="64"/>
      <c r="M93" s="32">
        <f t="shared" si="34"/>
        <v>98.371650037900508</v>
      </c>
    </row>
    <row r="94" spans="1:13" s="28" customFormat="1" ht="18" customHeight="1">
      <c r="A94" s="14" t="s">
        <v>400</v>
      </c>
      <c r="B94" s="34"/>
      <c r="C94" s="32">
        <f>SUM(C104:C118)</f>
        <v>6001683</v>
      </c>
      <c r="D94" s="32">
        <f>SUM(D104:D118)</f>
        <v>0</v>
      </c>
      <c r="E94" s="32">
        <f t="shared" si="35"/>
        <v>6001683</v>
      </c>
      <c r="F94" s="32">
        <f>SUM(F104:F118)</f>
        <v>5746993.4000000004</v>
      </c>
      <c r="G94" s="32">
        <f>SUM(G104:G118)</f>
        <v>0</v>
      </c>
      <c r="H94" s="32">
        <f t="shared" si="32"/>
        <v>5746993.4000000004</v>
      </c>
      <c r="I94" s="32">
        <f>SUM(I104:I118)</f>
        <v>179465.47</v>
      </c>
      <c r="J94" s="32">
        <f>SUM(J104:J118)</f>
        <v>0</v>
      </c>
      <c r="K94" s="32">
        <f t="shared" si="33"/>
        <v>95.75636367332298</v>
      </c>
      <c r="L94" s="64"/>
      <c r="M94" s="32">
        <f t="shared" si="34"/>
        <v>95.75636367332298</v>
      </c>
    </row>
    <row r="95" spans="1:13" s="28" customFormat="1" ht="18" customHeight="1">
      <c r="A95" s="14" t="s">
        <v>402</v>
      </c>
      <c r="B95" s="34"/>
      <c r="C95" s="32">
        <f>C98</f>
        <v>1435</v>
      </c>
      <c r="D95" s="32">
        <f>D98</f>
        <v>0</v>
      </c>
      <c r="E95" s="32">
        <f t="shared" si="35"/>
        <v>1435</v>
      </c>
      <c r="F95" s="32">
        <f>F98</f>
        <v>855.26</v>
      </c>
      <c r="G95" s="32">
        <f>G98</f>
        <v>0</v>
      </c>
      <c r="H95" s="32">
        <f t="shared" si="32"/>
        <v>855.26</v>
      </c>
      <c r="I95" s="32">
        <f>I98</f>
        <v>0</v>
      </c>
      <c r="J95" s="32">
        <f>J98</f>
        <v>0</v>
      </c>
      <c r="K95" s="32">
        <f t="shared" si="33"/>
        <v>59.599999999999994</v>
      </c>
      <c r="L95" s="64"/>
      <c r="M95" s="32">
        <f t="shared" si="34"/>
        <v>59.599999999999994</v>
      </c>
    </row>
    <row r="96" spans="1:13" s="28" customFormat="1" ht="18" customHeight="1">
      <c r="A96" s="96" t="s">
        <v>406</v>
      </c>
      <c r="B96" s="34"/>
      <c r="C96" s="24">
        <f>C97</f>
        <v>5625195.5999999996</v>
      </c>
      <c r="D96" s="24">
        <f>D97</f>
        <v>0</v>
      </c>
      <c r="E96" s="24">
        <f t="shared" si="35"/>
        <v>5625195.5999999996</v>
      </c>
      <c r="F96" s="24">
        <f>F97</f>
        <v>5073293.78</v>
      </c>
      <c r="G96" s="24">
        <f>G97</f>
        <v>0</v>
      </c>
      <c r="H96" s="24">
        <f t="shared" si="32"/>
        <v>5073293.78</v>
      </c>
      <c r="I96" s="24">
        <f>I97</f>
        <v>57159.29</v>
      </c>
      <c r="J96" s="24">
        <f>J97</f>
        <v>0</v>
      </c>
      <c r="K96" s="24">
        <f t="shared" si="33"/>
        <v>90.188753258642251</v>
      </c>
      <c r="L96" s="64"/>
      <c r="M96" s="24">
        <f t="shared" si="34"/>
        <v>90.188753258642251</v>
      </c>
    </row>
    <row r="97" spans="1:13" s="18" customFormat="1" ht="24" customHeight="1">
      <c r="A97" s="14" t="s">
        <v>407</v>
      </c>
      <c r="B97" s="15"/>
      <c r="C97" s="17">
        <f>SUM(C119:C120)</f>
        <v>5625195.5999999996</v>
      </c>
      <c r="D97" s="17">
        <f>SUM(D119:D120)</f>
        <v>0</v>
      </c>
      <c r="E97" s="17">
        <f>SUM(C97:D97)</f>
        <v>5625195.5999999996</v>
      </c>
      <c r="F97" s="17">
        <f>SUM(F119:F120)</f>
        <v>5073293.78</v>
      </c>
      <c r="G97" s="17">
        <f>SUM(G119:G120)</f>
        <v>0</v>
      </c>
      <c r="H97" s="17">
        <f>SUM(F97:G97)</f>
        <v>5073293.78</v>
      </c>
      <c r="I97" s="17">
        <f>SUM(I119:I120)</f>
        <v>57159.29</v>
      </c>
      <c r="J97" s="17">
        <f>SUM(J99:J102)</f>
        <v>0</v>
      </c>
      <c r="K97" s="17">
        <f t="shared" si="33"/>
        <v>90.188753258642251</v>
      </c>
      <c r="L97" s="64"/>
      <c r="M97" s="17">
        <f t="shared" si="34"/>
        <v>90.188753258642251</v>
      </c>
    </row>
    <row r="98" spans="1:13" ht="18" customHeight="1">
      <c r="A98" s="35" t="s">
        <v>307</v>
      </c>
      <c r="B98" s="25" t="s">
        <v>46</v>
      </c>
      <c r="C98" s="27">
        <v>1435</v>
      </c>
      <c r="D98" s="27"/>
      <c r="E98" s="17">
        <f t="shared" ref="E98:E120" si="36">SUM(C98:D98)</f>
        <v>1435</v>
      </c>
      <c r="F98" s="27">
        <v>855.26</v>
      </c>
      <c r="G98" s="27"/>
      <c r="H98" s="27">
        <f t="shared" si="32"/>
        <v>855.26</v>
      </c>
      <c r="I98" s="27"/>
      <c r="J98" s="27"/>
      <c r="K98" s="27">
        <f t="shared" si="33"/>
        <v>59.599999999999994</v>
      </c>
      <c r="L98" s="64"/>
      <c r="M98" s="27">
        <f t="shared" si="34"/>
        <v>59.599999999999994</v>
      </c>
    </row>
    <row r="99" spans="1:13" ht="18" customHeight="1">
      <c r="A99" s="35" t="s">
        <v>33</v>
      </c>
      <c r="B99" s="25" t="s">
        <v>34</v>
      </c>
      <c r="C99" s="27">
        <v>829500</v>
      </c>
      <c r="D99" s="27"/>
      <c r="E99" s="17">
        <f t="shared" si="36"/>
        <v>829500</v>
      </c>
      <c r="F99" s="27">
        <v>829254.71</v>
      </c>
      <c r="G99" s="27"/>
      <c r="H99" s="27">
        <f t="shared" si="32"/>
        <v>829254.71</v>
      </c>
      <c r="I99" s="27"/>
      <c r="J99" s="27"/>
      <c r="K99" s="27">
        <f t="shared" si="33"/>
        <v>99.970429174201328</v>
      </c>
      <c r="L99" s="64"/>
      <c r="M99" s="27">
        <f t="shared" si="34"/>
        <v>99.970429174201328</v>
      </c>
    </row>
    <row r="100" spans="1:13" ht="18" customHeight="1">
      <c r="A100" s="33" t="s">
        <v>35</v>
      </c>
      <c r="B100" s="25" t="s">
        <v>36</v>
      </c>
      <c r="C100" s="27">
        <v>48314</v>
      </c>
      <c r="D100" s="27"/>
      <c r="E100" s="17">
        <f t="shared" si="36"/>
        <v>48314</v>
      </c>
      <c r="F100" s="27">
        <v>48313.919999999998</v>
      </c>
      <c r="G100" s="27"/>
      <c r="H100" s="27">
        <f t="shared" si="32"/>
        <v>48313.919999999998</v>
      </c>
      <c r="I100" s="27">
        <v>52563.45</v>
      </c>
      <c r="J100" s="27"/>
      <c r="K100" s="27">
        <f t="shared" si="33"/>
        <v>99.999834416525218</v>
      </c>
      <c r="L100" s="64"/>
      <c r="M100" s="27">
        <f t="shared" si="34"/>
        <v>99.999834416525218</v>
      </c>
    </row>
    <row r="101" spans="1:13" ht="18" customHeight="1">
      <c r="A101" s="35" t="s">
        <v>22</v>
      </c>
      <c r="B101" s="25" t="s">
        <v>23</v>
      </c>
      <c r="C101" s="27">
        <v>133300</v>
      </c>
      <c r="D101" s="27"/>
      <c r="E101" s="17">
        <f t="shared" si="36"/>
        <v>133300</v>
      </c>
      <c r="F101" s="27">
        <v>123604.19</v>
      </c>
      <c r="G101" s="27"/>
      <c r="H101" s="27">
        <f t="shared" si="32"/>
        <v>123604.19</v>
      </c>
      <c r="I101" s="27">
        <v>7937.1</v>
      </c>
      <c r="J101" s="27"/>
      <c r="K101" s="27">
        <f t="shared" si="33"/>
        <v>92.726324081020266</v>
      </c>
      <c r="L101" s="64"/>
      <c r="M101" s="27">
        <f t="shared" si="34"/>
        <v>92.726324081020266</v>
      </c>
    </row>
    <row r="102" spans="1:13" ht="18" customHeight="1">
      <c r="A102" s="33" t="s">
        <v>24</v>
      </c>
      <c r="B102" s="25" t="s">
        <v>25</v>
      </c>
      <c r="C102" s="27">
        <v>21450</v>
      </c>
      <c r="D102" s="27"/>
      <c r="E102" s="17">
        <f t="shared" si="36"/>
        <v>21450</v>
      </c>
      <c r="F102" s="27">
        <v>18575.939999999999</v>
      </c>
      <c r="G102" s="27"/>
      <c r="H102" s="27">
        <f t="shared" si="32"/>
        <v>18575.939999999999</v>
      </c>
      <c r="I102" s="27">
        <v>1132.04</v>
      </c>
      <c r="J102" s="27"/>
      <c r="K102" s="27">
        <f t="shared" si="33"/>
        <v>86.601118881118879</v>
      </c>
      <c r="L102" s="64"/>
      <c r="M102" s="27">
        <f t="shared" si="34"/>
        <v>86.601118881118879</v>
      </c>
    </row>
    <row r="103" spans="1:13" ht="18" customHeight="1">
      <c r="A103" s="35" t="s">
        <v>26</v>
      </c>
      <c r="B103" s="25" t="s">
        <v>27</v>
      </c>
      <c r="C103" s="27">
        <v>7000</v>
      </c>
      <c r="D103" s="27"/>
      <c r="E103" s="17">
        <f t="shared" si="36"/>
        <v>7000</v>
      </c>
      <c r="F103" s="27">
        <v>2887.5</v>
      </c>
      <c r="G103" s="27"/>
      <c r="H103" s="27">
        <f t="shared" si="32"/>
        <v>2887.5</v>
      </c>
      <c r="I103" s="27"/>
      <c r="J103" s="27"/>
      <c r="K103" s="27">
        <f t="shared" si="33"/>
        <v>41.25</v>
      </c>
      <c r="L103" s="64"/>
      <c r="M103" s="27">
        <f t="shared" si="34"/>
        <v>41.25</v>
      </c>
    </row>
    <row r="104" spans="1:13" ht="18" customHeight="1">
      <c r="A104" s="35" t="s">
        <v>37</v>
      </c>
      <c r="B104" s="25" t="s">
        <v>38</v>
      </c>
      <c r="C104" s="27">
        <v>115500</v>
      </c>
      <c r="D104" s="27"/>
      <c r="E104" s="17">
        <f t="shared" si="36"/>
        <v>115500</v>
      </c>
      <c r="F104" s="27">
        <v>114330.92</v>
      </c>
      <c r="G104" s="27"/>
      <c r="H104" s="27">
        <f t="shared" si="32"/>
        <v>114330.92</v>
      </c>
      <c r="I104" s="27"/>
      <c r="J104" s="27"/>
      <c r="K104" s="27">
        <f t="shared" si="33"/>
        <v>98.987809523809517</v>
      </c>
      <c r="L104" s="64"/>
      <c r="M104" s="27">
        <f t="shared" si="34"/>
        <v>98.987809523809517</v>
      </c>
    </row>
    <row r="105" spans="1:13" ht="18" customHeight="1">
      <c r="A105" s="33" t="s">
        <v>47</v>
      </c>
      <c r="B105" s="25" t="s">
        <v>48</v>
      </c>
      <c r="C105" s="27">
        <v>50692</v>
      </c>
      <c r="D105" s="27"/>
      <c r="E105" s="17">
        <f t="shared" si="36"/>
        <v>50692</v>
      </c>
      <c r="F105" s="27">
        <v>48107.08</v>
      </c>
      <c r="G105" s="27"/>
      <c r="H105" s="27">
        <f t="shared" si="32"/>
        <v>48107.08</v>
      </c>
      <c r="I105" s="27">
        <v>2951.54</v>
      </c>
      <c r="J105" s="27"/>
      <c r="K105" s="27">
        <f t="shared" si="33"/>
        <v>94.900733843604513</v>
      </c>
      <c r="L105" s="64"/>
      <c r="M105" s="27">
        <f t="shared" si="34"/>
        <v>94.900733843604513</v>
      </c>
    </row>
    <row r="106" spans="1:13" ht="18" customHeight="1">
      <c r="A106" s="35" t="s">
        <v>39</v>
      </c>
      <c r="B106" s="25" t="s">
        <v>40</v>
      </c>
      <c r="C106" s="27">
        <v>4626540</v>
      </c>
      <c r="D106" s="27"/>
      <c r="E106" s="17">
        <f t="shared" si="36"/>
        <v>4626540</v>
      </c>
      <c r="F106" s="27">
        <v>4621027.28</v>
      </c>
      <c r="G106" s="27"/>
      <c r="H106" s="27">
        <f t="shared" si="32"/>
        <v>4621027.28</v>
      </c>
      <c r="I106" s="27"/>
      <c r="J106" s="27"/>
      <c r="K106" s="27">
        <f t="shared" si="33"/>
        <v>99.880845729205845</v>
      </c>
      <c r="L106" s="64"/>
      <c r="M106" s="27">
        <f t="shared" si="34"/>
        <v>99.880845729205845</v>
      </c>
    </row>
    <row r="107" spans="1:13" ht="18" customHeight="1">
      <c r="A107" s="35" t="s">
        <v>253</v>
      </c>
      <c r="B107" s="25" t="s">
        <v>212</v>
      </c>
      <c r="C107" s="27">
        <v>560</v>
      </c>
      <c r="D107" s="27"/>
      <c r="E107" s="17">
        <f t="shared" si="36"/>
        <v>560</v>
      </c>
      <c r="F107" s="27">
        <v>532</v>
      </c>
      <c r="G107" s="27"/>
      <c r="H107" s="27">
        <f t="shared" si="32"/>
        <v>532</v>
      </c>
      <c r="I107" s="27"/>
      <c r="J107" s="27"/>
      <c r="K107" s="27">
        <f t="shared" si="33"/>
        <v>95</v>
      </c>
      <c r="L107" s="64"/>
      <c r="M107" s="27">
        <f t="shared" si="34"/>
        <v>95</v>
      </c>
    </row>
    <row r="108" spans="1:13" ht="18" customHeight="1">
      <c r="A108" s="33" t="s">
        <v>28</v>
      </c>
      <c r="B108" s="25" t="s">
        <v>29</v>
      </c>
      <c r="C108" s="27">
        <v>1110001</v>
      </c>
      <c r="D108" s="27"/>
      <c r="E108" s="17">
        <f t="shared" si="36"/>
        <v>1110001</v>
      </c>
      <c r="F108" s="27">
        <v>874861.47</v>
      </c>
      <c r="G108" s="27"/>
      <c r="H108" s="27">
        <f t="shared" si="32"/>
        <v>874861.47</v>
      </c>
      <c r="I108" s="27">
        <v>174633.88</v>
      </c>
      <c r="J108" s="27"/>
      <c r="K108" s="27">
        <f t="shared" si="33"/>
        <v>78.816277642993114</v>
      </c>
      <c r="L108" s="64"/>
      <c r="M108" s="27">
        <f t="shared" si="34"/>
        <v>78.816277642993114</v>
      </c>
    </row>
    <row r="109" spans="1:13" ht="18" customHeight="1">
      <c r="A109" s="33" t="s">
        <v>73</v>
      </c>
      <c r="B109" s="25" t="s">
        <v>74</v>
      </c>
      <c r="C109" s="27">
        <v>3290</v>
      </c>
      <c r="D109" s="27"/>
      <c r="E109" s="17">
        <f t="shared" si="36"/>
        <v>3290</v>
      </c>
      <c r="F109" s="27">
        <v>3236.88</v>
      </c>
      <c r="G109" s="27"/>
      <c r="H109" s="27">
        <f t="shared" si="32"/>
        <v>3236.88</v>
      </c>
      <c r="I109" s="27">
        <v>269.74</v>
      </c>
      <c r="J109" s="27"/>
      <c r="K109" s="27">
        <f t="shared" si="33"/>
        <v>98.385410334346517</v>
      </c>
      <c r="L109" s="64"/>
      <c r="M109" s="27">
        <f t="shared" si="34"/>
        <v>98.385410334346517</v>
      </c>
    </row>
    <row r="110" spans="1:13" ht="24" customHeight="1">
      <c r="A110" s="72" t="s">
        <v>326</v>
      </c>
      <c r="B110" s="25" t="s">
        <v>260</v>
      </c>
      <c r="C110" s="27">
        <v>10640</v>
      </c>
      <c r="D110" s="27"/>
      <c r="E110" s="17">
        <f t="shared" si="36"/>
        <v>10640</v>
      </c>
      <c r="F110" s="27">
        <v>10389.86</v>
      </c>
      <c r="G110" s="27"/>
      <c r="H110" s="27">
        <f t="shared" si="32"/>
        <v>10389.86</v>
      </c>
      <c r="I110" s="27">
        <v>919.87</v>
      </c>
      <c r="J110" s="27"/>
      <c r="K110" s="27">
        <f t="shared" si="33"/>
        <v>97.649060150375945</v>
      </c>
      <c r="L110" s="64"/>
      <c r="M110" s="27">
        <f t="shared" si="34"/>
        <v>97.649060150375945</v>
      </c>
    </row>
    <row r="111" spans="1:13" ht="21.75" customHeight="1">
      <c r="A111" s="72" t="s">
        <v>327</v>
      </c>
      <c r="B111" s="25" t="s">
        <v>261</v>
      </c>
      <c r="C111" s="27">
        <v>7455</v>
      </c>
      <c r="D111" s="27"/>
      <c r="E111" s="17">
        <f t="shared" si="36"/>
        <v>7455</v>
      </c>
      <c r="F111" s="27">
        <v>7224.42</v>
      </c>
      <c r="G111" s="27"/>
      <c r="H111" s="27">
        <f t="shared" si="32"/>
        <v>7224.42</v>
      </c>
      <c r="I111" s="27">
        <v>690.44</v>
      </c>
      <c r="J111" s="27"/>
      <c r="K111" s="27">
        <f t="shared" si="33"/>
        <v>96.907042253521126</v>
      </c>
      <c r="L111" s="64"/>
      <c r="M111" s="27">
        <f t="shared" si="34"/>
        <v>96.907042253521126</v>
      </c>
    </row>
    <row r="112" spans="1:13" ht="18" customHeight="1">
      <c r="A112" s="72" t="s">
        <v>75</v>
      </c>
      <c r="B112" s="25" t="s">
        <v>76</v>
      </c>
      <c r="C112" s="27">
        <v>3850</v>
      </c>
      <c r="D112" s="27"/>
      <c r="E112" s="17">
        <f t="shared" si="36"/>
        <v>3850</v>
      </c>
      <c r="F112" s="27">
        <v>603.97</v>
      </c>
      <c r="G112" s="27"/>
      <c r="H112" s="27">
        <f t="shared" si="32"/>
        <v>603.97</v>
      </c>
      <c r="I112" s="27"/>
      <c r="J112" s="27"/>
      <c r="K112" s="27">
        <f t="shared" si="33"/>
        <v>15.687532467532469</v>
      </c>
      <c r="L112" s="64"/>
      <c r="M112" s="27">
        <f t="shared" si="34"/>
        <v>15.687532467532469</v>
      </c>
    </row>
    <row r="113" spans="1:13" ht="18" customHeight="1">
      <c r="A113" s="33" t="s">
        <v>41</v>
      </c>
      <c r="B113" s="25" t="s">
        <v>42</v>
      </c>
      <c r="C113" s="27">
        <v>27872</v>
      </c>
      <c r="D113" s="27"/>
      <c r="E113" s="17">
        <f t="shared" si="36"/>
        <v>27872</v>
      </c>
      <c r="F113" s="27">
        <v>27872</v>
      </c>
      <c r="G113" s="27"/>
      <c r="H113" s="27">
        <f t="shared" si="32"/>
        <v>27872</v>
      </c>
      <c r="I113" s="27"/>
      <c r="J113" s="27"/>
      <c r="K113" s="27">
        <f t="shared" si="33"/>
        <v>100</v>
      </c>
      <c r="L113" s="64"/>
      <c r="M113" s="27">
        <f t="shared" si="34"/>
        <v>100</v>
      </c>
    </row>
    <row r="114" spans="1:13" ht="18" customHeight="1">
      <c r="A114" s="33" t="s">
        <v>202</v>
      </c>
      <c r="B114" s="25" t="s">
        <v>203</v>
      </c>
      <c r="C114" s="27">
        <v>45</v>
      </c>
      <c r="D114" s="27"/>
      <c r="E114" s="17">
        <f t="shared" si="36"/>
        <v>45</v>
      </c>
      <c r="F114" s="27">
        <v>44.19</v>
      </c>
      <c r="G114" s="27"/>
      <c r="H114" s="27">
        <f t="shared" si="32"/>
        <v>44.19</v>
      </c>
      <c r="I114" s="27"/>
      <c r="J114" s="27"/>
      <c r="K114" s="27">
        <f t="shared" si="33"/>
        <v>98.2</v>
      </c>
      <c r="L114" s="64"/>
      <c r="M114" s="27">
        <f t="shared" si="34"/>
        <v>98.2</v>
      </c>
    </row>
    <row r="115" spans="1:13" ht="18" customHeight="1">
      <c r="A115" s="35" t="s">
        <v>55</v>
      </c>
      <c r="B115" s="25" t="s">
        <v>56</v>
      </c>
      <c r="C115" s="27">
        <v>1700</v>
      </c>
      <c r="D115" s="27"/>
      <c r="E115" s="17">
        <f t="shared" si="36"/>
        <v>1700</v>
      </c>
      <c r="F115" s="27"/>
      <c r="G115" s="27"/>
      <c r="H115" s="27">
        <f t="shared" si="32"/>
        <v>0</v>
      </c>
      <c r="I115" s="27"/>
      <c r="J115" s="27"/>
      <c r="K115" s="27">
        <f t="shared" si="33"/>
        <v>0</v>
      </c>
      <c r="L115" s="64"/>
      <c r="M115" s="27">
        <f t="shared" si="34"/>
        <v>0</v>
      </c>
    </row>
    <row r="116" spans="1:13" ht="18" customHeight="1">
      <c r="A116" s="71" t="s">
        <v>279</v>
      </c>
      <c r="B116" s="25" t="s">
        <v>265</v>
      </c>
      <c r="C116" s="27">
        <v>11400</v>
      </c>
      <c r="D116" s="27"/>
      <c r="E116" s="17">
        <f t="shared" si="36"/>
        <v>11400</v>
      </c>
      <c r="F116" s="27">
        <v>9157.0499999999993</v>
      </c>
      <c r="G116" s="27"/>
      <c r="H116" s="27">
        <f t="shared" si="32"/>
        <v>9157.0499999999993</v>
      </c>
      <c r="I116" s="27"/>
      <c r="J116" s="27"/>
      <c r="K116" s="27">
        <f t="shared" si="33"/>
        <v>80.324999999999989</v>
      </c>
      <c r="L116" s="64"/>
      <c r="M116" s="27">
        <f t="shared" si="34"/>
        <v>80.324999999999989</v>
      </c>
    </row>
    <row r="117" spans="1:13" ht="18" customHeight="1">
      <c r="A117" s="71" t="s">
        <v>280</v>
      </c>
      <c r="B117" s="25" t="s">
        <v>266</v>
      </c>
      <c r="C117" s="27">
        <v>4898</v>
      </c>
      <c r="D117" s="27"/>
      <c r="E117" s="17">
        <f t="shared" si="36"/>
        <v>4898</v>
      </c>
      <c r="F117" s="27">
        <v>4860.1099999999997</v>
      </c>
      <c r="G117" s="27"/>
      <c r="H117" s="27">
        <f t="shared" si="32"/>
        <v>4860.1099999999997</v>
      </c>
      <c r="I117" s="27"/>
      <c r="J117" s="27"/>
      <c r="K117" s="27">
        <f t="shared" si="33"/>
        <v>99.226418946508772</v>
      </c>
      <c r="L117" s="64"/>
      <c r="M117" s="27">
        <f t="shared" si="34"/>
        <v>99.226418946508772</v>
      </c>
    </row>
    <row r="118" spans="1:13" ht="18" customHeight="1">
      <c r="A118" s="71" t="s">
        <v>281</v>
      </c>
      <c r="B118" s="25" t="s">
        <v>267</v>
      </c>
      <c r="C118" s="27">
        <v>27240</v>
      </c>
      <c r="D118" s="27"/>
      <c r="E118" s="17">
        <f t="shared" si="36"/>
        <v>27240</v>
      </c>
      <c r="F118" s="27">
        <v>24746.17</v>
      </c>
      <c r="G118" s="27"/>
      <c r="H118" s="27">
        <f t="shared" si="32"/>
        <v>24746.17</v>
      </c>
      <c r="I118" s="27"/>
      <c r="J118" s="27"/>
      <c r="K118" s="27">
        <f t="shared" si="33"/>
        <v>90.844970631424374</v>
      </c>
      <c r="L118" s="64"/>
      <c r="M118" s="27">
        <f t="shared" si="34"/>
        <v>90.844970631424374</v>
      </c>
    </row>
    <row r="119" spans="1:13" ht="18" customHeight="1">
      <c r="A119" s="33" t="s">
        <v>57</v>
      </c>
      <c r="B119" s="25" t="s">
        <v>58</v>
      </c>
      <c r="C119" s="27">
        <v>5605195.5999999996</v>
      </c>
      <c r="D119" s="27"/>
      <c r="E119" s="17">
        <f t="shared" si="36"/>
        <v>5605195.5999999996</v>
      </c>
      <c r="F119" s="27">
        <v>5073293.78</v>
      </c>
      <c r="G119" s="27"/>
      <c r="H119" s="27">
        <f t="shared" si="32"/>
        <v>5073293.78</v>
      </c>
      <c r="I119" s="27">
        <v>57159.29</v>
      </c>
      <c r="J119" s="27"/>
      <c r="K119" s="27">
        <f t="shared" si="33"/>
        <v>90.510557383581769</v>
      </c>
      <c r="L119" s="64"/>
      <c r="M119" s="27">
        <f t="shared" si="34"/>
        <v>90.510557383581769</v>
      </c>
    </row>
    <row r="120" spans="1:13" ht="18" customHeight="1">
      <c r="A120" s="33" t="s">
        <v>268</v>
      </c>
      <c r="B120" s="25" t="s">
        <v>44</v>
      </c>
      <c r="C120" s="27">
        <v>20000</v>
      </c>
      <c r="D120" s="27"/>
      <c r="E120" s="17">
        <f t="shared" si="36"/>
        <v>20000</v>
      </c>
      <c r="F120" s="27"/>
      <c r="G120" s="27"/>
      <c r="H120" s="27">
        <f t="shared" si="32"/>
        <v>0</v>
      </c>
      <c r="I120" s="27"/>
      <c r="J120" s="27"/>
      <c r="K120" s="27">
        <f>F120/C120*100</f>
        <v>0</v>
      </c>
      <c r="L120" s="64"/>
      <c r="M120" s="27">
        <f>H120/E120*100</f>
        <v>0</v>
      </c>
    </row>
    <row r="121" spans="1:13" ht="18" customHeight="1">
      <c r="A121" s="33"/>
      <c r="B121" s="25"/>
      <c r="C121" s="27"/>
      <c r="D121" s="27"/>
      <c r="E121" s="32"/>
      <c r="F121" s="27"/>
      <c r="G121" s="27"/>
      <c r="H121" s="27"/>
      <c r="I121" s="27"/>
      <c r="J121" s="27"/>
      <c r="K121" s="27"/>
      <c r="L121" s="64"/>
      <c r="M121" s="27"/>
    </row>
    <row r="122" spans="1:13" ht="18" customHeight="1">
      <c r="A122" s="23" t="s">
        <v>371</v>
      </c>
      <c r="B122" s="34">
        <v>60017</v>
      </c>
      <c r="C122" s="24">
        <f>C123+C128</f>
        <v>507007</v>
      </c>
      <c r="D122" s="24">
        <f>D123+D128</f>
        <v>0</v>
      </c>
      <c r="E122" s="24">
        <f>C122+D122</f>
        <v>507007</v>
      </c>
      <c r="F122" s="24">
        <f>F123+F128</f>
        <v>500522.14</v>
      </c>
      <c r="G122" s="24">
        <f>G123+G128</f>
        <v>0</v>
      </c>
      <c r="H122" s="24">
        <f>F122+G122</f>
        <v>500522.14</v>
      </c>
      <c r="I122" s="24">
        <f>I123+I128</f>
        <v>9762.7199999999993</v>
      </c>
      <c r="J122" s="24">
        <f>J123+J128</f>
        <v>0</v>
      </c>
      <c r="K122" s="24">
        <f t="shared" ref="K122:K150" si="37">F122/C122*100</f>
        <v>98.720952570674569</v>
      </c>
      <c r="L122" s="91">
        <v>0</v>
      </c>
      <c r="M122" s="24">
        <f t="shared" ref="M122:M149" si="38">H122/E122*100</f>
        <v>98.720952570674569</v>
      </c>
    </row>
    <row r="123" spans="1:13" ht="18" customHeight="1">
      <c r="A123" s="22" t="s">
        <v>397</v>
      </c>
      <c r="B123" s="34"/>
      <c r="C123" s="24">
        <f>C124+C127</f>
        <v>452889</v>
      </c>
      <c r="D123" s="24">
        <f>D124+D127</f>
        <v>0</v>
      </c>
      <c r="E123" s="24">
        <f t="shared" ref="E123:E128" si="39">C123+D123</f>
        <v>452889</v>
      </c>
      <c r="F123" s="24">
        <f>F124+F127</f>
        <v>447176.67000000004</v>
      </c>
      <c r="G123" s="24">
        <f>G124+G127</f>
        <v>0</v>
      </c>
      <c r="H123" s="24">
        <f t="shared" ref="H123:H128" si="40">F123+G123</f>
        <v>447176.67000000004</v>
      </c>
      <c r="I123" s="24">
        <f>I124+I127</f>
        <v>9762.7199999999993</v>
      </c>
      <c r="J123" s="24">
        <f>J124+J127</f>
        <v>0</v>
      </c>
      <c r="K123" s="24">
        <f t="shared" si="37"/>
        <v>98.738690937514491</v>
      </c>
      <c r="L123" s="64"/>
      <c r="M123" s="24">
        <f t="shared" si="38"/>
        <v>98.738690937514491</v>
      </c>
    </row>
    <row r="124" spans="1:13" ht="18" customHeight="1">
      <c r="A124" s="97" t="s">
        <v>398</v>
      </c>
      <c r="B124" s="34"/>
      <c r="C124" s="32">
        <f>C125+C126</f>
        <v>452684</v>
      </c>
      <c r="D124" s="32">
        <f>D125+D126</f>
        <v>0</v>
      </c>
      <c r="E124" s="32">
        <f t="shared" si="39"/>
        <v>452684</v>
      </c>
      <c r="F124" s="32">
        <f>F125+F126</f>
        <v>447054.49000000005</v>
      </c>
      <c r="G124" s="32">
        <f>G125+G126</f>
        <v>0</v>
      </c>
      <c r="H124" s="32">
        <f t="shared" si="40"/>
        <v>447054.49000000005</v>
      </c>
      <c r="I124" s="32">
        <f>I125+I126</f>
        <v>9762.7199999999993</v>
      </c>
      <c r="J124" s="32">
        <f>J125+J126</f>
        <v>0</v>
      </c>
      <c r="K124" s="32">
        <f t="shared" si="37"/>
        <v>98.756415070998756</v>
      </c>
      <c r="L124" s="64"/>
      <c r="M124" s="32">
        <f t="shared" si="38"/>
        <v>98.756415070998756</v>
      </c>
    </row>
    <row r="125" spans="1:13" ht="18" customHeight="1">
      <c r="A125" s="14" t="s">
        <v>399</v>
      </c>
      <c r="B125" s="34"/>
      <c r="C125" s="32">
        <f>SUM(C131:C135)</f>
        <v>148497</v>
      </c>
      <c r="D125" s="32">
        <f>SUM(D131:D135)</f>
        <v>0</v>
      </c>
      <c r="E125" s="32">
        <f t="shared" si="39"/>
        <v>148497</v>
      </c>
      <c r="F125" s="32">
        <f>SUM(F131:F135)</f>
        <v>146090.89000000001</v>
      </c>
      <c r="G125" s="32">
        <f>SUM(G131:G135)</f>
        <v>0</v>
      </c>
      <c r="H125" s="32">
        <f t="shared" si="40"/>
        <v>146090.89000000001</v>
      </c>
      <c r="I125" s="32">
        <f>SUM(I131:I135)</f>
        <v>8804.66</v>
      </c>
      <c r="J125" s="32">
        <f>SUM(J131:J135)</f>
        <v>0</v>
      </c>
      <c r="K125" s="32">
        <f t="shared" si="37"/>
        <v>98.379691172212247</v>
      </c>
      <c r="L125" s="64"/>
      <c r="M125" s="32">
        <f t="shared" si="38"/>
        <v>98.379691172212247</v>
      </c>
    </row>
    <row r="126" spans="1:13" ht="18" customHeight="1">
      <c r="A126" s="14" t="s">
        <v>400</v>
      </c>
      <c r="B126" s="34"/>
      <c r="C126" s="32">
        <f>SUM(C136:C149)</f>
        <v>304187</v>
      </c>
      <c r="D126" s="32">
        <f>SUM(D136:D149)</f>
        <v>0</v>
      </c>
      <c r="E126" s="32">
        <f t="shared" si="39"/>
        <v>304187</v>
      </c>
      <c r="F126" s="32">
        <f>SUM(F136:F149)</f>
        <v>300963.60000000003</v>
      </c>
      <c r="G126" s="32">
        <f>SUM(G136:G149)</f>
        <v>0</v>
      </c>
      <c r="H126" s="32">
        <f t="shared" si="40"/>
        <v>300963.60000000003</v>
      </c>
      <c r="I126" s="32">
        <f>SUM(I136:I149)</f>
        <v>958.06</v>
      </c>
      <c r="J126" s="32">
        <f>SUM(J136:J149)</f>
        <v>0</v>
      </c>
      <c r="K126" s="32">
        <f t="shared" si="37"/>
        <v>98.940322893483298</v>
      </c>
      <c r="L126" s="64"/>
      <c r="M126" s="32">
        <f t="shared" si="38"/>
        <v>98.940322893483298</v>
      </c>
    </row>
    <row r="127" spans="1:13" ht="18" customHeight="1">
      <c r="A127" s="14" t="s">
        <v>402</v>
      </c>
      <c r="B127" s="34"/>
      <c r="C127" s="32">
        <f>SUM(C130)</f>
        <v>205</v>
      </c>
      <c r="D127" s="32">
        <f>SUM(D130)</f>
        <v>0</v>
      </c>
      <c r="E127" s="32">
        <f t="shared" si="39"/>
        <v>205</v>
      </c>
      <c r="F127" s="32">
        <f>SUM(F130)</f>
        <v>122.18</v>
      </c>
      <c r="G127" s="32">
        <f>SUM(G130)</f>
        <v>0</v>
      </c>
      <c r="H127" s="32">
        <f t="shared" si="40"/>
        <v>122.18</v>
      </c>
      <c r="I127" s="32">
        <f>SUM(I130)</f>
        <v>0</v>
      </c>
      <c r="J127" s="32">
        <f>SUM(J130)</f>
        <v>0</v>
      </c>
      <c r="K127" s="32">
        <f t="shared" si="37"/>
        <v>59.600000000000009</v>
      </c>
      <c r="L127" s="64"/>
      <c r="M127" s="32">
        <f t="shared" si="38"/>
        <v>59.600000000000009</v>
      </c>
    </row>
    <row r="128" spans="1:13" ht="18" customHeight="1">
      <c r="A128" s="96" t="s">
        <v>406</v>
      </c>
      <c r="B128" s="34"/>
      <c r="C128" s="24">
        <f>C129</f>
        <v>54118</v>
      </c>
      <c r="D128" s="24">
        <f>D129</f>
        <v>0</v>
      </c>
      <c r="E128" s="24">
        <f t="shared" si="39"/>
        <v>54118</v>
      </c>
      <c r="F128" s="24">
        <f>F129</f>
        <v>53345.47</v>
      </c>
      <c r="G128" s="24">
        <f>G129</f>
        <v>0</v>
      </c>
      <c r="H128" s="24">
        <f t="shared" si="40"/>
        <v>53345.47</v>
      </c>
      <c r="I128" s="24">
        <f>I129</f>
        <v>0</v>
      </c>
      <c r="J128" s="24">
        <f>J129</f>
        <v>0</v>
      </c>
      <c r="K128" s="24">
        <f t="shared" si="37"/>
        <v>98.572508222772456</v>
      </c>
      <c r="L128" s="64"/>
      <c r="M128" s="24">
        <f t="shared" si="38"/>
        <v>98.572508222772456</v>
      </c>
    </row>
    <row r="129" spans="1:13" ht="18" customHeight="1">
      <c r="A129" s="14" t="s">
        <v>407</v>
      </c>
      <c r="B129" s="15"/>
      <c r="C129" s="17">
        <f>C150</f>
        <v>54118</v>
      </c>
      <c r="D129" s="17">
        <f>D150</f>
        <v>0</v>
      </c>
      <c r="E129" s="17">
        <f>SUM(C129:D129)</f>
        <v>54118</v>
      </c>
      <c r="F129" s="17">
        <f>F150</f>
        <v>53345.47</v>
      </c>
      <c r="G129" s="17">
        <f>G150</f>
        <v>0</v>
      </c>
      <c r="H129" s="17">
        <f>SUM(F129:G129)</f>
        <v>53345.47</v>
      </c>
      <c r="I129" s="17">
        <f>I150</f>
        <v>0</v>
      </c>
      <c r="J129" s="20">
        <f>J150</f>
        <v>0</v>
      </c>
      <c r="K129" s="32">
        <f t="shared" si="37"/>
        <v>98.572508222772456</v>
      </c>
      <c r="L129" s="64"/>
      <c r="M129" s="32">
        <f t="shared" si="38"/>
        <v>98.572508222772456</v>
      </c>
    </row>
    <row r="130" spans="1:13" ht="18" customHeight="1">
      <c r="A130" s="35" t="s">
        <v>307</v>
      </c>
      <c r="B130" s="25" t="s">
        <v>46</v>
      </c>
      <c r="C130" s="27">
        <v>205</v>
      </c>
      <c r="D130" s="27"/>
      <c r="E130" s="17">
        <f t="shared" ref="E130:E150" si="41">SUM(C130:D130)</f>
        <v>205</v>
      </c>
      <c r="F130" s="27">
        <v>122.18</v>
      </c>
      <c r="G130" s="27"/>
      <c r="H130" s="27">
        <f t="shared" ref="H130:H150" si="42">F130+G130</f>
        <v>122.18</v>
      </c>
      <c r="I130" s="27"/>
      <c r="J130" s="27"/>
      <c r="K130" s="27">
        <f t="shared" si="37"/>
        <v>59.600000000000009</v>
      </c>
      <c r="L130" s="64"/>
      <c r="M130" s="27">
        <f t="shared" si="38"/>
        <v>59.600000000000009</v>
      </c>
    </row>
    <row r="131" spans="1:13" ht="18" customHeight="1">
      <c r="A131" s="35" t="s">
        <v>33</v>
      </c>
      <c r="B131" s="25" t="s">
        <v>34</v>
      </c>
      <c r="C131" s="27">
        <v>118500</v>
      </c>
      <c r="D131" s="27"/>
      <c r="E131" s="17">
        <f t="shared" si="41"/>
        <v>118500</v>
      </c>
      <c r="F131" s="27">
        <v>118464.96000000001</v>
      </c>
      <c r="G131" s="27"/>
      <c r="H131" s="27">
        <f t="shared" si="42"/>
        <v>118464.96000000001</v>
      </c>
      <c r="I131" s="27"/>
      <c r="J131" s="27"/>
      <c r="K131" s="27">
        <f t="shared" si="37"/>
        <v>99.970430379746844</v>
      </c>
      <c r="L131" s="64"/>
      <c r="M131" s="27">
        <f t="shared" si="38"/>
        <v>99.970430379746844</v>
      </c>
    </row>
    <row r="132" spans="1:13" ht="18" customHeight="1">
      <c r="A132" s="33" t="s">
        <v>35</v>
      </c>
      <c r="B132" s="25" t="s">
        <v>36</v>
      </c>
      <c r="C132" s="27">
        <v>6902</v>
      </c>
      <c r="D132" s="27"/>
      <c r="E132" s="17">
        <f t="shared" si="41"/>
        <v>6902</v>
      </c>
      <c r="F132" s="27">
        <v>6901.98</v>
      </c>
      <c r="G132" s="27"/>
      <c r="H132" s="27">
        <f t="shared" si="42"/>
        <v>6901.98</v>
      </c>
      <c r="I132" s="27">
        <v>7509.06</v>
      </c>
      <c r="J132" s="27"/>
      <c r="K132" s="27">
        <f t="shared" si="37"/>
        <v>99.999710228919142</v>
      </c>
      <c r="L132" s="64"/>
      <c r="M132" s="27">
        <f t="shared" si="38"/>
        <v>99.999710228919142</v>
      </c>
    </row>
    <row r="133" spans="1:13" ht="18" customHeight="1">
      <c r="A133" s="35" t="s">
        <v>22</v>
      </c>
      <c r="B133" s="25" t="s">
        <v>23</v>
      </c>
      <c r="C133" s="27">
        <v>19000</v>
      </c>
      <c r="D133" s="27"/>
      <c r="E133" s="17">
        <f t="shared" si="41"/>
        <v>19000</v>
      </c>
      <c r="F133" s="27">
        <v>17657.75</v>
      </c>
      <c r="G133" s="27"/>
      <c r="H133" s="27">
        <f t="shared" si="42"/>
        <v>17657.75</v>
      </c>
      <c r="I133" s="27">
        <v>1133.8800000000001</v>
      </c>
      <c r="J133" s="27"/>
      <c r="K133" s="27">
        <f t="shared" si="37"/>
        <v>92.935526315789474</v>
      </c>
      <c r="L133" s="64"/>
      <c r="M133" s="27">
        <f t="shared" si="38"/>
        <v>92.935526315789474</v>
      </c>
    </row>
    <row r="134" spans="1:13" ht="18" customHeight="1">
      <c r="A134" s="33" t="s">
        <v>24</v>
      </c>
      <c r="B134" s="25" t="s">
        <v>25</v>
      </c>
      <c r="C134" s="27">
        <v>3095</v>
      </c>
      <c r="D134" s="27"/>
      <c r="E134" s="17">
        <f t="shared" si="41"/>
        <v>3095</v>
      </c>
      <c r="F134" s="27">
        <v>2653.7</v>
      </c>
      <c r="G134" s="27"/>
      <c r="H134" s="27">
        <f t="shared" si="42"/>
        <v>2653.7</v>
      </c>
      <c r="I134" s="27">
        <v>161.72</v>
      </c>
      <c r="J134" s="27"/>
      <c r="K134" s="27">
        <f t="shared" si="37"/>
        <v>85.741518578352171</v>
      </c>
      <c r="L134" s="64"/>
      <c r="M134" s="27">
        <f t="shared" si="38"/>
        <v>85.741518578352171</v>
      </c>
    </row>
    <row r="135" spans="1:13" ht="18" customHeight="1">
      <c r="A135" s="35" t="s">
        <v>26</v>
      </c>
      <c r="B135" s="25" t="s">
        <v>27</v>
      </c>
      <c r="C135" s="27">
        <v>1000</v>
      </c>
      <c r="D135" s="27"/>
      <c r="E135" s="17">
        <f t="shared" si="41"/>
        <v>1000</v>
      </c>
      <c r="F135" s="27">
        <v>412.5</v>
      </c>
      <c r="G135" s="27"/>
      <c r="H135" s="27">
        <f t="shared" si="42"/>
        <v>412.5</v>
      </c>
      <c r="I135" s="27"/>
      <c r="J135" s="27"/>
      <c r="K135" s="27">
        <f t="shared" si="37"/>
        <v>41.25</v>
      </c>
      <c r="L135" s="64"/>
      <c r="M135" s="27">
        <f t="shared" si="38"/>
        <v>41.25</v>
      </c>
    </row>
    <row r="136" spans="1:13" ht="18" customHeight="1">
      <c r="A136" s="35" t="s">
        <v>37</v>
      </c>
      <c r="B136" s="25" t="s">
        <v>38</v>
      </c>
      <c r="C136" s="27">
        <v>16500</v>
      </c>
      <c r="D136" s="27"/>
      <c r="E136" s="17">
        <f t="shared" si="41"/>
        <v>16500</v>
      </c>
      <c r="F136" s="27">
        <v>16333.01</v>
      </c>
      <c r="G136" s="27"/>
      <c r="H136" s="27">
        <f t="shared" si="42"/>
        <v>16333.01</v>
      </c>
      <c r="I136" s="27"/>
      <c r="J136" s="27"/>
      <c r="K136" s="27">
        <f t="shared" si="37"/>
        <v>98.987939393939399</v>
      </c>
      <c r="L136" s="64"/>
      <c r="M136" s="27">
        <f t="shared" si="38"/>
        <v>98.987939393939399</v>
      </c>
    </row>
    <row r="137" spans="1:13" ht="18" customHeight="1">
      <c r="A137" s="33" t="s">
        <v>47</v>
      </c>
      <c r="B137" s="25" t="s">
        <v>48</v>
      </c>
      <c r="C137" s="27">
        <v>5366</v>
      </c>
      <c r="D137" s="27"/>
      <c r="E137" s="17">
        <f t="shared" si="41"/>
        <v>5366</v>
      </c>
      <c r="F137" s="27">
        <v>5069.42</v>
      </c>
      <c r="G137" s="27"/>
      <c r="H137" s="27">
        <f t="shared" si="42"/>
        <v>5069.42</v>
      </c>
      <c r="I137" s="27">
        <v>61.07</v>
      </c>
      <c r="J137" s="27"/>
      <c r="K137" s="27">
        <f t="shared" si="37"/>
        <v>94.47297800969065</v>
      </c>
      <c r="L137" s="64"/>
      <c r="M137" s="27">
        <f t="shared" si="38"/>
        <v>94.47297800969065</v>
      </c>
    </row>
    <row r="138" spans="1:13" ht="18" customHeight="1">
      <c r="A138" s="35" t="s">
        <v>39</v>
      </c>
      <c r="B138" s="25" t="s">
        <v>40</v>
      </c>
      <c r="C138" s="27">
        <v>247574</v>
      </c>
      <c r="D138" s="27"/>
      <c r="E138" s="17">
        <f t="shared" si="41"/>
        <v>247574</v>
      </c>
      <c r="F138" s="27">
        <v>247120.44</v>
      </c>
      <c r="G138" s="27"/>
      <c r="H138" s="27">
        <f t="shared" si="42"/>
        <v>247120.44</v>
      </c>
      <c r="I138" s="27"/>
      <c r="J138" s="27"/>
      <c r="K138" s="27">
        <f t="shared" si="37"/>
        <v>99.816798209828178</v>
      </c>
      <c r="L138" s="64"/>
      <c r="M138" s="27">
        <f t="shared" si="38"/>
        <v>99.816798209828178</v>
      </c>
    </row>
    <row r="139" spans="1:13" ht="18" customHeight="1">
      <c r="A139" s="35" t="s">
        <v>253</v>
      </c>
      <c r="B139" s="25" t="s">
        <v>212</v>
      </c>
      <c r="C139" s="27">
        <v>80</v>
      </c>
      <c r="D139" s="27"/>
      <c r="E139" s="17">
        <f t="shared" si="41"/>
        <v>80</v>
      </c>
      <c r="F139" s="27">
        <v>76</v>
      </c>
      <c r="G139" s="27"/>
      <c r="H139" s="27">
        <f t="shared" si="42"/>
        <v>76</v>
      </c>
      <c r="I139" s="27"/>
      <c r="J139" s="27"/>
      <c r="K139" s="27">
        <f t="shared" si="37"/>
        <v>95</v>
      </c>
      <c r="L139" s="64"/>
      <c r="M139" s="27">
        <f t="shared" si="38"/>
        <v>95</v>
      </c>
    </row>
    <row r="140" spans="1:13" ht="18" customHeight="1">
      <c r="A140" s="33" t="s">
        <v>28</v>
      </c>
      <c r="B140" s="25" t="s">
        <v>29</v>
      </c>
      <c r="C140" s="27">
        <v>20882</v>
      </c>
      <c r="D140" s="27"/>
      <c r="E140" s="17">
        <f t="shared" si="41"/>
        <v>20882</v>
      </c>
      <c r="F140" s="27">
        <v>19773.830000000002</v>
      </c>
      <c r="G140" s="27"/>
      <c r="H140" s="27">
        <f t="shared" si="42"/>
        <v>19773.830000000002</v>
      </c>
      <c r="I140" s="27">
        <v>628.41999999999996</v>
      </c>
      <c r="J140" s="27"/>
      <c r="K140" s="27">
        <f t="shared" si="37"/>
        <v>94.693180729815168</v>
      </c>
      <c r="L140" s="64"/>
      <c r="M140" s="27">
        <f t="shared" si="38"/>
        <v>94.693180729815168</v>
      </c>
    </row>
    <row r="141" spans="1:13" ht="18" customHeight="1">
      <c r="A141" s="33" t="s">
        <v>73</v>
      </c>
      <c r="B141" s="25" t="s">
        <v>74</v>
      </c>
      <c r="C141" s="27">
        <v>470</v>
      </c>
      <c r="D141" s="27"/>
      <c r="E141" s="17">
        <f t="shared" si="41"/>
        <v>470</v>
      </c>
      <c r="F141" s="27">
        <v>462.36</v>
      </c>
      <c r="G141" s="27"/>
      <c r="H141" s="27">
        <f t="shared" si="42"/>
        <v>462.36</v>
      </c>
      <c r="I141" s="27">
        <v>38.53</v>
      </c>
      <c r="J141" s="27"/>
      <c r="K141" s="27">
        <f t="shared" si="37"/>
        <v>98.374468085106386</v>
      </c>
      <c r="L141" s="64"/>
      <c r="M141" s="27">
        <f t="shared" si="38"/>
        <v>98.374468085106386</v>
      </c>
    </row>
    <row r="142" spans="1:13" ht="18" customHeight="1">
      <c r="A142" s="72" t="s">
        <v>326</v>
      </c>
      <c r="B142" s="25" t="s">
        <v>260</v>
      </c>
      <c r="C142" s="27">
        <v>1520</v>
      </c>
      <c r="D142" s="27"/>
      <c r="E142" s="17">
        <f t="shared" si="41"/>
        <v>1520</v>
      </c>
      <c r="F142" s="27">
        <v>1484.27</v>
      </c>
      <c r="G142" s="27"/>
      <c r="H142" s="27">
        <f t="shared" si="42"/>
        <v>1484.27</v>
      </c>
      <c r="I142" s="27">
        <v>131.41</v>
      </c>
      <c r="J142" s="27"/>
      <c r="K142" s="27">
        <f t="shared" si="37"/>
        <v>97.649342105263159</v>
      </c>
      <c r="L142" s="64"/>
      <c r="M142" s="27">
        <f t="shared" si="38"/>
        <v>97.649342105263159</v>
      </c>
    </row>
    <row r="143" spans="1:13" ht="18" customHeight="1">
      <c r="A143" s="72" t="s">
        <v>327</v>
      </c>
      <c r="B143" s="25" t="s">
        <v>261</v>
      </c>
      <c r="C143" s="27">
        <v>1065</v>
      </c>
      <c r="D143" s="27"/>
      <c r="E143" s="17">
        <f t="shared" si="41"/>
        <v>1065</v>
      </c>
      <c r="F143" s="27">
        <v>1032.05</v>
      </c>
      <c r="G143" s="27"/>
      <c r="H143" s="27">
        <f t="shared" si="42"/>
        <v>1032.05</v>
      </c>
      <c r="I143" s="27">
        <v>98.63</v>
      </c>
      <c r="J143" s="27"/>
      <c r="K143" s="27">
        <f t="shared" si="37"/>
        <v>96.906103286384976</v>
      </c>
      <c r="L143" s="64"/>
      <c r="M143" s="27">
        <f t="shared" si="38"/>
        <v>96.906103286384976</v>
      </c>
    </row>
    <row r="144" spans="1:13" ht="18" customHeight="1">
      <c r="A144" s="72" t="s">
        <v>75</v>
      </c>
      <c r="B144" s="25" t="s">
        <v>76</v>
      </c>
      <c r="C144" s="27">
        <v>550</v>
      </c>
      <c r="D144" s="27"/>
      <c r="E144" s="17">
        <f t="shared" si="41"/>
        <v>550</v>
      </c>
      <c r="F144" s="27">
        <v>86.27</v>
      </c>
      <c r="G144" s="27"/>
      <c r="H144" s="27">
        <f t="shared" si="42"/>
        <v>86.27</v>
      </c>
      <c r="I144" s="27"/>
      <c r="J144" s="27"/>
      <c r="K144" s="27">
        <f t="shared" si="37"/>
        <v>15.685454545454544</v>
      </c>
      <c r="L144" s="64"/>
      <c r="M144" s="27">
        <f t="shared" si="38"/>
        <v>15.685454545454544</v>
      </c>
    </row>
    <row r="145" spans="1:13" ht="18" customHeight="1">
      <c r="A145" s="33" t="s">
        <v>41</v>
      </c>
      <c r="B145" s="25" t="s">
        <v>42</v>
      </c>
      <c r="C145" s="27">
        <v>3982</v>
      </c>
      <c r="D145" s="27"/>
      <c r="E145" s="17">
        <f t="shared" si="41"/>
        <v>3982</v>
      </c>
      <c r="F145" s="27">
        <v>3982</v>
      </c>
      <c r="G145" s="27"/>
      <c r="H145" s="27">
        <f t="shared" si="42"/>
        <v>3982</v>
      </c>
      <c r="I145" s="27"/>
      <c r="J145" s="27"/>
      <c r="K145" s="27">
        <f t="shared" si="37"/>
        <v>100</v>
      </c>
      <c r="L145" s="64"/>
      <c r="M145" s="27">
        <f t="shared" si="38"/>
        <v>100</v>
      </c>
    </row>
    <row r="146" spans="1:13" ht="18" customHeight="1">
      <c r="A146" s="33" t="s">
        <v>202</v>
      </c>
      <c r="B146" s="25" t="s">
        <v>203</v>
      </c>
      <c r="C146" s="27">
        <v>7</v>
      </c>
      <c r="D146" s="27"/>
      <c r="E146" s="17">
        <f t="shared" si="41"/>
        <v>7</v>
      </c>
      <c r="F146" s="27">
        <v>6.31</v>
      </c>
      <c r="G146" s="27"/>
      <c r="H146" s="27">
        <f t="shared" si="42"/>
        <v>6.31</v>
      </c>
      <c r="I146" s="27"/>
      <c r="J146" s="27"/>
      <c r="K146" s="27">
        <f t="shared" si="37"/>
        <v>90.142857142857139</v>
      </c>
      <c r="L146" s="64"/>
      <c r="M146" s="27">
        <f t="shared" si="38"/>
        <v>90.142857142857139</v>
      </c>
    </row>
    <row r="147" spans="1:13" ht="18" customHeight="1">
      <c r="A147" s="71" t="s">
        <v>279</v>
      </c>
      <c r="B147" s="25" t="s">
        <v>265</v>
      </c>
      <c r="C147" s="27">
        <v>1600</v>
      </c>
      <c r="D147" s="27"/>
      <c r="E147" s="17">
        <f t="shared" si="41"/>
        <v>1600</v>
      </c>
      <c r="F147" s="27">
        <v>1308.1500000000001</v>
      </c>
      <c r="G147" s="27"/>
      <c r="H147" s="27">
        <f t="shared" si="42"/>
        <v>1308.1500000000001</v>
      </c>
      <c r="I147" s="27"/>
      <c r="J147" s="27"/>
      <c r="K147" s="27">
        <f t="shared" si="37"/>
        <v>81.759375000000006</v>
      </c>
      <c r="L147" s="64"/>
      <c r="M147" s="27">
        <f t="shared" si="38"/>
        <v>81.759375000000006</v>
      </c>
    </row>
    <row r="148" spans="1:13" ht="18" customHeight="1">
      <c r="A148" s="71" t="s">
        <v>280</v>
      </c>
      <c r="B148" s="25" t="s">
        <v>266</v>
      </c>
      <c r="C148" s="27">
        <v>700</v>
      </c>
      <c r="D148" s="27"/>
      <c r="E148" s="17">
        <f t="shared" si="41"/>
        <v>700</v>
      </c>
      <c r="F148" s="27">
        <v>694.3</v>
      </c>
      <c r="G148" s="27"/>
      <c r="H148" s="27">
        <f t="shared" si="42"/>
        <v>694.3</v>
      </c>
      <c r="I148" s="27"/>
      <c r="J148" s="27"/>
      <c r="K148" s="27">
        <f t="shared" si="37"/>
        <v>99.185714285714283</v>
      </c>
      <c r="L148" s="64"/>
      <c r="M148" s="27">
        <f t="shared" si="38"/>
        <v>99.185714285714283</v>
      </c>
    </row>
    <row r="149" spans="1:13" ht="18" customHeight="1">
      <c r="A149" s="71" t="s">
        <v>281</v>
      </c>
      <c r="B149" s="25" t="s">
        <v>267</v>
      </c>
      <c r="C149" s="27">
        <v>3891</v>
      </c>
      <c r="D149" s="27"/>
      <c r="E149" s="17">
        <f t="shared" si="41"/>
        <v>3891</v>
      </c>
      <c r="F149" s="27">
        <v>3535.19</v>
      </c>
      <c r="G149" s="27"/>
      <c r="H149" s="27">
        <f t="shared" si="42"/>
        <v>3535.19</v>
      </c>
      <c r="I149" s="27"/>
      <c r="J149" s="27"/>
      <c r="K149" s="27">
        <f t="shared" si="37"/>
        <v>90.85556412233359</v>
      </c>
      <c r="L149" s="64"/>
      <c r="M149" s="27">
        <f t="shared" si="38"/>
        <v>90.85556412233359</v>
      </c>
    </row>
    <row r="150" spans="1:13" ht="18" customHeight="1">
      <c r="A150" s="33" t="s">
        <v>57</v>
      </c>
      <c r="B150" s="25" t="s">
        <v>58</v>
      </c>
      <c r="C150" s="27">
        <v>54118</v>
      </c>
      <c r="D150" s="27"/>
      <c r="E150" s="17">
        <f t="shared" si="41"/>
        <v>54118</v>
      </c>
      <c r="F150" s="27">
        <v>53345.47</v>
      </c>
      <c r="G150" s="27"/>
      <c r="H150" s="27">
        <f t="shared" si="42"/>
        <v>53345.47</v>
      </c>
      <c r="I150" s="27"/>
      <c r="J150" s="27"/>
      <c r="K150" s="27">
        <f t="shared" si="37"/>
        <v>98.572508222772456</v>
      </c>
      <c r="L150" s="64"/>
      <c r="M150" s="27">
        <f>H150/E150*100</f>
        <v>98.572508222772456</v>
      </c>
    </row>
    <row r="151" spans="1:13" ht="18" customHeight="1">
      <c r="A151" s="33"/>
      <c r="B151" s="25"/>
      <c r="C151" s="27"/>
      <c r="D151" s="27"/>
      <c r="E151" s="32"/>
      <c r="F151" s="27"/>
      <c r="G151" s="27"/>
      <c r="H151" s="27"/>
      <c r="I151" s="27"/>
      <c r="J151" s="27"/>
      <c r="K151" s="27"/>
      <c r="L151" s="64"/>
      <c r="M151" s="27"/>
    </row>
    <row r="152" spans="1:13" s="28" customFormat="1" ht="18" customHeight="1">
      <c r="A152" s="37" t="s">
        <v>59</v>
      </c>
      <c r="B152" s="34">
        <v>60095</v>
      </c>
      <c r="C152" s="24">
        <f>C153</f>
        <v>458396</v>
      </c>
      <c r="D152" s="24">
        <f>D153</f>
        <v>0</v>
      </c>
      <c r="E152" s="24">
        <f t="shared" ref="E152:E167" si="43">C152+D152</f>
        <v>458396</v>
      </c>
      <c r="F152" s="24">
        <f>F153</f>
        <v>434871.1</v>
      </c>
      <c r="G152" s="24">
        <f>G153</f>
        <v>0</v>
      </c>
      <c r="H152" s="24">
        <f t="shared" ref="H152:H167" si="44">F152+G152</f>
        <v>434871.1</v>
      </c>
      <c r="I152" s="24">
        <f>I153</f>
        <v>15111.039999999999</v>
      </c>
      <c r="J152" s="24">
        <f>J153</f>
        <v>0</v>
      </c>
      <c r="K152" s="24">
        <f t="shared" ref="K152:K167" si="45">F152/C152*100</f>
        <v>94.867996230333603</v>
      </c>
      <c r="L152" s="91">
        <v>0</v>
      </c>
      <c r="M152" s="24">
        <f t="shared" ref="M152:M167" si="46">H152/E152*100</f>
        <v>94.867996230333603</v>
      </c>
    </row>
    <row r="153" spans="1:13" s="28" customFormat="1" ht="18" customHeight="1">
      <c r="A153" s="22" t="s">
        <v>397</v>
      </c>
      <c r="B153" s="34"/>
      <c r="C153" s="24">
        <f>C154+C157</f>
        <v>458396</v>
      </c>
      <c r="D153" s="24">
        <f>D154+D157</f>
        <v>0</v>
      </c>
      <c r="E153" s="24">
        <f t="shared" si="43"/>
        <v>458396</v>
      </c>
      <c r="F153" s="24">
        <f>F154+F157</f>
        <v>434871.1</v>
      </c>
      <c r="G153" s="24">
        <f>G154+G157</f>
        <v>0</v>
      </c>
      <c r="H153" s="24">
        <f t="shared" si="44"/>
        <v>434871.1</v>
      </c>
      <c r="I153" s="24">
        <f>I154+I157</f>
        <v>15111.039999999999</v>
      </c>
      <c r="J153" s="24">
        <f>J154+J157</f>
        <v>0</v>
      </c>
      <c r="K153" s="24">
        <f t="shared" si="45"/>
        <v>94.867996230333603</v>
      </c>
      <c r="L153" s="64"/>
      <c r="M153" s="24">
        <f t="shared" si="46"/>
        <v>94.867996230333603</v>
      </c>
    </row>
    <row r="154" spans="1:13" s="28" customFormat="1" ht="18" customHeight="1">
      <c r="A154" s="97" t="s">
        <v>398</v>
      </c>
      <c r="B154" s="34"/>
      <c r="C154" s="32">
        <f>C155+C156</f>
        <v>432996</v>
      </c>
      <c r="D154" s="32">
        <f>D155+D156</f>
        <v>0</v>
      </c>
      <c r="E154" s="32">
        <f t="shared" si="43"/>
        <v>432996</v>
      </c>
      <c r="F154" s="32">
        <f>F155+F156</f>
        <v>409548.11</v>
      </c>
      <c r="G154" s="32"/>
      <c r="H154" s="32">
        <f t="shared" si="44"/>
        <v>409548.11</v>
      </c>
      <c r="I154" s="32">
        <f>I155+I156</f>
        <v>15111.039999999999</v>
      </c>
      <c r="J154" s="32">
        <f>J155+J156</f>
        <v>0</v>
      </c>
      <c r="K154" s="32">
        <f t="shared" si="45"/>
        <v>94.584732884368435</v>
      </c>
      <c r="L154" s="64"/>
      <c r="M154" s="32">
        <f t="shared" si="46"/>
        <v>94.584732884368435</v>
      </c>
    </row>
    <row r="155" spans="1:13" s="28" customFormat="1" ht="18" customHeight="1">
      <c r="A155" s="14" t="s">
        <v>399</v>
      </c>
      <c r="B155" s="34"/>
      <c r="C155" s="32">
        <f>SUM(C159:C162)</f>
        <v>370618</v>
      </c>
      <c r="D155" s="32">
        <f>SUM(D159:D162)</f>
        <v>0</v>
      </c>
      <c r="E155" s="32">
        <f t="shared" si="43"/>
        <v>370618</v>
      </c>
      <c r="F155" s="32">
        <f>SUM(F159:F162)</f>
        <v>354923.69</v>
      </c>
      <c r="G155" s="32"/>
      <c r="H155" s="32">
        <f t="shared" si="44"/>
        <v>354923.69</v>
      </c>
      <c r="I155" s="32">
        <f>SUM(I159:I162)</f>
        <v>15111.039999999999</v>
      </c>
      <c r="J155" s="32">
        <f>SUM(J159:J162)</f>
        <v>0</v>
      </c>
      <c r="K155" s="32">
        <f t="shared" si="45"/>
        <v>95.765367575239196</v>
      </c>
      <c r="L155" s="64"/>
      <c r="M155" s="32">
        <f t="shared" si="46"/>
        <v>95.765367575239196</v>
      </c>
    </row>
    <row r="156" spans="1:13" s="28" customFormat="1" ht="18" customHeight="1">
      <c r="A156" s="14" t="s">
        <v>400</v>
      </c>
      <c r="B156" s="34"/>
      <c r="C156" s="32">
        <f>SUM(C163:C167)</f>
        <v>62378</v>
      </c>
      <c r="D156" s="32">
        <f>SUM(D163:D167)</f>
        <v>0</v>
      </c>
      <c r="E156" s="32">
        <f t="shared" si="43"/>
        <v>62378</v>
      </c>
      <c r="F156" s="32">
        <f>SUM(F163:F167)</f>
        <v>54624.42</v>
      </c>
      <c r="G156" s="32"/>
      <c r="H156" s="32">
        <f t="shared" si="44"/>
        <v>54624.42</v>
      </c>
      <c r="I156" s="32">
        <f>SUM(I163:I167)</f>
        <v>0</v>
      </c>
      <c r="J156" s="32">
        <f>SUM(J163:J167)</f>
        <v>0</v>
      </c>
      <c r="K156" s="32">
        <f t="shared" si="45"/>
        <v>87.570008656898253</v>
      </c>
      <c r="L156" s="64"/>
      <c r="M156" s="32">
        <f t="shared" si="46"/>
        <v>87.570008656898253</v>
      </c>
    </row>
    <row r="157" spans="1:13" s="28" customFormat="1" ht="18" customHeight="1">
      <c r="A157" s="14" t="s">
        <v>402</v>
      </c>
      <c r="B157" s="34"/>
      <c r="C157" s="32">
        <f>C158</f>
        <v>25400</v>
      </c>
      <c r="D157" s="32">
        <f>D158</f>
        <v>0</v>
      </c>
      <c r="E157" s="32">
        <f t="shared" si="43"/>
        <v>25400</v>
      </c>
      <c r="F157" s="32">
        <f>F158</f>
        <v>25322.99</v>
      </c>
      <c r="G157" s="32"/>
      <c r="H157" s="32">
        <f t="shared" si="44"/>
        <v>25322.99</v>
      </c>
      <c r="I157" s="32">
        <f>I158</f>
        <v>0</v>
      </c>
      <c r="J157" s="32">
        <f>J158</f>
        <v>0</v>
      </c>
      <c r="K157" s="32">
        <f t="shared" si="45"/>
        <v>99.696811023622061</v>
      </c>
      <c r="L157" s="64"/>
      <c r="M157" s="32">
        <f t="shared" si="46"/>
        <v>99.696811023622061</v>
      </c>
    </row>
    <row r="158" spans="1:13" ht="18" customHeight="1">
      <c r="A158" s="35" t="s">
        <v>307</v>
      </c>
      <c r="B158" s="25" t="s">
        <v>46</v>
      </c>
      <c r="C158" s="27">
        <v>25400</v>
      </c>
      <c r="D158" s="27"/>
      <c r="E158" s="32">
        <f t="shared" si="43"/>
        <v>25400</v>
      </c>
      <c r="F158" s="27">
        <v>25322.99</v>
      </c>
      <c r="G158" s="27"/>
      <c r="H158" s="27">
        <f t="shared" si="44"/>
        <v>25322.99</v>
      </c>
      <c r="I158" s="27"/>
      <c r="J158" s="27"/>
      <c r="K158" s="32">
        <f t="shared" si="45"/>
        <v>99.696811023622061</v>
      </c>
      <c r="L158" s="64"/>
      <c r="M158" s="32">
        <f t="shared" si="46"/>
        <v>99.696811023622061</v>
      </c>
    </row>
    <row r="159" spans="1:13" ht="18" customHeight="1">
      <c r="A159" s="35" t="s">
        <v>33</v>
      </c>
      <c r="B159" s="25" t="s">
        <v>34</v>
      </c>
      <c r="C159" s="27">
        <v>285950</v>
      </c>
      <c r="D159" s="27"/>
      <c r="E159" s="32">
        <f t="shared" si="43"/>
        <v>285950</v>
      </c>
      <c r="F159" s="27">
        <v>274038.55</v>
      </c>
      <c r="G159" s="27"/>
      <c r="H159" s="27">
        <f t="shared" si="44"/>
        <v>274038.55</v>
      </c>
      <c r="I159" s="27"/>
      <c r="J159" s="27"/>
      <c r="K159" s="27">
        <f t="shared" si="45"/>
        <v>95.834429095995802</v>
      </c>
      <c r="L159" s="64"/>
      <c r="M159" s="27">
        <f t="shared" si="46"/>
        <v>95.834429095995802</v>
      </c>
    </row>
    <row r="160" spans="1:13" ht="18" customHeight="1">
      <c r="A160" s="33" t="s">
        <v>35</v>
      </c>
      <c r="B160" s="25" t="s">
        <v>36</v>
      </c>
      <c r="C160" s="27">
        <v>24593</v>
      </c>
      <c r="D160" s="27"/>
      <c r="E160" s="32">
        <f t="shared" si="43"/>
        <v>24593</v>
      </c>
      <c r="F160" s="27">
        <v>24592.080000000002</v>
      </c>
      <c r="G160" s="27"/>
      <c r="H160" s="27">
        <f t="shared" si="44"/>
        <v>24592.080000000002</v>
      </c>
      <c r="I160" s="27">
        <v>12906.05</v>
      </c>
      <c r="J160" s="27"/>
      <c r="K160" s="27">
        <f t="shared" si="45"/>
        <v>99.996259098117363</v>
      </c>
      <c r="L160" s="64"/>
      <c r="M160" s="27">
        <f t="shared" si="46"/>
        <v>99.996259098117363</v>
      </c>
    </row>
    <row r="161" spans="1:13" ht="18" customHeight="1">
      <c r="A161" s="35" t="s">
        <v>22</v>
      </c>
      <c r="B161" s="25" t="s">
        <v>23</v>
      </c>
      <c r="C161" s="27">
        <v>53330</v>
      </c>
      <c r="D161" s="27"/>
      <c r="E161" s="32">
        <f t="shared" si="43"/>
        <v>53330</v>
      </c>
      <c r="F161" s="27">
        <v>51319.1</v>
      </c>
      <c r="G161" s="27"/>
      <c r="H161" s="27">
        <f t="shared" si="44"/>
        <v>51319.1</v>
      </c>
      <c r="I161" s="27">
        <v>1948.86</v>
      </c>
      <c r="J161" s="27"/>
      <c r="K161" s="27">
        <f t="shared" si="45"/>
        <v>96.229326832927057</v>
      </c>
      <c r="L161" s="64"/>
      <c r="M161" s="27">
        <f t="shared" si="46"/>
        <v>96.229326832927057</v>
      </c>
    </row>
    <row r="162" spans="1:13" ht="18" customHeight="1">
      <c r="A162" s="33" t="s">
        <v>24</v>
      </c>
      <c r="B162" s="25" t="s">
        <v>25</v>
      </c>
      <c r="C162" s="27">
        <v>6745</v>
      </c>
      <c r="D162" s="27"/>
      <c r="E162" s="32">
        <f t="shared" si="43"/>
        <v>6745</v>
      </c>
      <c r="F162" s="27">
        <v>4973.96</v>
      </c>
      <c r="G162" s="27"/>
      <c r="H162" s="27">
        <f t="shared" si="44"/>
        <v>4973.96</v>
      </c>
      <c r="I162" s="27">
        <v>256.13</v>
      </c>
      <c r="J162" s="27"/>
      <c r="K162" s="27">
        <f t="shared" si="45"/>
        <v>73.742920681986661</v>
      </c>
      <c r="L162" s="64"/>
      <c r="M162" s="27">
        <f t="shared" si="46"/>
        <v>73.742920681986661</v>
      </c>
    </row>
    <row r="163" spans="1:13" ht="18" customHeight="1">
      <c r="A163" s="35" t="s">
        <v>37</v>
      </c>
      <c r="B163" s="25" t="s">
        <v>38</v>
      </c>
      <c r="C163" s="27">
        <v>16600</v>
      </c>
      <c r="D163" s="27"/>
      <c r="E163" s="32">
        <f t="shared" si="43"/>
        <v>16600</v>
      </c>
      <c r="F163" s="27">
        <v>15774.62</v>
      </c>
      <c r="G163" s="27"/>
      <c r="H163" s="27">
        <f t="shared" si="44"/>
        <v>15774.62</v>
      </c>
      <c r="I163" s="27"/>
      <c r="J163" s="27"/>
      <c r="K163" s="27">
        <f t="shared" si="45"/>
        <v>95.027831325301207</v>
      </c>
      <c r="L163" s="64"/>
      <c r="M163" s="27">
        <f t="shared" si="46"/>
        <v>95.027831325301207</v>
      </c>
    </row>
    <row r="164" spans="1:13" ht="18" customHeight="1">
      <c r="A164" s="35" t="s">
        <v>253</v>
      </c>
      <c r="B164" s="25" t="s">
        <v>212</v>
      </c>
      <c r="C164" s="27">
        <v>7300</v>
      </c>
      <c r="D164" s="27"/>
      <c r="E164" s="32">
        <f t="shared" si="43"/>
        <v>7300</v>
      </c>
      <c r="F164" s="27">
        <v>6500</v>
      </c>
      <c r="G164" s="27"/>
      <c r="H164" s="27">
        <f t="shared" si="44"/>
        <v>6500</v>
      </c>
      <c r="I164" s="27"/>
      <c r="J164" s="27"/>
      <c r="K164" s="27">
        <f t="shared" si="45"/>
        <v>89.041095890410958</v>
      </c>
      <c r="L164" s="64"/>
      <c r="M164" s="27">
        <f t="shared" si="46"/>
        <v>89.041095890410958</v>
      </c>
    </row>
    <row r="165" spans="1:13" ht="18" customHeight="1">
      <c r="A165" s="33" t="s">
        <v>28</v>
      </c>
      <c r="B165" s="25" t="s">
        <v>29</v>
      </c>
      <c r="C165" s="27">
        <v>19000</v>
      </c>
      <c r="D165" s="27"/>
      <c r="E165" s="32">
        <f t="shared" si="43"/>
        <v>19000</v>
      </c>
      <c r="F165" s="27">
        <v>14701.8</v>
      </c>
      <c r="G165" s="27"/>
      <c r="H165" s="27">
        <f>F165+G165</f>
        <v>14701.8</v>
      </c>
      <c r="I165" s="27"/>
      <c r="J165" s="27"/>
      <c r="K165" s="27">
        <f t="shared" si="45"/>
        <v>77.377894736842094</v>
      </c>
      <c r="L165" s="64"/>
      <c r="M165" s="27">
        <f>H165/E165*100</f>
        <v>77.377894736842094</v>
      </c>
    </row>
    <row r="166" spans="1:13" ht="18" customHeight="1">
      <c r="A166" s="72" t="s">
        <v>264</v>
      </c>
      <c r="B166" s="25" t="s">
        <v>67</v>
      </c>
      <c r="C166" s="27">
        <v>2910</v>
      </c>
      <c r="D166" s="27"/>
      <c r="E166" s="32">
        <f t="shared" si="43"/>
        <v>2910</v>
      </c>
      <c r="F166" s="27">
        <v>1080</v>
      </c>
      <c r="G166" s="27"/>
      <c r="H166" s="27">
        <f>F166+G166</f>
        <v>1080</v>
      </c>
      <c r="I166" s="27"/>
      <c r="J166" s="27"/>
      <c r="K166" s="27">
        <f t="shared" si="45"/>
        <v>37.113402061855673</v>
      </c>
      <c r="L166" s="64"/>
      <c r="M166" s="27">
        <f>H166/E166*100</f>
        <v>37.113402061855673</v>
      </c>
    </row>
    <row r="167" spans="1:13" ht="18" customHeight="1">
      <c r="A167" s="33" t="s">
        <v>41</v>
      </c>
      <c r="B167" s="25" t="s">
        <v>42</v>
      </c>
      <c r="C167" s="27">
        <v>16568</v>
      </c>
      <c r="D167" s="27"/>
      <c r="E167" s="32">
        <f t="shared" si="43"/>
        <v>16568</v>
      </c>
      <c r="F167" s="27">
        <v>16568</v>
      </c>
      <c r="G167" s="27"/>
      <c r="H167" s="27">
        <f t="shared" si="44"/>
        <v>16568</v>
      </c>
      <c r="I167" s="27"/>
      <c r="J167" s="27"/>
      <c r="K167" s="27">
        <f t="shared" si="45"/>
        <v>100</v>
      </c>
      <c r="L167" s="64"/>
      <c r="M167" s="27">
        <f t="shared" si="46"/>
        <v>100</v>
      </c>
    </row>
    <row r="168" spans="1:13" ht="18" customHeight="1">
      <c r="A168" s="36"/>
      <c r="B168" s="30"/>
      <c r="C168" s="27"/>
      <c r="D168" s="27"/>
      <c r="E168" s="27"/>
      <c r="F168" s="27"/>
      <c r="G168" s="27"/>
      <c r="H168" s="27"/>
      <c r="I168" s="27"/>
      <c r="J168" s="27"/>
      <c r="K168" s="30"/>
      <c r="L168" s="64"/>
      <c r="M168" s="27"/>
    </row>
    <row r="169" spans="1:13" ht="18" customHeight="1">
      <c r="A169" s="37" t="s">
        <v>60</v>
      </c>
      <c r="B169" s="5" t="s">
        <v>61</v>
      </c>
      <c r="C169" s="24">
        <f>C170+C173</f>
        <v>213571</v>
      </c>
      <c r="D169" s="24">
        <f>D170+D173</f>
        <v>0</v>
      </c>
      <c r="E169" s="24">
        <f t="shared" ref="E169:E174" si="47">SUM(C169:D169)</f>
        <v>213571</v>
      </c>
      <c r="F169" s="24">
        <f>F170+F173</f>
        <v>204724.69</v>
      </c>
      <c r="G169" s="24">
        <f>G170+G173</f>
        <v>0</v>
      </c>
      <c r="H169" s="24">
        <f t="shared" ref="H169:H174" si="48">SUM(F169:G169)</f>
        <v>204724.69</v>
      </c>
      <c r="I169" s="24">
        <f>I170+I173</f>
        <v>0</v>
      </c>
      <c r="J169" s="24">
        <f>J170+J173</f>
        <v>0</v>
      </c>
      <c r="K169" s="24">
        <f t="shared" ref="K169:K174" si="49">F169/C169*100</f>
        <v>95.857906738274394</v>
      </c>
      <c r="L169" s="91">
        <v>0</v>
      </c>
      <c r="M169" s="24">
        <f t="shared" ref="M169:M174" si="50">H169/E169*100</f>
        <v>95.857906738274394</v>
      </c>
    </row>
    <row r="170" spans="1:13" ht="18" customHeight="1">
      <c r="A170" s="22" t="s">
        <v>397</v>
      </c>
      <c r="B170" s="5"/>
      <c r="C170" s="24">
        <f>C171</f>
        <v>54110</v>
      </c>
      <c r="D170" s="24">
        <f>D171</f>
        <v>0</v>
      </c>
      <c r="E170" s="24">
        <f t="shared" si="47"/>
        <v>54110</v>
      </c>
      <c r="F170" s="24">
        <f>F171</f>
        <v>52179</v>
      </c>
      <c r="G170" s="24">
        <f>G171</f>
        <v>0</v>
      </c>
      <c r="H170" s="24">
        <f t="shared" si="48"/>
        <v>52179</v>
      </c>
      <c r="I170" s="24">
        <f>I171</f>
        <v>0</v>
      </c>
      <c r="J170" s="24">
        <f>J171</f>
        <v>0</v>
      </c>
      <c r="K170" s="24">
        <f t="shared" si="49"/>
        <v>96.431343559416007</v>
      </c>
      <c r="L170" s="91">
        <v>0</v>
      </c>
      <c r="M170" s="24">
        <f t="shared" si="50"/>
        <v>96.431343559416007</v>
      </c>
    </row>
    <row r="171" spans="1:13" ht="18" customHeight="1">
      <c r="A171" s="97" t="s">
        <v>398</v>
      </c>
      <c r="B171" s="87"/>
      <c r="C171" s="32">
        <f>C183</f>
        <v>54110</v>
      </c>
      <c r="D171" s="32">
        <f>D183</f>
        <v>0</v>
      </c>
      <c r="E171" s="32">
        <f t="shared" si="47"/>
        <v>54110</v>
      </c>
      <c r="F171" s="32">
        <f>F183</f>
        <v>52179</v>
      </c>
      <c r="G171" s="32">
        <f>G183</f>
        <v>0</v>
      </c>
      <c r="H171" s="32">
        <f t="shared" si="48"/>
        <v>52179</v>
      </c>
      <c r="I171" s="32">
        <f>I183</f>
        <v>0</v>
      </c>
      <c r="J171" s="32">
        <f>J183</f>
        <v>0</v>
      </c>
      <c r="K171" s="32">
        <f t="shared" si="49"/>
        <v>96.431343559416007</v>
      </c>
      <c r="L171" s="64">
        <v>0</v>
      </c>
      <c r="M171" s="32">
        <f t="shared" si="50"/>
        <v>96.431343559416007</v>
      </c>
    </row>
    <row r="172" spans="1:13" ht="18" customHeight="1">
      <c r="A172" s="98" t="s">
        <v>400</v>
      </c>
      <c r="B172" s="87"/>
      <c r="C172" s="32">
        <f>C184</f>
        <v>54110</v>
      </c>
      <c r="D172" s="32">
        <f>D184</f>
        <v>0</v>
      </c>
      <c r="E172" s="32">
        <f t="shared" si="47"/>
        <v>54110</v>
      </c>
      <c r="F172" s="32">
        <f>F184</f>
        <v>52179</v>
      </c>
      <c r="G172" s="32">
        <f>G184</f>
        <v>0</v>
      </c>
      <c r="H172" s="32">
        <f t="shared" si="48"/>
        <v>52179</v>
      </c>
      <c r="I172" s="32">
        <f>I184</f>
        <v>0</v>
      </c>
      <c r="J172" s="32">
        <f>J184</f>
        <v>0</v>
      </c>
      <c r="K172" s="32">
        <f t="shared" si="49"/>
        <v>96.431343559416007</v>
      </c>
      <c r="L172" s="64">
        <v>0</v>
      </c>
      <c r="M172" s="32">
        <f t="shared" si="50"/>
        <v>96.431343559416007</v>
      </c>
    </row>
    <row r="173" spans="1:13" s="18" customFormat="1" ht="18" customHeight="1">
      <c r="A173" s="96" t="s">
        <v>406</v>
      </c>
      <c r="B173" s="15"/>
      <c r="C173" s="17">
        <f>SUM(C174:C174)</f>
        <v>159461</v>
      </c>
      <c r="D173" s="17">
        <f>SUM(D174:D174)</f>
        <v>0</v>
      </c>
      <c r="E173" s="17">
        <f t="shared" si="47"/>
        <v>159461</v>
      </c>
      <c r="F173" s="17">
        <f>SUM(F174:F174)</f>
        <v>152545.69</v>
      </c>
      <c r="G173" s="17">
        <f>SUM(G174:G174)</f>
        <v>0</v>
      </c>
      <c r="H173" s="17">
        <f t="shared" si="48"/>
        <v>152545.69</v>
      </c>
      <c r="I173" s="17">
        <f>SUM(I174:I174)</f>
        <v>0</v>
      </c>
      <c r="J173" s="17">
        <f>SUM(J174:J174)</f>
        <v>0</v>
      </c>
      <c r="K173" s="17">
        <f t="shared" si="49"/>
        <v>95.66332206621054</v>
      </c>
      <c r="L173" s="64">
        <v>0</v>
      </c>
      <c r="M173" s="17">
        <f t="shared" si="50"/>
        <v>95.66332206621054</v>
      </c>
    </row>
    <row r="174" spans="1:13" s="18" customFormat="1" ht="18" customHeight="1">
      <c r="A174" s="14" t="s">
        <v>407</v>
      </c>
      <c r="B174" s="15"/>
      <c r="C174" s="17">
        <f>C178</f>
        <v>159461</v>
      </c>
      <c r="D174" s="17">
        <f>D178</f>
        <v>0</v>
      </c>
      <c r="E174" s="17">
        <f t="shared" si="47"/>
        <v>159461</v>
      </c>
      <c r="F174" s="17">
        <f>F178</f>
        <v>152545.69</v>
      </c>
      <c r="G174" s="17">
        <f>G178</f>
        <v>0</v>
      </c>
      <c r="H174" s="17">
        <f t="shared" si="48"/>
        <v>152545.69</v>
      </c>
      <c r="I174" s="17">
        <f>I178</f>
        <v>0</v>
      </c>
      <c r="J174" s="17">
        <f>J178</f>
        <v>0</v>
      </c>
      <c r="K174" s="17">
        <f t="shared" si="49"/>
        <v>95.66332206621054</v>
      </c>
      <c r="L174" s="64">
        <v>0</v>
      </c>
      <c r="M174" s="17">
        <f t="shared" si="50"/>
        <v>95.66332206621054</v>
      </c>
    </row>
    <row r="175" spans="1:13" s="18" customFormat="1" ht="15" customHeight="1">
      <c r="A175" s="95"/>
      <c r="B175" s="15"/>
      <c r="C175" s="17"/>
      <c r="D175" s="17"/>
      <c r="E175" s="17"/>
      <c r="F175" s="17"/>
      <c r="G175" s="17"/>
      <c r="H175" s="17"/>
      <c r="I175" s="17"/>
      <c r="J175" s="17"/>
      <c r="K175" s="17"/>
      <c r="L175" s="64"/>
      <c r="M175" s="17"/>
    </row>
    <row r="176" spans="1:13" s="28" customFormat="1" ht="18" customHeight="1">
      <c r="A176" s="37" t="s">
        <v>372</v>
      </c>
      <c r="B176" s="34">
        <v>63001</v>
      </c>
      <c r="C176" s="24">
        <f t="shared" ref="C176:J178" si="51">C177</f>
        <v>159461</v>
      </c>
      <c r="D176" s="24">
        <f t="shared" si="51"/>
        <v>0</v>
      </c>
      <c r="E176" s="24">
        <f>SUM(C176:D176)</f>
        <v>159461</v>
      </c>
      <c r="F176" s="24">
        <f t="shared" si="51"/>
        <v>152545.69</v>
      </c>
      <c r="G176" s="24">
        <f>G177</f>
        <v>0</v>
      </c>
      <c r="H176" s="24">
        <f>SUM(F176:G176)</f>
        <v>152545.69</v>
      </c>
      <c r="I176" s="24">
        <f>I177</f>
        <v>0</v>
      </c>
      <c r="J176" s="24">
        <f>J177</f>
        <v>0</v>
      </c>
      <c r="K176" s="24">
        <f t="shared" ref="K176:K187" si="52">F176/C176*100</f>
        <v>95.66332206621054</v>
      </c>
      <c r="L176" s="91">
        <v>0</v>
      </c>
      <c r="M176" s="24">
        <f t="shared" ref="M176:M187" si="53">H176/E176*100</f>
        <v>95.66332206621054</v>
      </c>
    </row>
    <row r="177" spans="1:14" s="28" customFormat="1" ht="18" customHeight="1">
      <c r="A177" s="96" t="s">
        <v>406</v>
      </c>
      <c r="B177" s="34"/>
      <c r="C177" s="24">
        <f t="shared" si="51"/>
        <v>159461</v>
      </c>
      <c r="D177" s="24">
        <f t="shared" si="51"/>
        <v>0</v>
      </c>
      <c r="E177" s="24">
        <f>SUM(C177:D177)</f>
        <v>159461</v>
      </c>
      <c r="F177" s="24">
        <f t="shared" si="51"/>
        <v>152545.69</v>
      </c>
      <c r="G177" s="24">
        <f t="shared" si="51"/>
        <v>0</v>
      </c>
      <c r="H177" s="24">
        <f>SUM(F177:G177)</f>
        <v>152545.69</v>
      </c>
      <c r="I177" s="24">
        <f>I178</f>
        <v>0</v>
      </c>
      <c r="J177" s="24">
        <f>J178</f>
        <v>0</v>
      </c>
      <c r="K177" s="24">
        <f t="shared" si="52"/>
        <v>95.66332206621054</v>
      </c>
      <c r="L177" s="64"/>
      <c r="M177" s="24">
        <f t="shared" si="53"/>
        <v>95.66332206621054</v>
      </c>
    </row>
    <row r="178" spans="1:14" s="28" customFormat="1" ht="18" customHeight="1">
      <c r="A178" s="14" t="s">
        <v>407</v>
      </c>
      <c r="B178" s="34"/>
      <c r="C178" s="32">
        <f t="shared" si="51"/>
        <v>159461</v>
      </c>
      <c r="D178" s="32">
        <f t="shared" si="51"/>
        <v>0</v>
      </c>
      <c r="E178" s="32">
        <f>SUM(C178:D178)</f>
        <v>159461</v>
      </c>
      <c r="F178" s="32">
        <f t="shared" si="51"/>
        <v>152545.69</v>
      </c>
      <c r="G178" s="32">
        <f t="shared" si="51"/>
        <v>0</v>
      </c>
      <c r="H178" s="32">
        <f>SUM(F178:G178)</f>
        <v>152545.69</v>
      </c>
      <c r="I178" s="32">
        <f t="shared" si="51"/>
        <v>0</v>
      </c>
      <c r="J178" s="32">
        <f t="shared" si="51"/>
        <v>0</v>
      </c>
      <c r="K178" s="27">
        <f t="shared" si="52"/>
        <v>95.66332206621054</v>
      </c>
      <c r="L178" s="64"/>
      <c r="M178" s="27">
        <f t="shared" si="53"/>
        <v>95.66332206621054</v>
      </c>
      <c r="N178" s="4"/>
    </row>
    <row r="179" spans="1:14" ht="18" customHeight="1">
      <c r="A179" s="33" t="s">
        <v>57</v>
      </c>
      <c r="B179" s="25" t="s">
        <v>58</v>
      </c>
      <c r="C179" s="27">
        <v>159461</v>
      </c>
      <c r="D179" s="27"/>
      <c r="E179" s="17">
        <f>SUM(C179:D179)</f>
        <v>159461</v>
      </c>
      <c r="F179" s="27">
        <v>152545.69</v>
      </c>
      <c r="G179" s="27"/>
      <c r="H179" s="27">
        <f>F179+G179</f>
        <v>152545.69</v>
      </c>
      <c r="I179" s="27"/>
      <c r="J179" s="27"/>
      <c r="K179" s="17">
        <f t="shared" si="52"/>
        <v>95.66332206621054</v>
      </c>
      <c r="L179" s="64"/>
      <c r="M179" s="27">
        <f t="shared" si="53"/>
        <v>95.66332206621054</v>
      </c>
    </row>
    <row r="180" spans="1:14" ht="18" customHeight="1">
      <c r="A180" s="72"/>
      <c r="B180" s="25"/>
      <c r="C180" s="27"/>
      <c r="D180" s="27"/>
      <c r="E180" s="27"/>
      <c r="F180" s="27"/>
      <c r="G180" s="27"/>
      <c r="H180" s="27"/>
      <c r="I180" s="27"/>
      <c r="J180" s="27"/>
      <c r="K180" s="27"/>
      <c r="L180" s="64"/>
      <c r="M180" s="27"/>
    </row>
    <row r="181" spans="1:14" s="28" customFormat="1" ht="18" customHeight="1">
      <c r="A181" s="37" t="s">
        <v>59</v>
      </c>
      <c r="B181" s="34">
        <v>63095</v>
      </c>
      <c r="C181" s="24">
        <f t="shared" ref="C181:D183" si="54">C182</f>
        <v>54110</v>
      </c>
      <c r="D181" s="24">
        <f t="shared" si="54"/>
        <v>0</v>
      </c>
      <c r="E181" s="24">
        <f t="shared" ref="E181:E187" si="55">SUM(C181:D181)</f>
        <v>54110</v>
      </c>
      <c r="F181" s="24">
        <f t="shared" ref="F181:G183" si="56">F182</f>
        <v>52179</v>
      </c>
      <c r="G181" s="24">
        <f t="shared" si="56"/>
        <v>0</v>
      </c>
      <c r="H181" s="24">
        <f>SUM(F181:G181)</f>
        <v>52179</v>
      </c>
      <c r="I181" s="24">
        <f t="shared" ref="I181:J183" si="57">I182</f>
        <v>0</v>
      </c>
      <c r="J181" s="24">
        <f t="shared" si="57"/>
        <v>0</v>
      </c>
      <c r="K181" s="24">
        <f t="shared" si="52"/>
        <v>96.431343559416007</v>
      </c>
      <c r="L181" s="91">
        <v>0</v>
      </c>
      <c r="M181" s="24">
        <f t="shared" si="53"/>
        <v>96.431343559416007</v>
      </c>
    </row>
    <row r="182" spans="1:14" s="28" customFormat="1" ht="18" customHeight="1">
      <c r="A182" s="22" t="s">
        <v>397</v>
      </c>
      <c r="B182" s="34"/>
      <c r="C182" s="24">
        <f t="shared" si="54"/>
        <v>54110</v>
      </c>
      <c r="D182" s="24">
        <f t="shared" si="54"/>
        <v>0</v>
      </c>
      <c r="E182" s="24">
        <f t="shared" si="55"/>
        <v>54110</v>
      </c>
      <c r="F182" s="24">
        <f t="shared" si="56"/>
        <v>52179</v>
      </c>
      <c r="G182" s="24">
        <f t="shared" si="56"/>
        <v>0</v>
      </c>
      <c r="H182" s="24">
        <f>SUM(F182:G182)</f>
        <v>52179</v>
      </c>
      <c r="I182" s="24">
        <f t="shared" si="57"/>
        <v>0</v>
      </c>
      <c r="J182" s="24">
        <f t="shared" si="57"/>
        <v>0</v>
      </c>
      <c r="K182" s="24">
        <f t="shared" si="52"/>
        <v>96.431343559416007</v>
      </c>
      <c r="L182" s="64"/>
      <c r="M182" s="24">
        <f t="shared" si="53"/>
        <v>96.431343559416007</v>
      </c>
    </row>
    <row r="183" spans="1:14" s="28" customFormat="1" ht="18" customHeight="1">
      <c r="A183" s="97" t="s">
        <v>398</v>
      </c>
      <c r="B183" s="34"/>
      <c r="C183" s="32">
        <f t="shared" si="54"/>
        <v>54110</v>
      </c>
      <c r="D183" s="32">
        <f t="shared" si="54"/>
        <v>0</v>
      </c>
      <c r="E183" s="32">
        <f t="shared" si="55"/>
        <v>54110</v>
      </c>
      <c r="F183" s="32">
        <f>F184</f>
        <v>52179</v>
      </c>
      <c r="G183" s="32">
        <f t="shared" si="56"/>
        <v>0</v>
      </c>
      <c r="H183" s="32">
        <f>SUM(F183:G183)</f>
        <v>52179</v>
      </c>
      <c r="I183" s="32">
        <f t="shared" si="57"/>
        <v>0</v>
      </c>
      <c r="J183" s="32">
        <f t="shared" si="57"/>
        <v>0</v>
      </c>
      <c r="K183" s="32">
        <f t="shared" si="52"/>
        <v>96.431343559416007</v>
      </c>
      <c r="L183" s="64"/>
      <c r="M183" s="32">
        <f t="shared" si="53"/>
        <v>96.431343559416007</v>
      </c>
    </row>
    <row r="184" spans="1:14" s="18" customFormat="1" ht="18" customHeight="1">
      <c r="A184" s="98" t="s">
        <v>400</v>
      </c>
      <c r="B184" s="15"/>
      <c r="C184" s="20">
        <f>SUM(C185:C187)</f>
        <v>54110</v>
      </c>
      <c r="D184" s="20">
        <f>SUM(D185:D187)</f>
        <v>0</v>
      </c>
      <c r="E184" s="20">
        <f t="shared" si="55"/>
        <v>54110</v>
      </c>
      <c r="F184" s="20">
        <f>SUM(F185:F187)</f>
        <v>52179</v>
      </c>
      <c r="G184" s="20">
        <f>SUM(G185:G187)</f>
        <v>0</v>
      </c>
      <c r="H184" s="20">
        <f>SUM(F184:G184)</f>
        <v>52179</v>
      </c>
      <c r="I184" s="20">
        <f>SUM(I185:I187)</f>
        <v>0</v>
      </c>
      <c r="J184" s="20">
        <f>SUM(J185:J187)</f>
        <v>0</v>
      </c>
      <c r="K184" s="20">
        <f t="shared" si="52"/>
        <v>96.431343559416007</v>
      </c>
      <c r="L184" s="64"/>
      <c r="M184" s="17">
        <f t="shared" si="53"/>
        <v>96.431343559416007</v>
      </c>
    </row>
    <row r="185" spans="1:14" ht="18" customHeight="1">
      <c r="A185" s="35" t="s">
        <v>37</v>
      </c>
      <c r="B185" s="25" t="s">
        <v>38</v>
      </c>
      <c r="C185" s="27">
        <v>5100</v>
      </c>
      <c r="D185" s="27"/>
      <c r="E185" s="20">
        <f t="shared" si="55"/>
        <v>5100</v>
      </c>
      <c r="F185" s="27">
        <v>4937.1400000000003</v>
      </c>
      <c r="G185" s="27"/>
      <c r="H185" s="27">
        <f>F185+G185</f>
        <v>4937.1400000000003</v>
      </c>
      <c r="I185" s="27"/>
      <c r="J185" s="27"/>
      <c r="K185" s="27">
        <f t="shared" si="52"/>
        <v>96.806666666666672</v>
      </c>
      <c r="L185" s="64"/>
      <c r="M185" s="27">
        <f t="shared" si="53"/>
        <v>96.806666666666672</v>
      </c>
    </row>
    <row r="186" spans="1:14" ht="18" customHeight="1">
      <c r="A186" s="33" t="s">
        <v>28</v>
      </c>
      <c r="B186" s="25" t="s">
        <v>29</v>
      </c>
      <c r="C186" s="27">
        <v>48570</v>
      </c>
      <c r="D186" s="27"/>
      <c r="E186" s="20">
        <f t="shared" si="55"/>
        <v>48570</v>
      </c>
      <c r="F186" s="27">
        <v>47073.86</v>
      </c>
      <c r="G186" s="27"/>
      <c r="H186" s="27">
        <f>F186+G186</f>
        <v>47073.86</v>
      </c>
      <c r="I186" s="27"/>
      <c r="J186" s="27"/>
      <c r="K186" s="27">
        <f t="shared" si="52"/>
        <v>96.919621165328394</v>
      </c>
      <c r="L186" s="64"/>
      <c r="M186" s="27">
        <f t="shared" si="53"/>
        <v>96.919621165328394</v>
      </c>
    </row>
    <row r="187" spans="1:14" ht="18" customHeight="1">
      <c r="A187" s="72" t="s">
        <v>264</v>
      </c>
      <c r="B187" s="25" t="s">
        <v>67</v>
      </c>
      <c r="C187" s="27">
        <v>440</v>
      </c>
      <c r="D187" s="27"/>
      <c r="E187" s="20">
        <f t="shared" si="55"/>
        <v>440</v>
      </c>
      <c r="F187" s="27">
        <v>168</v>
      </c>
      <c r="G187" s="27"/>
      <c r="H187" s="27">
        <f>F187+G187</f>
        <v>168</v>
      </c>
      <c r="I187" s="27"/>
      <c r="J187" s="27"/>
      <c r="K187" s="27">
        <f t="shared" si="52"/>
        <v>38.181818181818187</v>
      </c>
      <c r="L187" s="64"/>
      <c r="M187" s="27">
        <f t="shared" si="53"/>
        <v>38.181818181818187</v>
      </c>
    </row>
    <row r="188" spans="1:14" ht="18" customHeight="1">
      <c r="A188" s="25"/>
      <c r="B188" s="30"/>
      <c r="C188" s="27"/>
      <c r="D188" s="27"/>
      <c r="E188" s="27"/>
      <c r="F188" s="27"/>
      <c r="G188" s="27"/>
      <c r="H188" s="27"/>
      <c r="J188" s="27"/>
      <c r="K188" s="30"/>
      <c r="L188" s="64"/>
      <c r="M188" s="27"/>
    </row>
    <row r="189" spans="1:14" ht="18" customHeight="1">
      <c r="A189" s="23" t="s">
        <v>62</v>
      </c>
      <c r="B189" s="5" t="s">
        <v>63</v>
      </c>
      <c r="C189" s="24">
        <f>C190+C194</f>
        <v>9719969</v>
      </c>
      <c r="D189" s="24">
        <f>D190+D194</f>
        <v>50000</v>
      </c>
      <c r="E189" s="24">
        <f t="shared" ref="E189:E195" si="58">SUM(C189:D189)</f>
        <v>9769969</v>
      </c>
      <c r="F189" s="24">
        <f>F190+F194</f>
        <v>9396538.4800000004</v>
      </c>
      <c r="G189" s="24">
        <f>G190+G194</f>
        <v>31587.09</v>
      </c>
      <c r="H189" s="24">
        <f t="shared" ref="H189:H195" si="59">SUM(F189:G189)</f>
        <v>9428125.5700000003</v>
      </c>
      <c r="I189" s="24">
        <f>I190+I194</f>
        <v>415855.74</v>
      </c>
      <c r="J189" s="24">
        <f>J211+J197+J220</f>
        <v>0</v>
      </c>
      <c r="K189" s="24">
        <f>F189/C189*100</f>
        <v>96.672514902053706</v>
      </c>
      <c r="L189" s="91">
        <f>G189/D189*100</f>
        <v>63.17418</v>
      </c>
      <c r="M189" s="24">
        <f>H189/E189*100</f>
        <v>96.50107968612798</v>
      </c>
    </row>
    <row r="190" spans="1:14" ht="18" customHeight="1">
      <c r="A190" s="22" t="s">
        <v>397</v>
      </c>
      <c r="B190" s="5"/>
      <c r="C190" s="24">
        <f>C191+C193</f>
        <v>7335099</v>
      </c>
      <c r="D190" s="24">
        <f>D191+D193</f>
        <v>50000</v>
      </c>
      <c r="E190" s="24">
        <f t="shared" si="58"/>
        <v>7385099</v>
      </c>
      <c r="F190" s="24">
        <f>F191+F193</f>
        <v>7078848.0800000001</v>
      </c>
      <c r="G190" s="24">
        <f>G191+G193</f>
        <v>31587.09</v>
      </c>
      <c r="H190" s="24">
        <f t="shared" si="59"/>
        <v>7110435.1699999999</v>
      </c>
      <c r="I190" s="24">
        <f>I191+I193</f>
        <v>8666.74</v>
      </c>
      <c r="J190" s="24">
        <f>J191+J193</f>
        <v>0</v>
      </c>
      <c r="K190" s="24">
        <f t="shared" ref="K190:L192" si="60">F190/C190*100</f>
        <v>96.506510409743612</v>
      </c>
      <c r="L190" s="64">
        <f t="shared" si="60"/>
        <v>63.17418</v>
      </c>
      <c r="M190" s="24">
        <f t="shared" ref="M190:M195" si="61">H190/E190*100</f>
        <v>96.28083753515017</v>
      </c>
    </row>
    <row r="191" spans="1:14" ht="18" customHeight="1">
      <c r="A191" s="97" t="s">
        <v>398</v>
      </c>
      <c r="B191" s="87"/>
      <c r="C191" s="32">
        <f>C192</f>
        <v>7302655</v>
      </c>
      <c r="D191" s="32">
        <f>D192</f>
        <v>50000</v>
      </c>
      <c r="E191" s="32">
        <f t="shared" si="58"/>
        <v>7352655</v>
      </c>
      <c r="F191" s="32">
        <f>F192</f>
        <v>7046404.0800000001</v>
      </c>
      <c r="G191" s="32">
        <f>G192</f>
        <v>31587.09</v>
      </c>
      <c r="H191" s="32">
        <f t="shared" si="59"/>
        <v>7077991.1699999999</v>
      </c>
      <c r="I191" s="32">
        <f>I192</f>
        <v>8666.74</v>
      </c>
      <c r="J191" s="32">
        <f>J192</f>
        <v>0</v>
      </c>
      <c r="K191" s="32">
        <f t="shared" si="60"/>
        <v>96.490989646916091</v>
      </c>
      <c r="L191" s="64">
        <f t="shared" si="60"/>
        <v>63.17418</v>
      </c>
      <c r="M191" s="32">
        <f t="shared" si="61"/>
        <v>96.264426523480296</v>
      </c>
    </row>
    <row r="192" spans="1:14" ht="18" customHeight="1">
      <c r="A192" s="98" t="s">
        <v>400</v>
      </c>
      <c r="B192" s="87"/>
      <c r="C192" s="32">
        <f>C200+C214+C223</f>
        <v>7302655</v>
      </c>
      <c r="D192" s="32">
        <f>D200+D214+D223</f>
        <v>50000</v>
      </c>
      <c r="E192" s="32">
        <f t="shared" si="58"/>
        <v>7352655</v>
      </c>
      <c r="F192" s="32">
        <f>F200+F214+F223</f>
        <v>7046404.0800000001</v>
      </c>
      <c r="G192" s="32">
        <f>G200+G214+G223</f>
        <v>31587.09</v>
      </c>
      <c r="H192" s="32">
        <f t="shared" si="59"/>
        <v>7077991.1699999999</v>
      </c>
      <c r="I192" s="32">
        <f>I200+I214+I223</f>
        <v>8666.74</v>
      </c>
      <c r="J192" s="32">
        <f>J200+J214+J223</f>
        <v>0</v>
      </c>
      <c r="K192" s="32">
        <f t="shared" si="60"/>
        <v>96.490989646916091</v>
      </c>
      <c r="L192" s="64">
        <f t="shared" si="60"/>
        <v>63.17418</v>
      </c>
      <c r="M192" s="32">
        <f t="shared" si="61"/>
        <v>96.264426523480296</v>
      </c>
    </row>
    <row r="193" spans="1:15" ht="18" customHeight="1">
      <c r="A193" s="98" t="s">
        <v>402</v>
      </c>
      <c r="B193" s="87"/>
      <c r="C193" s="32">
        <f>C224</f>
        <v>32444</v>
      </c>
      <c r="D193" s="32">
        <f>D224</f>
        <v>0</v>
      </c>
      <c r="E193" s="32">
        <f t="shared" si="58"/>
        <v>32444</v>
      </c>
      <c r="F193" s="32">
        <f>F224</f>
        <v>32444</v>
      </c>
      <c r="G193" s="32">
        <f>G224</f>
        <v>0</v>
      </c>
      <c r="H193" s="32">
        <f t="shared" si="59"/>
        <v>32444</v>
      </c>
      <c r="I193" s="32">
        <f>I224</f>
        <v>0</v>
      </c>
      <c r="J193" s="32">
        <f>J224</f>
        <v>0</v>
      </c>
      <c r="K193" s="32">
        <f>F193/C193*100</f>
        <v>100</v>
      </c>
      <c r="L193" s="64">
        <v>0</v>
      </c>
      <c r="M193" s="32">
        <f t="shared" si="61"/>
        <v>100</v>
      </c>
    </row>
    <row r="194" spans="1:15" ht="18" customHeight="1">
      <c r="A194" s="96" t="s">
        <v>406</v>
      </c>
      <c r="B194" s="5"/>
      <c r="C194" s="24">
        <f>C195</f>
        <v>2384870</v>
      </c>
      <c r="D194" s="24">
        <f>D195</f>
        <v>0</v>
      </c>
      <c r="E194" s="24">
        <f t="shared" si="58"/>
        <v>2384870</v>
      </c>
      <c r="F194" s="24">
        <f>F195</f>
        <v>2317690.4</v>
      </c>
      <c r="G194" s="24">
        <f>G195</f>
        <v>0</v>
      </c>
      <c r="H194" s="24">
        <f t="shared" si="59"/>
        <v>2317690.4</v>
      </c>
      <c r="I194" s="24">
        <f>I195</f>
        <v>407189</v>
      </c>
      <c r="J194" s="24">
        <f>J195</f>
        <v>0</v>
      </c>
      <c r="K194" s="24">
        <f>F194/C194*100</f>
        <v>97.183091740849605</v>
      </c>
      <c r="L194" s="91">
        <v>0</v>
      </c>
      <c r="M194" s="24">
        <f t="shared" si="61"/>
        <v>97.183091740849605</v>
      </c>
    </row>
    <row r="195" spans="1:15" s="18" customFormat="1" ht="18" customHeight="1">
      <c r="A195" s="14" t="s">
        <v>407</v>
      </c>
      <c r="B195" s="15"/>
      <c r="C195" s="17">
        <f>C202+C226</f>
        <v>2384870</v>
      </c>
      <c r="D195" s="17">
        <f>D202+D226</f>
        <v>0</v>
      </c>
      <c r="E195" s="17">
        <f t="shared" si="58"/>
        <v>2384870</v>
      </c>
      <c r="F195" s="17">
        <f>F202+F226</f>
        <v>2317690.4</v>
      </c>
      <c r="G195" s="17">
        <f>G202+G226</f>
        <v>0</v>
      </c>
      <c r="H195" s="17">
        <f t="shared" si="59"/>
        <v>2317690.4</v>
      </c>
      <c r="I195" s="17">
        <f>I202+I226</f>
        <v>407189</v>
      </c>
      <c r="J195" s="17">
        <f>J202+J226</f>
        <v>0</v>
      </c>
      <c r="K195" s="17">
        <f>F195/C195*100</f>
        <v>97.183091740849605</v>
      </c>
      <c r="L195" s="64">
        <v>0</v>
      </c>
      <c r="M195" s="24">
        <f t="shared" si="61"/>
        <v>97.183091740849605</v>
      </c>
    </row>
    <row r="196" spans="1:15" ht="18" customHeight="1">
      <c r="A196" s="29"/>
      <c r="B196" s="23"/>
      <c r="C196" s="24"/>
      <c r="D196" s="24"/>
      <c r="E196" s="24"/>
      <c r="F196" s="24"/>
      <c r="G196" s="24"/>
      <c r="H196" s="24"/>
      <c r="I196" s="24"/>
      <c r="J196" s="24"/>
      <c r="K196" s="23"/>
      <c r="L196" s="64"/>
      <c r="M196" s="24"/>
    </row>
    <row r="197" spans="1:15" s="28" customFormat="1" ht="18" customHeight="1">
      <c r="A197" s="23" t="s">
        <v>64</v>
      </c>
      <c r="B197" s="34">
        <v>70005</v>
      </c>
      <c r="C197" s="24">
        <f>C198+C201</f>
        <v>2541295</v>
      </c>
      <c r="D197" s="24">
        <f>D198+D201</f>
        <v>0</v>
      </c>
      <c r="E197" s="24">
        <f>SUM(C197:D197)</f>
        <v>2541295</v>
      </c>
      <c r="F197" s="24">
        <f>F198+F201</f>
        <v>2411945.2800000003</v>
      </c>
      <c r="G197" s="24">
        <f>G198+G201</f>
        <v>0</v>
      </c>
      <c r="H197" s="24">
        <f t="shared" ref="H197:H202" si="62">SUM(F197:G197)</f>
        <v>2411945.2800000003</v>
      </c>
      <c r="I197" s="24">
        <f>I198+I201</f>
        <v>407921</v>
      </c>
      <c r="J197" s="24">
        <f>J198+J201</f>
        <v>0</v>
      </c>
      <c r="K197" s="24">
        <f t="shared" ref="K197:K202" si="63">F197/C197*100</f>
        <v>94.910086392961077</v>
      </c>
      <c r="L197" s="91">
        <v>0</v>
      </c>
      <c r="M197" s="24">
        <f t="shared" ref="M197:M202" si="64">H197/E197*100</f>
        <v>94.910086392961077</v>
      </c>
    </row>
    <row r="198" spans="1:15" s="28" customFormat="1" ht="18" customHeight="1">
      <c r="A198" s="22" t="s">
        <v>397</v>
      </c>
      <c r="B198" s="34"/>
      <c r="C198" s="24">
        <f>C199</f>
        <v>1159825</v>
      </c>
      <c r="D198" s="24">
        <f>D199</f>
        <v>0</v>
      </c>
      <c r="E198" s="24">
        <f t="shared" ref="E198:E209" si="65">SUM(C198:D198)</f>
        <v>1159825</v>
      </c>
      <c r="F198" s="24">
        <f>F199</f>
        <v>1075333.71</v>
      </c>
      <c r="G198" s="24">
        <f>G199</f>
        <v>0</v>
      </c>
      <c r="H198" s="24">
        <f t="shared" si="62"/>
        <v>1075333.71</v>
      </c>
      <c r="I198" s="24">
        <f>I199</f>
        <v>732</v>
      </c>
      <c r="J198" s="24">
        <f>J199</f>
        <v>0</v>
      </c>
      <c r="K198" s="24">
        <f t="shared" si="63"/>
        <v>92.715169098786447</v>
      </c>
      <c r="L198" s="64"/>
      <c r="M198" s="24">
        <f t="shared" si="64"/>
        <v>92.715169098786447</v>
      </c>
    </row>
    <row r="199" spans="1:15" s="28" customFormat="1" ht="18" customHeight="1">
      <c r="A199" s="97" t="s">
        <v>398</v>
      </c>
      <c r="B199" s="34"/>
      <c r="C199" s="32">
        <f>C200</f>
        <v>1159825</v>
      </c>
      <c r="D199" s="32">
        <f>D200</f>
        <v>0</v>
      </c>
      <c r="E199" s="32">
        <f t="shared" si="65"/>
        <v>1159825</v>
      </c>
      <c r="F199" s="32">
        <f>F200</f>
        <v>1075333.71</v>
      </c>
      <c r="G199" s="32">
        <f>G200</f>
        <v>0</v>
      </c>
      <c r="H199" s="32">
        <f t="shared" si="62"/>
        <v>1075333.71</v>
      </c>
      <c r="I199" s="32">
        <f>I200</f>
        <v>732</v>
      </c>
      <c r="J199" s="32">
        <f>J200</f>
        <v>0</v>
      </c>
      <c r="K199" s="27">
        <f t="shared" si="63"/>
        <v>92.715169098786447</v>
      </c>
      <c r="L199" s="64"/>
      <c r="M199" s="17">
        <f t="shared" si="64"/>
        <v>92.715169098786447</v>
      </c>
      <c r="N199" s="4"/>
      <c r="O199" s="4"/>
    </row>
    <row r="200" spans="1:15" s="18" customFormat="1" ht="18" customHeight="1">
      <c r="A200" s="98" t="s">
        <v>400</v>
      </c>
      <c r="B200" s="15"/>
      <c r="C200" s="20">
        <f>SUM(C203:C207)</f>
        <v>1159825</v>
      </c>
      <c r="D200" s="20">
        <f>SUM(D203:D207)</f>
        <v>0</v>
      </c>
      <c r="E200" s="32">
        <f t="shared" si="65"/>
        <v>1159825</v>
      </c>
      <c r="F200" s="20">
        <f>SUM(F203:F207)</f>
        <v>1075333.71</v>
      </c>
      <c r="G200" s="20">
        <f>SUM(G203:G207)</f>
        <v>0</v>
      </c>
      <c r="H200" s="32">
        <f t="shared" si="62"/>
        <v>1075333.71</v>
      </c>
      <c r="I200" s="20">
        <f>SUM(I203:I207)</f>
        <v>732</v>
      </c>
      <c r="J200" s="20">
        <f>SUM(J203:J207)</f>
        <v>0</v>
      </c>
      <c r="K200" s="27">
        <f t="shared" si="63"/>
        <v>92.715169098786447</v>
      </c>
      <c r="L200" s="64"/>
      <c r="M200" s="17">
        <f t="shared" si="64"/>
        <v>92.715169098786447</v>
      </c>
    </row>
    <row r="201" spans="1:15" s="18" customFormat="1" ht="18" customHeight="1">
      <c r="A201" s="96" t="s">
        <v>406</v>
      </c>
      <c r="B201" s="15"/>
      <c r="C201" s="74">
        <f>C202</f>
        <v>1381470</v>
      </c>
      <c r="D201" s="74">
        <f>D202</f>
        <v>0</v>
      </c>
      <c r="E201" s="43">
        <f t="shared" si="65"/>
        <v>1381470</v>
      </c>
      <c r="F201" s="74">
        <f>F202</f>
        <v>1336611.57</v>
      </c>
      <c r="G201" s="74">
        <f>G202</f>
        <v>0</v>
      </c>
      <c r="H201" s="43">
        <f t="shared" si="62"/>
        <v>1336611.57</v>
      </c>
      <c r="I201" s="74">
        <f>I202</f>
        <v>407189</v>
      </c>
      <c r="J201" s="74">
        <f>J202</f>
        <v>0</v>
      </c>
      <c r="K201" s="24">
        <f t="shared" si="63"/>
        <v>96.752848053160761</v>
      </c>
      <c r="L201" s="64"/>
      <c r="M201" s="74">
        <f t="shared" si="64"/>
        <v>96.752848053160761</v>
      </c>
    </row>
    <row r="202" spans="1:15" s="18" customFormat="1" ht="22.5" customHeight="1">
      <c r="A202" s="14" t="s">
        <v>407</v>
      </c>
      <c r="B202" s="15"/>
      <c r="C202" s="20">
        <f>SUM(C208:C209)</f>
        <v>1381470</v>
      </c>
      <c r="D202" s="20">
        <f>SUM(D208:D209)</f>
        <v>0</v>
      </c>
      <c r="E202" s="32">
        <f t="shared" si="65"/>
        <v>1381470</v>
      </c>
      <c r="F202" s="20">
        <f>SUM(F208:F209)</f>
        <v>1336611.57</v>
      </c>
      <c r="G202" s="20">
        <f>SUM(G208:G209)</f>
        <v>0</v>
      </c>
      <c r="H202" s="32">
        <f t="shared" si="62"/>
        <v>1336611.57</v>
      </c>
      <c r="I202" s="20">
        <f>SUM(I208:I209)</f>
        <v>407189</v>
      </c>
      <c r="J202" s="20">
        <f>SUM(J208:J209)</f>
        <v>0</v>
      </c>
      <c r="K202" s="32">
        <f t="shared" si="63"/>
        <v>96.752848053160761</v>
      </c>
      <c r="L202" s="64"/>
      <c r="M202" s="17">
        <f t="shared" si="64"/>
        <v>96.752848053160761</v>
      </c>
    </row>
    <row r="203" spans="1:15" ht="18" customHeight="1">
      <c r="A203" s="33" t="s">
        <v>28</v>
      </c>
      <c r="B203" s="25" t="s">
        <v>29</v>
      </c>
      <c r="C203" s="27">
        <v>539357</v>
      </c>
      <c r="D203" s="27"/>
      <c r="E203" s="32">
        <f t="shared" si="65"/>
        <v>539357</v>
      </c>
      <c r="F203" s="27">
        <v>458809.8</v>
      </c>
      <c r="G203" s="27"/>
      <c r="H203" s="27">
        <f t="shared" ref="H203:H209" si="66">F203+G203</f>
        <v>458809.8</v>
      </c>
      <c r="I203" s="27">
        <v>732</v>
      </c>
      <c r="J203" s="27"/>
      <c r="K203" s="27">
        <f t="shared" ref="K203:K209" si="67">F203/C203*100</f>
        <v>85.066069412281664</v>
      </c>
      <c r="L203" s="64"/>
      <c r="M203" s="17">
        <f t="shared" ref="M203:M209" si="68">H203/E203*100</f>
        <v>85.066069412281664</v>
      </c>
    </row>
    <row r="204" spans="1:15" ht="18" customHeight="1">
      <c r="A204" s="72" t="s">
        <v>202</v>
      </c>
      <c r="B204" s="25" t="s">
        <v>203</v>
      </c>
      <c r="C204" s="27">
        <v>22738</v>
      </c>
      <c r="D204" s="27"/>
      <c r="E204" s="32">
        <f t="shared" si="65"/>
        <v>22738</v>
      </c>
      <c r="F204" s="27">
        <v>22737.91</v>
      </c>
      <c r="G204" s="27"/>
      <c r="H204" s="27">
        <f t="shared" si="66"/>
        <v>22737.91</v>
      </c>
      <c r="I204" s="27"/>
      <c r="J204" s="27"/>
      <c r="K204" s="27">
        <f t="shared" si="67"/>
        <v>99.999604186823817</v>
      </c>
      <c r="L204" s="64"/>
      <c r="M204" s="27">
        <f t="shared" si="68"/>
        <v>99.999604186823817</v>
      </c>
    </row>
    <row r="205" spans="1:15" ht="18" customHeight="1">
      <c r="A205" s="33" t="s">
        <v>51</v>
      </c>
      <c r="B205" s="25" t="s">
        <v>440</v>
      </c>
      <c r="C205" s="27">
        <v>730</v>
      </c>
      <c r="D205" s="27"/>
      <c r="E205" s="32">
        <f t="shared" si="65"/>
        <v>730</v>
      </c>
      <c r="F205" s="27">
        <v>640</v>
      </c>
      <c r="G205" s="27"/>
      <c r="H205" s="27">
        <f t="shared" si="66"/>
        <v>640</v>
      </c>
      <c r="I205" s="27"/>
      <c r="J205" s="27"/>
      <c r="K205" s="27">
        <f t="shared" si="67"/>
        <v>87.671232876712324</v>
      </c>
      <c r="L205" s="64"/>
      <c r="M205" s="27">
        <f t="shared" si="68"/>
        <v>87.671232876712324</v>
      </c>
    </row>
    <row r="206" spans="1:15" ht="18" customHeight="1">
      <c r="A206" s="35" t="s">
        <v>282</v>
      </c>
      <c r="B206" s="25" t="s">
        <v>53</v>
      </c>
      <c r="C206" s="27">
        <v>550000</v>
      </c>
      <c r="D206" s="27"/>
      <c r="E206" s="32">
        <f t="shared" si="65"/>
        <v>550000</v>
      </c>
      <c r="F206" s="27">
        <v>550000</v>
      </c>
      <c r="G206" s="27"/>
      <c r="H206" s="27">
        <f t="shared" si="66"/>
        <v>550000</v>
      </c>
      <c r="I206" s="27"/>
      <c r="J206" s="27"/>
      <c r="K206" s="27">
        <f t="shared" si="67"/>
        <v>100</v>
      </c>
      <c r="L206" s="64"/>
      <c r="M206" s="27">
        <f t="shared" si="68"/>
        <v>100</v>
      </c>
    </row>
    <row r="207" spans="1:15" ht="18" customHeight="1">
      <c r="A207" s="35" t="s">
        <v>55</v>
      </c>
      <c r="B207" s="25" t="s">
        <v>56</v>
      </c>
      <c r="C207" s="27">
        <v>47000</v>
      </c>
      <c r="D207" s="27"/>
      <c r="E207" s="32">
        <f t="shared" si="65"/>
        <v>47000</v>
      </c>
      <c r="F207" s="27">
        <v>43146</v>
      </c>
      <c r="G207" s="27"/>
      <c r="H207" s="27">
        <f t="shared" si="66"/>
        <v>43146</v>
      </c>
      <c r="I207" s="27"/>
      <c r="J207" s="27"/>
      <c r="K207" s="27">
        <f t="shared" si="67"/>
        <v>91.8</v>
      </c>
      <c r="L207" s="64"/>
      <c r="M207" s="27">
        <f t="shared" si="68"/>
        <v>91.8</v>
      </c>
    </row>
    <row r="208" spans="1:15" ht="18" customHeight="1">
      <c r="A208" s="33" t="s">
        <v>57</v>
      </c>
      <c r="B208" s="25" t="s">
        <v>58</v>
      </c>
      <c r="C208" s="27">
        <v>130000</v>
      </c>
      <c r="D208" s="27"/>
      <c r="E208" s="32">
        <f t="shared" si="65"/>
        <v>130000</v>
      </c>
      <c r="F208" s="27">
        <v>125088.28</v>
      </c>
      <c r="G208" s="27"/>
      <c r="H208" s="27">
        <f t="shared" si="66"/>
        <v>125088.28</v>
      </c>
      <c r="I208" s="27"/>
      <c r="J208" s="27"/>
      <c r="K208" s="27">
        <f t="shared" si="67"/>
        <v>96.221753846153845</v>
      </c>
      <c r="L208" s="64"/>
      <c r="M208" s="27">
        <f t="shared" si="68"/>
        <v>96.221753846153845</v>
      </c>
    </row>
    <row r="209" spans="1:13" ht="18" customHeight="1">
      <c r="A209" s="33" t="s">
        <v>43</v>
      </c>
      <c r="B209" s="25" t="s">
        <v>44</v>
      </c>
      <c r="C209" s="27">
        <v>1251470</v>
      </c>
      <c r="D209" s="27"/>
      <c r="E209" s="32">
        <f t="shared" si="65"/>
        <v>1251470</v>
      </c>
      <c r="F209" s="27">
        <v>1211523.29</v>
      </c>
      <c r="G209" s="27"/>
      <c r="H209" s="27">
        <f t="shared" si="66"/>
        <v>1211523.29</v>
      </c>
      <c r="I209" s="27">
        <v>407189</v>
      </c>
      <c r="J209" s="27"/>
      <c r="K209" s="27">
        <f t="shared" si="67"/>
        <v>96.808016972040875</v>
      </c>
      <c r="L209" s="64"/>
      <c r="M209" s="27">
        <f t="shared" si="68"/>
        <v>96.808016972040875</v>
      </c>
    </row>
    <row r="210" spans="1:13" ht="18.75" customHeight="1">
      <c r="A210" s="36"/>
      <c r="B210" s="25"/>
      <c r="C210" s="27"/>
      <c r="D210" s="27"/>
      <c r="E210" s="27"/>
      <c r="F210" s="27"/>
      <c r="G210" s="27"/>
      <c r="H210" s="27"/>
      <c r="I210" s="27"/>
      <c r="J210" s="27"/>
      <c r="K210" s="30"/>
      <c r="L210" s="64"/>
      <c r="M210" s="27"/>
    </row>
    <row r="211" spans="1:13" s="28" customFormat="1" ht="18" customHeight="1">
      <c r="A211" s="23" t="s">
        <v>65</v>
      </c>
      <c r="B211" s="34">
        <v>70021</v>
      </c>
      <c r="C211" s="24">
        <f>SUM(C212)</f>
        <v>5952830</v>
      </c>
      <c r="D211" s="24">
        <f>SUM(D212)</f>
        <v>0</v>
      </c>
      <c r="E211" s="24">
        <f t="shared" ref="E211:E218" si="69">SUM(C211:D211)</f>
        <v>5952830</v>
      </c>
      <c r="F211" s="24">
        <f>SUM(F212)</f>
        <v>5818700.6299999999</v>
      </c>
      <c r="G211" s="24">
        <f>SUM(G212)</f>
        <v>0</v>
      </c>
      <c r="H211" s="24">
        <f>SUM(F211:G211)</f>
        <v>5818700.6299999999</v>
      </c>
      <c r="I211" s="24">
        <f>SUM(I212)</f>
        <v>7934.74</v>
      </c>
      <c r="J211" s="24">
        <f>SUM(J212)</f>
        <v>0</v>
      </c>
      <c r="K211" s="24">
        <f t="shared" ref="K211:K218" si="70">F211/C211*100</f>
        <v>97.746796565667083</v>
      </c>
      <c r="L211" s="91">
        <v>0</v>
      </c>
      <c r="M211" s="24">
        <f t="shared" ref="M211:M218" si="71">H211/E211*100</f>
        <v>97.746796565667083</v>
      </c>
    </row>
    <row r="212" spans="1:13" s="28" customFormat="1" ht="18" customHeight="1">
      <c r="A212" s="22" t="s">
        <v>397</v>
      </c>
      <c r="B212" s="34"/>
      <c r="C212" s="24">
        <f>C213</f>
        <v>5952830</v>
      </c>
      <c r="D212" s="24">
        <f>D213</f>
        <v>0</v>
      </c>
      <c r="E212" s="24">
        <f t="shared" si="69"/>
        <v>5952830</v>
      </c>
      <c r="F212" s="24">
        <f>F213</f>
        <v>5818700.6299999999</v>
      </c>
      <c r="G212" s="24">
        <f>G213</f>
        <v>0</v>
      </c>
      <c r="H212" s="24">
        <f t="shared" ref="H212:H218" si="72">SUM(F212:G212)</f>
        <v>5818700.6299999999</v>
      </c>
      <c r="I212" s="24">
        <f>I213</f>
        <v>7934.74</v>
      </c>
      <c r="J212" s="24">
        <f>J213</f>
        <v>0</v>
      </c>
      <c r="K212" s="24">
        <f t="shared" si="70"/>
        <v>97.746796565667083</v>
      </c>
      <c r="L212" s="64"/>
      <c r="M212" s="24">
        <f t="shared" si="71"/>
        <v>97.746796565667083</v>
      </c>
    </row>
    <row r="213" spans="1:13" s="28" customFormat="1" ht="18" customHeight="1">
      <c r="A213" s="97" t="s">
        <v>398</v>
      </c>
      <c r="B213" s="34"/>
      <c r="C213" s="32">
        <f>C214</f>
        <v>5952830</v>
      </c>
      <c r="D213" s="32">
        <f>D214</f>
        <v>0</v>
      </c>
      <c r="E213" s="32">
        <f t="shared" si="69"/>
        <v>5952830</v>
      </c>
      <c r="F213" s="32">
        <f>F214</f>
        <v>5818700.6299999999</v>
      </c>
      <c r="G213" s="32">
        <f>G214</f>
        <v>0</v>
      </c>
      <c r="H213" s="32">
        <f t="shared" si="72"/>
        <v>5818700.6299999999</v>
      </c>
      <c r="I213" s="32">
        <f>I214</f>
        <v>7934.74</v>
      </c>
      <c r="J213" s="32">
        <f>J214</f>
        <v>0</v>
      </c>
      <c r="K213" s="17">
        <f t="shared" si="70"/>
        <v>97.746796565667083</v>
      </c>
      <c r="L213" s="64"/>
      <c r="M213" s="17">
        <f t="shared" si="71"/>
        <v>97.746796565667083</v>
      </c>
    </row>
    <row r="214" spans="1:13" s="18" customFormat="1" ht="18" customHeight="1">
      <c r="A214" s="98" t="s">
        <v>400</v>
      </c>
      <c r="B214" s="15"/>
      <c r="C214" s="20">
        <f>SUM(C215:C218)</f>
        <v>5952830</v>
      </c>
      <c r="D214" s="20">
        <f>SUM(D215:D218)</f>
        <v>0</v>
      </c>
      <c r="E214" s="20">
        <f t="shared" si="69"/>
        <v>5952830</v>
      </c>
      <c r="F214" s="20">
        <f>SUM(F215:F218)</f>
        <v>5818700.6299999999</v>
      </c>
      <c r="G214" s="20">
        <f>SUM(G215:G218)</f>
        <v>0</v>
      </c>
      <c r="H214" s="32">
        <f t="shared" si="72"/>
        <v>5818700.6299999999</v>
      </c>
      <c r="I214" s="20">
        <f>SUM(I215:I218)</f>
        <v>7934.74</v>
      </c>
      <c r="J214" s="20">
        <f>SUM(J215:J218)</f>
        <v>0</v>
      </c>
      <c r="K214" s="17">
        <f t="shared" si="70"/>
        <v>97.746796565667083</v>
      </c>
      <c r="L214" s="64"/>
      <c r="M214" s="17">
        <f t="shared" si="71"/>
        <v>97.746796565667083</v>
      </c>
    </row>
    <row r="215" spans="1:13" s="18" customFormat="1" ht="18" customHeight="1">
      <c r="A215" s="33" t="s">
        <v>47</v>
      </c>
      <c r="B215" s="25" t="s">
        <v>48</v>
      </c>
      <c r="C215" s="20">
        <v>38000</v>
      </c>
      <c r="D215" s="20"/>
      <c r="E215" s="32">
        <f t="shared" si="69"/>
        <v>38000</v>
      </c>
      <c r="F215" s="20">
        <v>33808.339999999997</v>
      </c>
      <c r="G215" s="20"/>
      <c r="H215" s="32">
        <f t="shared" si="72"/>
        <v>33808.339999999997</v>
      </c>
      <c r="I215" s="20">
        <v>1269.02</v>
      </c>
      <c r="J215" s="20"/>
      <c r="K215" s="17">
        <f t="shared" si="70"/>
        <v>88.969315789473683</v>
      </c>
      <c r="L215" s="64"/>
      <c r="M215" s="17">
        <f t="shared" si="71"/>
        <v>88.969315789473683</v>
      </c>
    </row>
    <row r="216" spans="1:13" ht="18" customHeight="1">
      <c r="A216" s="35" t="s">
        <v>39</v>
      </c>
      <c r="B216" s="25" t="s">
        <v>40</v>
      </c>
      <c r="C216" s="32">
        <v>5532000</v>
      </c>
      <c r="D216" s="32"/>
      <c r="E216" s="32">
        <f t="shared" si="69"/>
        <v>5532000</v>
      </c>
      <c r="F216" s="32">
        <v>5445398.5700000003</v>
      </c>
      <c r="G216" s="32"/>
      <c r="H216" s="32">
        <f t="shared" si="72"/>
        <v>5445398.5700000003</v>
      </c>
      <c r="I216" s="32">
        <v>2326.09</v>
      </c>
      <c r="J216" s="27"/>
      <c r="K216" s="27">
        <f t="shared" si="70"/>
        <v>98.434536695589301</v>
      </c>
      <c r="L216" s="64"/>
      <c r="M216" s="17">
        <f t="shared" si="71"/>
        <v>98.434536695589301</v>
      </c>
    </row>
    <row r="217" spans="1:13" ht="18" customHeight="1">
      <c r="A217" s="33" t="s">
        <v>28</v>
      </c>
      <c r="B217" s="25" t="s">
        <v>29</v>
      </c>
      <c r="C217" s="32">
        <v>354030</v>
      </c>
      <c r="D217" s="32"/>
      <c r="E217" s="32">
        <f t="shared" si="69"/>
        <v>354030</v>
      </c>
      <c r="F217" s="32">
        <v>311337.34000000003</v>
      </c>
      <c r="G217" s="32"/>
      <c r="H217" s="32">
        <f t="shared" si="72"/>
        <v>311337.34000000003</v>
      </c>
      <c r="I217" s="32">
        <v>4339.63</v>
      </c>
      <c r="J217" s="27"/>
      <c r="K217" s="27">
        <f t="shared" si="70"/>
        <v>87.940948507188665</v>
      </c>
      <c r="L217" s="64"/>
      <c r="M217" s="17">
        <f t="shared" si="71"/>
        <v>87.940948507188665</v>
      </c>
    </row>
    <row r="218" spans="1:13" ht="18" customHeight="1">
      <c r="A218" s="33" t="s">
        <v>49</v>
      </c>
      <c r="B218" s="25" t="s">
        <v>50</v>
      </c>
      <c r="C218" s="32">
        <v>28800</v>
      </c>
      <c r="D218" s="32"/>
      <c r="E218" s="32">
        <f t="shared" si="69"/>
        <v>28800</v>
      </c>
      <c r="F218" s="32">
        <v>28156.38</v>
      </c>
      <c r="G218" s="32"/>
      <c r="H218" s="32">
        <f t="shared" si="72"/>
        <v>28156.38</v>
      </c>
      <c r="I218" s="32"/>
      <c r="J218" s="27"/>
      <c r="K218" s="27">
        <f t="shared" si="70"/>
        <v>97.765208333333348</v>
      </c>
      <c r="L218" s="64"/>
      <c r="M218" s="17">
        <f t="shared" si="71"/>
        <v>97.765208333333348</v>
      </c>
    </row>
    <row r="219" spans="1:13" ht="18" customHeight="1">
      <c r="A219" s="25"/>
      <c r="B219" s="30"/>
      <c r="C219" s="27"/>
      <c r="D219" s="27"/>
      <c r="E219" s="27"/>
      <c r="F219" s="27"/>
      <c r="G219" s="27"/>
      <c r="H219" s="27"/>
      <c r="I219" s="27"/>
      <c r="J219" s="27"/>
      <c r="K219" s="30"/>
      <c r="L219" s="64"/>
      <c r="M219" s="27"/>
    </row>
    <row r="220" spans="1:13" s="28" customFormat="1" ht="18" customHeight="1">
      <c r="A220" s="37" t="s">
        <v>59</v>
      </c>
      <c r="B220" s="34">
        <v>70095</v>
      </c>
      <c r="C220" s="24">
        <f>C221+C225</f>
        <v>1225844</v>
      </c>
      <c r="D220" s="24">
        <f>D221+D225</f>
        <v>50000</v>
      </c>
      <c r="E220" s="24">
        <f t="shared" ref="E220:E226" si="73">C220+D220</f>
        <v>1275844</v>
      </c>
      <c r="F220" s="24">
        <f>F221+F225</f>
        <v>1165892.5699999998</v>
      </c>
      <c r="G220" s="24">
        <f>G221+G225</f>
        <v>31587.09</v>
      </c>
      <c r="H220" s="24">
        <f>F220+G220</f>
        <v>1197479.6599999999</v>
      </c>
      <c r="I220" s="24">
        <f>I221+I225</f>
        <v>0</v>
      </c>
      <c r="J220" s="24">
        <f>J221+J225</f>
        <v>0</v>
      </c>
      <c r="K220" s="24">
        <f>F220/C220*100</f>
        <v>95.109375254926391</v>
      </c>
      <c r="L220" s="91">
        <f>G220/D220*100</f>
        <v>63.17418</v>
      </c>
      <c r="M220" s="24">
        <f>H220/E220*100</f>
        <v>93.857843121886361</v>
      </c>
    </row>
    <row r="221" spans="1:13" s="28" customFormat="1" ht="18" customHeight="1">
      <c r="A221" s="22" t="s">
        <v>397</v>
      </c>
      <c r="B221" s="34"/>
      <c r="C221" s="24">
        <f>C222+C224</f>
        <v>222444</v>
      </c>
      <c r="D221" s="24">
        <f>D222+D224</f>
        <v>50000</v>
      </c>
      <c r="E221" s="24">
        <f t="shared" si="73"/>
        <v>272444</v>
      </c>
      <c r="F221" s="24">
        <f>F222+F224</f>
        <v>184813.74</v>
      </c>
      <c r="G221" s="24">
        <f>G222+G224</f>
        <v>31587.09</v>
      </c>
      <c r="H221" s="24">
        <f t="shared" ref="H221:H226" si="74">F221+G221</f>
        <v>216400.83</v>
      </c>
      <c r="I221" s="24">
        <f>I222+I224</f>
        <v>0</v>
      </c>
      <c r="J221" s="24">
        <f>J222+J224</f>
        <v>0</v>
      </c>
      <c r="K221" s="24">
        <f t="shared" ref="K221:K227" si="75">F221/C221*100</f>
        <v>83.083265900631162</v>
      </c>
      <c r="L221" s="91">
        <f>G221/D221*100</f>
        <v>63.17418</v>
      </c>
      <c r="M221" s="24">
        <f t="shared" ref="M221:M232" si="76">H221/E221*100</f>
        <v>79.429471744652105</v>
      </c>
    </row>
    <row r="222" spans="1:13" s="28" customFormat="1" ht="18" customHeight="1">
      <c r="A222" s="97" t="s">
        <v>398</v>
      </c>
      <c r="B222" s="73"/>
      <c r="C222" s="32">
        <f>C223</f>
        <v>190000</v>
      </c>
      <c r="D222" s="32">
        <f>D223</f>
        <v>50000</v>
      </c>
      <c r="E222" s="32">
        <f t="shared" si="73"/>
        <v>240000</v>
      </c>
      <c r="F222" s="32">
        <f>F223</f>
        <v>152369.74</v>
      </c>
      <c r="G222" s="32">
        <f>G223</f>
        <v>31587.09</v>
      </c>
      <c r="H222" s="32">
        <f t="shared" si="74"/>
        <v>183956.83</v>
      </c>
      <c r="I222" s="32">
        <f>I223</f>
        <v>0</v>
      </c>
      <c r="J222" s="32">
        <f>J223</f>
        <v>0</v>
      </c>
      <c r="K222" s="32">
        <f t="shared" si="75"/>
        <v>80.194599999999994</v>
      </c>
      <c r="L222" s="64">
        <f>G222/D222*100</f>
        <v>63.17418</v>
      </c>
      <c r="M222" s="32">
        <f t="shared" si="76"/>
        <v>76.648679166666668</v>
      </c>
    </row>
    <row r="223" spans="1:13" s="28" customFormat="1" ht="18" customHeight="1">
      <c r="A223" s="14" t="s">
        <v>400</v>
      </c>
      <c r="B223" s="73"/>
      <c r="C223" s="32">
        <f>SUM(C228:C231)</f>
        <v>190000</v>
      </c>
      <c r="D223" s="32">
        <f>SUM(D228:D231)</f>
        <v>50000</v>
      </c>
      <c r="E223" s="32">
        <f t="shared" si="73"/>
        <v>240000</v>
      </c>
      <c r="F223" s="32">
        <f>SUM(F228:F231)</f>
        <v>152369.74</v>
      </c>
      <c r="G223" s="32">
        <f>SUM(G228:G231)</f>
        <v>31587.09</v>
      </c>
      <c r="H223" s="32">
        <f t="shared" si="74"/>
        <v>183956.83</v>
      </c>
      <c r="I223" s="32">
        <f>SUM(I228:I231)</f>
        <v>0</v>
      </c>
      <c r="J223" s="32">
        <f>SUM(J228:J231)</f>
        <v>0</v>
      </c>
      <c r="K223" s="32">
        <f t="shared" si="75"/>
        <v>80.194599999999994</v>
      </c>
      <c r="L223" s="64">
        <f>G223/D223*100</f>
        <v>63.17418</v>
      </c>
      <c r="M223" s="32">
        <f t="shared" si="76"/>
        <v>76.648679166666668</v>
      </c>
    </row>
    <row r="224" spans="1:13" s="28" customFormat="1" ht="18" customHeight="1">
      <c r="A224" s="14" t="s">
        <v>402</v>
      </c>
      <c r="B224" s="73"/>
      <c r="C224" s="32">
        <f>C227</f>
        <v>32444</v>
      </c>
      <c r="D224" s="32">
        <f>D227</f>
        <v>0</v>
      </c>
      <c r="E224" s="32">
        <f t="shared" si="73"/>
        <v>32444</v>
      </c>
      <c r="F224" s="32">
        <f>F227</f>
        <v>32444</v>
      </c>
      <c r="G224" s="32">
        <f>G227</f>
        <v>0</v>
      </c>
      <c r="H224" s="32">
        <f t="shared" si="74"/>
        <v>32444</v>
      </c>
      <c r="I224" s="32">
        <f>I227</f>
        <v>0</v>
      </c>
      <c r="J224" s="32">
        <f>J227</f>
        <v>0</v>
      </c>
      <c r="K224" s="32">
        <f t="shared" si="75"/>
        <v>100</v>
      </c>
      <c r="L224" s="91"/>
      <c r="M224" s="32">
        <f t="shared" si="76"/>
        <v>100</v>
      </c>
    </row>
    <row r="225" spans="1:13" s="28" customFormat="1" ht="18" customHeight="1">
      <c r="A225" s="96" t="s">
        <v>406</v>
      </c>
      <c r="B225" s="34"/>
      <c r="C225" s="24">
        <f>C226</f>
        <v>1003400</v>
      </c>
      <c r="D225" s="24">
        <f>D226</f>
        <v>0</v>
      </c>
      <c r="E225" s="24">
        <f t="shared" si="73"/>
        <v>1003400</v>
      </c>
      <c r="F225" s="24">
        <f>F226</f>
        <v>981078.83</v>
      </c>
      <c r="G225" s="24">
        <f>G226</f>
        <v>0</v>
      </c>
      <c r="H225" s="24">
        <f t="shared" si="74"/>
        <v>981078.83</v>
      </c>
      <c r="I225" s="24">
        <f>I226</f>
        <v>0</v>
      </c>
      <c r="J225" s="24">
        <f>J226</f>
        <v>0</v>
      </c>
      <c r="K225" s="24">
        <f t="shared" si="75"/>
        <v>97.775446481961325</v>
      </c>
      <c r="L225" s="91"/>
      <c r="M225" s="24">
        <f t="shared" si="76"/>
        <v>97.775446481961325</v>
      </c>
    </row>
    <row r="226" spans="1:13" s="28" customFormat="1" ht="18" customHeight="1">
      <c r="A226" s="14" t="s">
        <v>407</v>
      </c>
      <c r="B226" s="34"/>
      <c r="C226" s="32">
        <f>C232</f>
        <v>1003400</v>
      </c>
      <c r="D226" s="32">
        <f>D232</f>
        <v>0</v>
      </c>
      <c r="E226" s="32">
        <f t="shared" si="73"/>
        <v>1003400</v>
      </c>
      <c r="F226" s="32">
        <f>F232</f>
        <v>981078.83</v>
      </c>
      <c r="G226" s="32">
        <f>G232</f>
        <v>0</v>
      </c>
      <c r="H226" s="32">
        <f t="shared" si="74"/>
        <v>981078.83</v>
      </c>
      <c r="I226" s="32">
        <f>I232</f>
        <v>0</v>
      </c>
      <c r="J226" s="32">
        <f>J232</f>
        <v>0</v>
      </c>
      <c r="K226" s="32">
        <f t="shared" si="75"/>
        <v>97.775446481961325</v>
      </c>
      <c r="L226" s="91"/>
      <c r="M226" s="32">
        <f t="shared" si="76"/>
        <v>97.775446481961325</v>
      </c>
    </row>
    <row r="227" spans="1:13" s="18" customFormat="1" ht="18" customHeight="1">
      <c r="A227" s="82" t="s">
        <v>83</v>
      </c>
      <c r="B227" s="25" t="s">
        <v>84</v>
      </c>
      <c r="C227" s="17">
        <v>32444</v>
      </c>
      <c r="D227" s="17"/>
      <c r="E227" s="17">
        <f t="shared" ref="E227:E232" si="77">SUM(C227:D227)</f>
        <v>32444</v>
      </c>
      <c r="F227" s="17">
        <v>32444</v>
      </c>
      <c r="G227" s="17"/>
      <c r="H227" s="17">
        <f>SUM(F227:G227)</f>
        <v>32444</v>
      </c>
      <c r="I227" s="17"/>
      <c r="J227" s="17"/>
      <c r="K227" s="17">
        <f t="shared" si="75"/>
        <v>100</v>
      </c>
      <c r="L227" s="91"/>
      <c r="M227" s="17">
        <f t="shared" si="76"/>
        <v>100</v>
      </c>
    </row>
    <row r="228" spans="1:13" s="18" customFormat="1" ht="18" customHeight="1">
      <c r="A228" s="35" t="s">
        <v>39</v>
      </c>
      <c r="B228" s="25" t="s">
        <v>40</v>
      </c>
      <c r="C228" s="17"/>
      <c r="D228" s="17">
        <v>50000</v>
      </c>
      <c r="E228" s="17">
        <f t="shared" si="77"/>
        <v>50000</v>
      </c>
      <c r="F228" s="17"/>
      <c r="G228" s="17">
        <v>31587.09</v>
      </c>
      <c r="H228" s="17">
        <f>SUM(F228:G228)</f>
        <v>31587.09</v>
      </c>
      <c r="I228" s="17"/>
      <c r="J228" s="17"/>
      <c r="K228" s="17"/>
      <c r="L228" s="64">
        <f>G228/D228*100</f>
        <v>63.17418</v>
      </c>
      <c r="M228" s="17">
        <f t="shared" si="76"/>
        <v>63.17418</v>
      </c>
    </row>
    <row r="229" spans="1:13" ht="18" customHeight="1">
      <c r="A229" s="33" t="s">
        <v>49</v>
      </c>
      <c r="B229" s="25" t="s">
        <v>50</v>
      </c>
      <c r="C229" s="27">
        <v>40000</v>
      </c>
      <c r="D229" s="27"/>
      <c r="E229" s="17">
        <f t="shared" si="77"/>
        <v>40000</v>
      </c>
      <c r="F229" s="27">
        <v>39427</v>
      </c>
      <c r="G229" s="27"/>
      <c r="H229" s="27">
        <f>F229+G229</f>
        <v>39427</v>
      </c>
      <c r="I229" s="27"/>
      <c r="J229" s="27"/>
      <c r="K229" s="27">
        <f>F229/C229*100</f>
        <v>98.567499999999995</v>
      </c>
      <c r="L229" s="91"/>
      <c r="M229" s="27">
        <f t="shared" si="76"/>
        <v>98.567499999999995</v>
      </c>
    </row>
    <row r="230" spans="1:13" ht="18" customHeight="1">
      <c r="A230" s="35" t="s">
        <v>302</v>
      </c>
      <c r="B230" s="25" t="s">
        <v>53</v>
      </c>
      <c r="C230" s="27">
        <v>30000</v>
      </c>
      <c r="D230" s="27"/>
      <c r="E230" s="17">
        <f t="shared" si="77"/>
        <v>30000</v>
      </c>
      <c r="F230" s="27">
        <v>18279.259999999998</v>
      </c>
      <c r="G230" s="27"/>
      <c r="H230" s="27">
        <f>F230+G230</f>
        <v>18279.259999999998</v>
      </c>
      <c r="I230" s="27"/>
      <c r="J230" s="27"/>
      <c r="K230" s="27">
        <f>F230/C230*100</f>
        <v>60.93086666666666</v>
      </c>
      <c r="L230" s="91"/>
      <c r="M230" s="27">
        <f t="shared" si="76"/>
        <v>60.93086666666666</v>
      </c>
    </row>
    <row r="231" spans="1:13" ht="18" customHeight="1">
      <c r="A231" s="35" t="s">
        <v>321</v>
      </c>
      <c r="B231" s="25" t="s">
        <v>54</v>
      </c>
      <c r="C231" s="27">
        <v>120000</v>
      </c>
      <c r="D231" s="27"/>
      <c r="E231" s="17">
        <f t="shared" si="77"/>
        <v>120000</v>
      </c>
      <c r="F231" s="27">
        <v>94663.48</v>
      </c>
      <c r="G231" s="27"/>
      <c r="H231" s="27">
        <f>F231+G231</f>
        <v>94663.48</v>
      </c>
      <c r="I231" s="27"/>
      <c r="J231" s="27"/>
      <c r="K231" s="27">
        <f>F231/C231*100</f>
        <v>78.886233333333337</v>
      </c>
      <c r="L231" s="91"/>
      <c r="M231" s="27">
        <f t="shared" si="76"/>
        <v>78.886233333333337</v>
      </c>
    </row>
    <row r="232" spans="1:13" ht="18" customHeight="1">
      <c r="A232" s="33" t="s">
        <v>57</v>
      </c>
      <c r="B232" s="25" t="s">
        <v>58</v>
      </c>
      <c r="C232" s="27">
        <v>1003400</v>
      </c>
      <c r="D232" s="27"/>
      <c r="E232" s="17">
        <f t="shared" si="77"/>
        <v>1003400</v>
      </c>
      <c r="F232" s="27">
        <v>981078.83</v>
      </c>
      <c r="G232" s="27"/>
      <c r="H232" s="27">
        <f>F232+G232</f>
        <v>981078.83</v>
      </c>
      <c r="I232" s="27"/>
      <c r="J232" s="27"/>
      <c r="K232" s="27">
        <f>F232/C232*100</f>
        <v>97.775446481961325</v>
      </c>
      <c r="L232" s="91"/>
      <c r="M232" s="27">
        <f t="shared" si="76"/>
        <v>97.775446481961325</v>
      </c>
    </row>
    <row r="233" spans="1:13" ht="18" customHeight="1">
      <c r="A233" s="36"/>
      <c r="B233" s="30"/>
      <c r="C233" s="27"/>
      <c r="D233" s="27"/>
      <c r="E233" s="27"/>
      <c r="F233" s="27"/>
      <c r="G233" s="27"/>
      <c r="H233" s="27"/>
      <c r="I233" s="27"/>
      <c r="J233" s="27"/>
      <c r="K233" s="30"/>
      <c r="L233" s="30"/>
      <c r="M233" s="27"/>
    </row>
    <row r="234" spans="1:13" ht="18" customHeight="1">
      <c r="A234" s="78" t="s">
        <v>68</v>
      </c>
      <c r="B234" s="5" t="s">
        <v>69</v>
      </c>
      <c r="C234" s="24">
        <f>C235+C240</f>
        <v>1716480</v>
      </c>
      <c r="D234" s="24">
        <f>D235+D240</f>
        <v>30000</v>
      </c>
      <c r="E234" s="24">
        <f t="shared" ref="E234:E239" si="78">C234+D234</f>
        <v>1746480</v>
      </c>
      <c r="F234" s="24">
        <f>F235+F240</f>
        <v>1675744.2899999998</v>
      </c>
      <c r="G234" s="24">
        <f>G235+G240</f>
        <v>30000</v>
      </c>
      <c r="H234" s="24">
        <f t="shared" ref="H234:H241" si="79">SUM(F234:G234)</f>
        <v>1705744.2899999998</v>
      </c>
      <c r="I234" s="24">
        <f>I235+I240</f>
        <v>98513.859999999986</v>
      </c>
      <c r="J234" s="24">
        <f>J235+J240</f>
        <v>0</v>
      </c>
      <c r="K234" s="24">
        <f t="shared" ref="K234:M236" si="80">F234/C234*100</f>
        <v>97.626787961409391</v>
      </c>
      <c r="L234" s="24">
        <f t="shared" si="80"/>
        <v>100</v>
      </c>
      <c r="M234" s="24">
        <f t="shared" si="80"/>
        <v>97.667553593513802</v>
      </c>
    </row>
    <row r="235" spans="1:13" ht="18" customHeight="1">
      <c r="A235" s="22" t="s">
        <v>397</v>
      </c>
      <c r="B235" s="5"/>
      <c r="C235" s="24">
        <f>C236+C239</f>
        <v>1700210</v>
      </c>
      <c r="D235" s="24">
        <f>D236+D239</f>
        <v>30000</v>
      </c>
      <c r="E235" s="24">
        <f t="shared" si="78"/>
        <v>1730210</v>
      </c>
      <c r="F235" s="24">
        <f>F236+F239</f>
        <v>1659480.0299999998</v>
      </c>
      <c r="G235" s="24">
        <f>G236+G239</f>
        <v>30000</v>
      </c>
      <c r="H235" s="24">
        <f t="shared" si="79"/>
        <v>1689480.0299999998</v>
      </c>
      <c r="I235" s="24">
        <f>I236+I239</f>
        <v>98513.859999999986</v>
      </c>
      <c r="J235" s="24">
        <f>J236+J239</f>
        <v>0</v>
      </c>
      <c r="K235" s="24">
        <f t="shared" si="80"/>
        <v>97.604415336928952</v>
      </c>
      <c r="L235" s="24">
        <f t="shared" si="80"/>
        <v>100</v>
      </c>
      <c r="M235" s="24">
        <f t="shared" si="80"/>
        <v>97.64595222545239</v>
      </c>
    </row>
    <row r="236" spans="1:13" ht="18" customHeight="1">
      <c r="A236" s="97" t="s">
        <v>398</v>
      </c>
      <c r="B236" s="87"/>
      <c r="C236" s="32">
        <f>C237+C238</f>
        <v>1699710</v>
      </c>
      <c r="D236" s="32">
        <f>D237+D238</f>
        <v>30000</v>
      </c>
      <c r="E236" s="32">
        <f t="shared" si="78"/>
        <v>1729710</v>
      </c>
      <c r="F236" s="32">
        <f>F237+F238</f>
        <v>1659305.0899999999</v>
      </c>
      <c r="G236" s="32">
        <f>G237+G238</f>
        <v>30000</v>
      </c>
      <c r="H236" s="32">
        <f t="shared" si="79"/>
        <v>1689305.0899999999</v>
      </c>
      <c r="I236" s="32">
        <f>I237+I238</f>
        <v>98513.859999999986</v>
      </c>
      <c r="J236" s="32">
        <f>J237+J238</f>
        <v>0</v>
      </c>
      <c r="K236" s="32">
        <f t="shared" si="80"/>
        <v>97.622835071865182</v>
      </c>
      <c r="L236" s="32">
        <f t="shared" si="80"/>
        <v>100</v>
      </c>
      <c r="M236" s="32">
        <f t="shared" si="80"/>
        <v>97.664064496360652</v>
      </c>
    </row>
    <row r="237" spans="1:13" ht="18" customHeight="1">
      <c r="A237" s="14" t="s">
        <v>399</v>
      </c>
      <c r="B237" s="87"/>
      <c r="C237" s="32">
        <f>C259</f>
        <v>1289700</v>
      </c>
      <c r="D237" s="32">
        <f>D259</f>
        <v>0</v>
      </c>
      <c r="E237" s="32">
        <f t="shared" si="78"/>
        <v>1289700</v>
      </c>
      <c r="F237" s="32">
        <f>F259</f>
        <v>1277617.1399999999</v>
      </c>
      <c r="G237" s="32">
        <f>G259</f>
        <v>0</v>
      </c>
      <c r="H237" s="32">
        <f t="shared" si="79"/>
        <v>1277617.1399999999</v>
      </c>
      <c r="I237" s="32">
        <f>I259</f>
        <v>95527.099999999991</v>
      </c>
      <c r="J237" s="32">
        <f>J259</f>
        <v>0</v>
      </c>
      <c r="K237" s="32">
        <f>F237/C237*100</f>
        <v>99.063126308443813</v>
      </c>
      <c r="L237" s="32">
        <v>0</v>
      </c>
      <c r="M237" s="32">
        <f>H237/E237*100</f>
        <v>99.063126308443813</v>
      </c>
    </row>
    <row r="238" spans="1:13" ht="18" customHeight="1">
      <c r="A238" s="14" t="s">
        <v>400</v>
      </c>
      <c r="B238" s="87"/>
      <c r="C238" s="32">
        <f>C246+C252+C260</f>
        <v>410010</v>
      </c>
      <c r="D238" s="32">
        <f>D246+D252</f>
        <v>30000</v>
      </c>
      <c r="E238" s="32">
        <f t="shared" si="78"/>
        <v>440010</v>
      </c>
      <c r="F238" s="32">
        <f>F246+F252+F260</f>
        <v>381687.94999999995</v>
      </c>
      <c r="G238" s="32">
        <f>G246+G252+G260</f>
        <v>30000</v>
      </c>
      <c r="H238" s="32">
        <f t="shared" si="79"/>
        <v>411687.94999999995</v>
      </c>
      <c r="I238" s="32">
        <f>I246+I252+I260</f>
        <v>2986.76</v>
      </c>
      <c r="J238" s="32">
        <f>J246+J252</f>
        <v>0</v>
      </c>
      <c r="K238" s="32">
        <f>F238/C238*100</f>
        <v>93.092351406063258</v>
      </c>
      <c r="L238" s="32">
        <f>G238/D238*100</f>
        <v>100</v>
      </c>
      <c r="M238" s="32">
        <f>H238/E238*100</f>
        <v>93.563316742801291</v>
      </c>
    </row>
    <row r="239" spans="1:13" ht="18" customHeight="1">
      <c r="A239" s="14" t="s">
        <v>402</v>
      </c>
      <c r="B239" s="5"/>
      <c r="C239" s="32">
        <f t="shared" ref="C239:D241" si="81">C261</f>
        <v>500</v>
      </c>
      <c r="D239" s="32">
        <f t="shared" si="81"/>
        <v>0</v>
      </c>
      <c r="E239" s="32">
        <f t="shared" si="78"/>
        <v>500</v>
      </c>
      <c r="F239" s="32">
        <f t="shared" ref="F239:G241" si="82">F261</f>
        <v>174.94</v>
      </c>
      <c r="G239" s="32">
        <f t="shared" si="82"/>
        <v>0</v>
      </c>
      <c r="H239" s="32">
        <f t="shared" si="79"/>
        <v>174.94</v>
      </c>
      <c r="I239" s="32">
        <f t="shared" ref="I239:J241" si="83">I261</f>
        <v>0</v>
      </c>
      <c r="J239" s="32">
        <f t="shared" si="83"/>
        <v>0</v>
      </c>
      <c r="K239" s="32">
        <f>F239/C239*100</f>
        <v>34.988</v>
      </c>
      <c r="L239" s="32">
        <v>0</v>
      </c>
      <c r="M239" s="32">
        <f>H239/E239*100</f>
        <v>34.988</v>
      </c>
    </row>
    <row r="240" spans="1:13" s="18" customFormat="1" ht="18" customHeight="1">
      <c r="A240" s="96" t="s">
        <v>406</v>
      </c>
      <c r="B240" s="111"/>
      <c r="C240" s="74">
        <f t="shared" si="81"/>
        <v>16270</v>
      </c>
      <c r="D240" s="74">
        <f t="shared" si="81"/>
        <v>0</v>
      </c>
      <c r="E240" s="74">
        <f>SUM(C240:D240)</f>
        <v>16270</v>
      </c>
      <c r="F240" s="74">
        <f t="shared" si="82"/>
        <v>16264.26</v>
      </c>
      <c r="G240" s="74">
        <f t="shared" si="82"/>
        <v>0</v>
      </c>
      <c r="H240" s="74">
        <f t="shared" si="79"/>
        <v>16264.26</v>
      </c>
      <c r="I240" s="74">
        <f t="shared" si="83"/>
        <v>0</v>
      </c>
      <c r="J240" s="74">
        <f t="shared" si="83"/>
        <v>0</v>
      </c>
      <c r="K240" s="74">
        <f>F240/C240*100</f>
        <v>99.964720344191761</v>
      </c>
      <c r="L240" s="43">
        <v>0</v>
      </c>
      <c r="M240" s="74">
        <f>H240/E240*100</f>
        <v>99.964720344191761</v>
      </c>
    </row>
    <row r="241" spans="1:13" s="18" customFormat="1" ht="22.5" customHeight="1">
      <c r="A241" s="14" t="s">
        <v>407</v>
      </c>
      <c r="B241" s="15"/>
      <c r="C241" s="17">
        <f t="shared" si="81"/>
        <v>16270</v>
      </c>
      <c r="D241" s="17">
        <f t="shared" si="81"/>
        <v>0</v>
      </c>
      <c r="E241" s="17">
        <f>SUM(C241:D241)</f>
        <v>16270</v>
      </c>
      <c r="F241" s="17">
        <f t="shared" si="82"/>
        <v>16264.26</v>
      </c>
      <c r="G241" s="17">
        <f t="shared" si="82"/>
        <v>0</v>
      </c>
      <c r="H241" s="17">
        <f t="shared" si="79"/>
        <v>16264.26</v>
      </c>
      <c r="I241" s="17">
        <f t="shared" si="83"/>
        <v>0</v>
      </c>
      <c r="J241" s="17">
        <f t="shared" si="83"/>
        <v>0</v>
      </c>
      <c r="K241" s="17">
        <f>F241/C241*100</f>
        <v>99.964720344191761</v>
      </c>
      <c r="L241" s="32">
        <v>0</v>
      </c>
      <c r="M241" s="17">
        <f>H241/E241*100</f>
        <v>99.964720344191761</v>
      </c>
    </row>
    <row r="242" spans="1:13" ht="17.25" customHeight="1">
      <c r="A242" s="30"/>
      <c r="B242" s="23"/>
      <c r="C242" s="27"/>
      <c r="D242" s="27"/>
      <c r="E242" s="27"/>
      <c r="F242" s="27"/>
      <c r="G242" s="27"/>
      <c r="H242" s="27"/>
      <c r="I242" s="27"/>
      <c r="J242" s="27"/>
      <c r="K242" s="17"/>
      <c r="L242" s="30"/>
      <c r="M242" s="27"/>
    </row>
    <row r="243" spans="1:13" s="28" customFormat="1" ht="18" customHeight="1">
      <c r="A243" s="23" t="s">
        <v>70</v>
      </c>
      <c r="B243" s="34">
        <v>71014</v>
      </c>
      <c r="C243" s="24">
        <f t="shared" ref="C243:D246" si="84">C244</f>
        <v>45450</v>
      </c>
      <c r="D243" s="24">
        <f t="shared" si="84"/>
        <v>0</v>
      </c>
      <c r="E243" s="24">
        <f>C243+D243</f>
        <v>45450</v>
      </c>
      <c r="F243" s="24">
        <f t="shared" ref="F243:G246" si="85">F244</f>
        <v>45449.99</v>
      </c>
      <c r="G243" s="24">
        <f t="shared" si="85"/>
        <v>0</v>
      </c>
      <c r="H243" s="24">
        <f>F243+G243</f>
        <v>45449.99</v>
      </c>
      <c r="I243" s="24">
        <f t="shared" ref="I243:J247" si="86">I244</f>
        <v>0</v>
      </c>
      <c r="J243" s="24">
        <f t="shared" si="86"/>
        <v>0</v>
      </c>
      <c r="K243" s="43">
        <f>F243/C243*100</f>
        <v>99.999977997799775</v>
      </c>
      <c r="L243" s="24">
        <f>SUM(L247:L247)</f>
        <v>0</v>
      </c>
      <c r="M243" s="24">
        <f>H243/E243*100</f>
        <v>99.999977997799775</v>
      </c>
    </row>
    <row r="244" spans="1:13" s="28" customFormat="1" ht="18" customHeight="1">
      <c r="A244" s="22" t="s">
        <v>397</v>
      </c>
      <c r="B244" s="34"/>
      <c r="C244" s="24">
        <f t="shared" si="84"/>
        <v>45450</v>
      </c>
      <c r="D244" s="24">
        <f t="shared" si="84"/>
        <v>0</v>
      </c>
      <c r="E244" s="24">
        <f>SUM(C244:D244)</f>
        <v>45450</v>
      </c>
      <c r="F244" s="24">
        <f t="shared" si="85"/>
        <v>45449.99</v>
      </c>
      <c r="G244" s="24">
        <f t="shared" si="85"/>
        <v>0</v>
      </c>
      <c r="H244" s="24">
        <f>F244+G244</f>
        <v>45449.99</v>
      </c>
      <c r="I244" s="24">
        <f t="shared" si="86"/>
        <v>0</v>
      </c>
      <c r="J244" s="24">
        <f t="shared" si="86"/>
        <v>0</v>
      </c>
      <c r="K244" s="43">
        <f>F244/C244*100</f>
        <v>99.999977997799775</v>
      </c>
      <c r="L244" s="24"/>
      <c r="M244" s="24">
        <f>H244/E244*100</f>
        <v>99.999977997799775</v>
      </c>
    </row>
    <row r="245" spans="1:13" s="28" customFormat="1" ht="18" customHeight="1">
      <c r="A245" s="97" t="s">
        <v>398</v>
      </c>
      <c r="B245" s="73"/>
      <c r="C245" s="32">
        <f t="shared" si="84"/>
        <v>45450</v>
      </c>
      <c r="D245" s="32">
        <f t="shared" si="84"/>
        <v>0</v>
      </c>
      <c r="E245" s="32">
        <f>SUM(C245:D245)</f>
        <v>45450</v>
      </c>
      <c r="F245" s="32">
        <f t="shared" si="85"/>
        <v>45449.99</v>
      </c>
      <c r="G245" s="32">
        <f t="shared" si="85"/>
        <v>0</v>
      </c>
      <c r="H245" s="32">
        <f>F245+G245</f>
        <v>45449.99</v>
      </c>
      <c r="I245" s="32">
        <f t="shared" si="86"/>
        <v>0</v>
      </c>
      <c r="J245" s="32">
        <f t="shared" si="86"/>
        <v>0</v>
      </c>
      <c r="K245" s="32">
        <f>F245/C245*100</f>
        <v>99.999977997799775</v>
      </c>
      <c r="L245" s="32"/>
      <c r="M245" s="32">
        <f>H245/E245*100</f>
        <v>99.999977997799775</v>
      </c>
    </row>
    <row r="246" spans="1:13" s="28" customFormat="1" ht="18" customHeight="1">
      <c r="A246" s="98" t="s">
        <v>400</v>
      </c>
      <c r="B246" s="73"/>
      <c r="C246" s="32">
        <f t="shared" si="84"/>
        <v>45450</v>
      </c>
      <c r="D246" s="32">
        <f t="shared" si="84"/>
        <v>0</v>
      </c>
      <c r="E246" s="32">
        <f>SUM(C246:D246)</f>
        <v>45450</v>
      </c>
      <c r="F246" s="32">
        <f t="shared" si="85"/>
        <v>45449.99</v>
      </c>
      <c r="G246" s="32">
        <f t="shared" si="85"/>
        <v>0</v>
      </c>
      <c r="H246" s="32">
        <f>F246+G246</f>
        <v>45449.99</v>
      </c>
      <c r="I246" s="32">
        <f t="shared" si="86"/>
        <v>0</v>
      </c>
      <c r="J246" s="32">
        <f t="shared" si="86"/>
        <v>0</v>
      </c>
      <c r="K246" s="32">
        <f>F246/C246*100</f>
        <v>99.999977997799775</v>
      </c>
      <c r="L246" s="32"/>
      <c r="M246" s="32">
        <f>H246/E246*100</f>
        <v>99.999977997799775</v>
      </c>
    </row>
    <row r="247" spans="1:13" ht="18" customHeight="1">
      <c r="A247" s="83" t="s">
        <v>28</v>
      </c>
      <c r="B247" s="87" t="s">
        <v>29</v>
      </c>
      <c r="C247" s="32">
        <v>45450</v>
      </c>
      <c r="D247" s="32"/>
      <c r="E247" s="32">
        <f>SUM(C247:D247)</f>
        <v>45450</v>
      </c>
      <c r="F247" s="32">
        <v>45449.99</v>
      </c>
      <c r="G247" s="32"/>
      <c r="H247" s="32">
        <f>F247+G247</f>
        <v>45449.99</v>
      </c>
      <c r="I247" s="32">
        <f t="shared" si="86"/>
        <v>0</v>
      </c>
      <c r="J247" s="32">
        <f t="shared" si="86"/>
        <v>0</v>
      </c>
      <c r="K247" s="32">
        <f>F247/C247*100</f>
        <v>99.999977997799775</v>
      </c>
      <c r="L247" s="32"/>
      <c r="M247" s="32">
        <f>H247/E247*100</f>
        <v>99.999977997799775</v>
      </c>
    </row>
    <row r="248" spans="1:13" ht="15.75" customHeight="1">
      <c r="A248" s="30"/>
      <c r="B248" s="30"/>
      <c r="C248" s="27"/>
      <c r="D248" s="27"/>
      <c r="E248" s="27"/>
      <c r="F248" s="27"/>
      <c r="G248" s="27"/>
      <c r="H248" s="27"/>
      <c r="I248" s="27"/>
      <c r="J248" s="27"/>
      <c r="K248" s="30"/>
      <c r="L248" s="24"/>
      <c r="M248" s="27"/>
    </row>
    <row r="249" spans="1:13" s="28" customFormat="1" ht="18" customHeight="1">
      <c r="A249" s="23" t="s">
        <v>71</v>
      </c>
      <c r="B249" s="34">
        <v>71035</v>
      </c>
      <c r="C249" s="24">
        <f t="shared" ref="C249:D251" si="87">C250</f>
        <v>21700</v>
      </c>
      <c r="D249" s="24">
        <f t="shared" si="87"/>
        <v>30000</v>
      </c>
      <c r="E249" s="24">
        <f t="shared" ref="E249:E254" si="88">C249+D249</f>
        <v>51700</v>
      </c>
      <c r="F249" s="24">
        <f t="shared" ref="F249:G251" si="89">F250</f>
        <v>21690</v>
      </c>
      <c r="G249" s="24">
        <f t="shared" si="89"/>
        <v>30000</v>
      </c>
      <c r="H249" s="24">
        <f t="shared" ref="H249:H254" si="90">F249+G249</f>
        <v>51690</v>
      </c>
      <c r="I249" s="24">
        <f t="shared" ref="I249:J251" si="91">I250</f>
        <v>0</v>
      </c>
      <c r="J249" s="24">
        <f t="shared" si="91"/>
        <v>0</v>
      </c>
      <c r="K249" s="24">
        <f t="shared" ref="K249:M253" si="92">F249/C249*100</f>
        <v>99.953917050691246</v>
      </c>
      <c r="L249" s="24">
        <f t="shared" si="92"/>
        <v>100</v>
      </c>
      <c r="M249" s="24">
        <f t="shared" si="92"/>
        <v>99.98065764023211</v>
      </c>
    </row>
    <row r="250" spans="1:13" s="28" customFormat="1" ht="18" customHeight="1">
      <c r="A250" s="22" t="s">
        <v>397</v>
      </c>
      <c r="B250" s="34"/>
      <c r="C250" s="24">
        <f t="shared" si="87"/>
        <v>21700</v>
      </c>
      <c r="D250" s="24">
        <f t="shared" si="87"/>
        <v>30000</v>
      </c>
      <c r="E250" s="24">
        <f t="shared" si="88"/>
        <v>51700</v>
      </c>
      <c r="F250" s="24">
        <f t="shared" si="89"/>
        <v>21690</v>
      </c>
      <c r="G250" s="24">
        <f t="shared" si="89"/>
        <v>30000</v>
      </c>
      <c r="H250" s="24">
        <f t="shared" si="90"/>
        <v>51690</v>
      </c>
      <c r="I250" s="24">
        <f t="shared" si="91"/>
        <v>0</v>
      </c>
      <c r="J250" s="24">
        <f t="shared" si="91"/>
        <v>0</v>
      </c>
      <c r="K250" s="43">
        <f t="shared" si="92"/>
        <v>99.953917050691246</v>
      </c>
      <c r="L250" s="24">
        <f t="shared" si="92"/>
        <v>100</v>
      </c>
      <c r="M250" s="24">
        <f t="shared" si="92"/>
        <v>99.98065764023211</v>
      </c>
    </row>
    <row r="251" spans="1:13" s="28" customFormat="1" ht="18" customHeight="1">
      <c r="A251" s="97" t="s">
        <v>398</v>
      </c>
      <c r="B251" s="73"/>
      <c r="C251" s="32">
        <f t="shared" si="87"/>
        <v>21700</v>
      </c>
      <c r="D251" s="32">
        <f t="shared" si="87"/>
        <v>30000</v>
      </c>
      <c r="E251" s="32">
        <f t="shared" si="88"/>
        <v>51700</v>
      </c>
      <c r="F251" s="32">
        <f t="shared" si="89"/>
        <v>21690</v>
      </c>
      <c r="G251" s="32">
        <f t="shared" si="89"/>
        <v>30000</v>
      </c>
      <c r="H251" s="32">
        <f t="shared" si="90"/>
        <v>51690</v>
      </c>
      <c r="I251" s="32">
        <f t="shared" si="91"/>
        <v>0</v>
      </c>
      <c r="J251" s="32">
        <f t="shared" si="91"/>
        <v>0</v>
      </c>
      <c r="K251" s="32">
        <f t="shared" si="92"/>
        <v>99.953917050691246</v>
      </c>
      <c r="L251" s="32">
        <f t="shared" si="92"/>
        <v>100</v>
      </c>
      <c r="M251" s="32">
        <f t="shared" si="92"/>
        <v>99.98065764023211</v>
      </c>
    </row>
    <row r="252" spans="1:13" s="28" customFormat="1" ht="18" customHeight="1">
      <c r="A252" s="98" t="s">
        <v>400</v>
      </c>
      <c r="B252" s="73"/>
      <c r="C252" s="32">
        <f>SUM(C253:C254)</f>
        <v>21700</v>
      </c>
      <c r="D252" s="32">
        <f>SUM(D253:D254)</f>
        <v>30000</v>
      </c>
      <c r="E252" s="32">
        <f t="shared" si="88"/>
        <v>51700</v>
      </c>
      <c r="F252" s="32">
        <f>SUM(F253:F254)</f>
        <v>21690</v>
      </c>
      <c r="G252" s="32">
        <f>SUM(G253:G254)</f>
        <v>30000</v>
      </c>
      <c r="H252" s="32">
        <f t="shared" si="90"/>
        <v>51690</v>
      </c>
      <c r="I252" s="32">
        <f>SUM(I253:I254)</f>
        <v>0</v>
      </c>
      <c r="J252" s="32">
        <f>SUM(J253:J254)</f>
        <v>0</v>
      </c>
      <c r="K252" s="32">
        <f t="shared" si="92"/>
        <v>99.953917050691246</v>
      </c>
      <c r="L252" s="32">
        <f t="shared" si="92"/>
        <v>100</v>
      </c>
      <c r="M252" s="32">
        <f t="shared" si="92"/>
        <v>99.98065764023211</v>
      </c>
    </row>
    <row r="253" spans="1:13" ht="18" customHeight="1">
      <c r="A253" s="82" t="s">
        <v>39</v>
      </c>
      <c r="B253" s="87" t="s">
        <v>40</v>
      </c>
      <c r="C253" s="32">
        <v>21700</v>
      </c>
      <c r="D253" s="32">
        <v>8000</v>
      </c>
      <c r="E253" s="32">
        <f t="shared" si="88"/>
        <v>29700</v>
      </c>
      <c r="F253" s="32">
        <v>21690</v>
      </c>
      <c r="G253" s="32">
        <v>8000</v>
      </c>
      <c r="H253" s="32">
        <f t="shared" si="90"/>
        <v>29690</v>
      </c>
      <c r="I253" s="32"/>
      <c r="J253" s="32"/>
      <c r="K253" s="32">
        <f t="shared" si="92"/>
        <v>99.953917050691246</v>
      </c>
      <c r="L253" s="32">
        <f t="shared" si="92"/>
        <v>100</v>
      </c>
      <c r="M253" s="27">
        <f t="shared" si="92"/>
        <v>99.966329966329965</v>
      </c>
    </row>
    <row r="254" spans="1:13" ht="18" customHeight="1">
      <c r="A254" s="83" t="s">
        <v>28</v>
      </c>
      <c r="B254" s="87" t="s">
        <v>29</v>
      </c>
      <c r="C254" s="32"/>
      <c r="D254" s="32">
        <v>22000</v>
      </c>
      <c r="E254" s="32">
        <f t="shared" si="88"/>
        <v>22000</v>
      </c>
      <c r="F254" s="32"/>
      <c r="G254" s="32">
        <v>22000</v>
      </c>
      <c r="H254" s="32">
        <f t="shared" si="90"/>
        <v>22000</v>
      </c>
      <c r="I254" s="32"/>
      <c r="J254" s="32"/>
      <c r="K254" s="32"/>
      <c r="L254" s="32">
        <f>G254/D254*100</f>
        <v>100</v>
      </c>
      <c r="M254" s="32">
        <f>H254/E254*100</f>
        <v>100</v>
      </c>
    </row>
    <row r="255" spans="1:13" ht="15" customHeight="1">
      <c r="A255" s="29"/>
      <c r="B255" s="25"/>
      <c r="C255" s="27"/>
      <c r="D255" s="27"/>
      <c r="E255" s="27"/>
      <c r="F255" s="27"/>
      <c r="G255" s="27"/>
      <c r="H255" s="27"/>
      <c r="I255" s="27"/>
      <c r="J255" s="27"/>
      <c r="K255" s="30"/>
      <c r="L255" s="24"/>
      <c r="M255" s="27"/>
    </row>
    <row r="256" spans="1:13" s="28" customFormat="1" ht="18" customHeight="1">
      <c r="A256" s="23" t="s">
        <v>59</v>
      </c>
      <c r="B256" s="38">
        <v>71095</v>
      </c>
      <c r="C256" s="24">
        <f>C257+C262</f>
        <v>1649330</v>
      </c>
      <c r="D256" s="24">
        <f>D257+D262</f>
        <v>0</v>
      </c>
      <c r="E256" s="24">
        <f>C256+D256</f>
        <v>1649330</v>
      </c>
      <c r="F256" s="24">
        <f>F257+F262</f>
        <v>1608604.2999999998</v>
      </c>
      <c r="G256" s="24">
        <f>G257+G262</f>
        <v>0</v>
      </c>
      <c r="H256" s="24">
        <f t="shared" ref="H256:H284" si="93">F256+G256</f>
        <v>1608604.2999999998</v>
      </c>
      <c r="I256" s="24">
        <f>I257+I262</f>
        <v>98513.859999999986</v>
      </c>
      <c r="J256" s="24">
        <f>J257+J262</f>
        <v>0</v>
      </c>
      <c r="K256" s="24">
        <f>F256/C256*100</f>
        <v>97.530773101804968</v>
      </c>
      <c r="L256" s="24">
        <v>0</v>
      </c>
      <c r="M256" s="24">
        <f>H256/E256*100</f>
        <v>97.530773101804968</v>
      </c>
    </row>
    <row r="257" spans="1:13" s="28" customFormat="1" ht="18" customHeight="1">
      <c r="A257" s="22" t="s">
        <v>397</v>
      </c>
      <c r="B257" s="23"/>
      <c r="C257" s="24">
        <f>C258+C261</f>
        <v>1633060</v>
      </c>
      <c r="D257" s="24">
        <f>D258+D261</f>
        <v>0</v>
      </c>
      <c r="E257" s="24">
        <f t="shared" ref="E257:E263" si="94">C257+D257</f>
        <v>1633060</v>
      </c>
      <c r="F257" s="24">
        <f>F258+F261</f>
        <v>1592340.0399999998</v>
      </c>
      <c r="G257" s="24">
        <f>G258+G261</f>
        <v>0</v>
      </c>
      <c r="H257" s="24">
        <f t="shared" si="93"/>
        <v>1592340.0399999998</v>
      </c>
      <c r="I257" s="24">
        <f>I258+I261</f>
        <v>98513.859999999986</v>
      </c>
      <c r="J257" s="24">
        <f>J258+J261</f>
        <v>0</v>
      </c>
      <c r="K257" s="24">
        <f t="shared" ref="K257:K263" si="95">F257/C257*100</f>
        <v>97.506523948905723</v>
      </c>
      <c r="L257" s="24"/>
      <c r="M257" s="24">
        <f t="shared" ref="M257:M263" si="96">H257/E257*100</f>
        <v>97.506523948905723</v>
      </c>
    </row>
    <row r="258" spans="1:13" s="28" customFormat="1" ht="18" customHeight="1">
      <c r="A258" s="97" t="s">
        <v>398</v>
      </c>
      <c r="B258" s="31"/>
      <c r="C258" s="32">
        <f>C259+C260</f>
        <v>1632560</v>
      </c>
      <c r="D258" s="32">
        <f>D259+D260</f>
        <v>0</v>
      </c>
      <c r="E258" s="32">
        <f t="shared" si="94"/>
        <v>1632560</v>
      </c>
      <c r="F258" s="32">
        <f>F259+F260</f>
        <v>1592165.0999999999</v>
      </c>
      <c r="G258" s="32">
        <f>G259+G260</f>
        <v>0</v>
      </c>
      <c r="H258" s="32">
        <f t="shared" si="93"/>
        <v>1592165.0999999999</v>
      </c>
      <c r="I258" s="32">
        <f>I259+I260</f>
        <v>98513.859999999986</v>
      </c>
      <c r="J258" s="32">
        <f>J259+J260</f>
        <v>0</v>
      </c>
      <c r="K258" s="32">
        <f t="shared" si="95"/>
        <v>97.525671338266278</v>
      </c>
      <c r="L258" s="32"/>
      <c r="M258" s="32">
        <f t="shared" si="96"/>
        <v>97.525671338266278</v>
      </c>
    </row>
    <row r="259" spans="1:13" s="28" customFormat="1" ht="18" customHeight="1">
      <c r="A259" s="98" t="s">
        <v>399</v>
      </c>
      <c r="B259" s="57"/>
      <c r="C259" s="32">
        <f>SUM(C265:C269)</f>
        <v>1289700</v>
      </c>
      <c r="D259" s="32">
        <f>SUM(D265:D269)</f>
        <v>0</v>
      </c>
      <c r="E259" s="32">
        <f t="shared" si="94"/>
        <v>1289700</v>
      </c>
      <c r="F259" s="32">
        <f>SUM(F265:F269)</f>
        <v>1277617.1399999999</v>
      </c>
      <c r="G259" s="32">
        <f>SUM(G265:G269)</f>
        <v>0</v>
      </c>
      <c r="H259" s="32">
        <f t="shared" si="93"/>
        <v>1277617.1399999999</v>
      </c>
      <c r="I259" s="32">
        <f>SUM(I265:I269)</f>
        <v>95527.099999999991</v>
      </c>
      <c r="J259" s="32">
        <f>SUM(J265:J269)</f>
        <v>0</v>
      </c>
      <c r="K259" s="32">
        <f t="shared" si="95"/>
        <v>99.063126308443813</v>
      </c>
      <c r="L259" s="32"/>
      <c r="M259" s="32">
        <f t="shared" si="96"/>
        <v>99.063126308443813</v>
      </c>
    </row>
    <row r="260" spans="1:13" s="28" customFormat="1" ht="18" customHeight="1">
      <c r="A260" s="98" t="s">
        <v>400</v>
      </c>
      <c r="B260" s="57"/>
      <c r="C260" s="32">
        <f>SUM(C270:C284)</f>
        <v>342860</v>
      </c>
      <c r="D260" s="32">
        <f>SUM(D270:D284)</f>
        <v>0</v>
      </c>
      <c r="E260" s="32">
        <f t="shared" si="94"/>
        <v>342860</v>
      </c>
      <c r="F260" s="32">
        <f>SUM(F270:F284)</f>
        <v>314547.95999999996</v>
      </c>
      <c r="G260" s="32">
        <f>SUM(G270:G284)</f>
        <v>0</v>
      </c>
      <c r="H260" s="32">
        <f t="shared" si="93"/>
        <v>314547.95999999996</v>
      </c>
      <c r="I260" s="32">
        <f>SUM(I270:I284)</f>
        <v>2986.76</v>
      </c>
      <c r="J260" s="32">
        <f>SUM(J270:J284)</f>
        <v>0</v>
      </c>
      <c r="K260" s="32">
        <f t="shared" si="95"/>
        <v>91.742390480079322</v>
      </c>
      <c r="L260" s="32"/>
      <c r="M260" s="32">
        <f t="shared" si="96"/>
        <v>91.742390480079322</v>
      </c>
    </row>
    <row r="261" spans="1:13" s="28" customFormat="1" ht="18" customHeight="1">
      <c r="A261" s="98" t="s">
        <v>402</v>
      </c>
      <c r="B261" s="57"/>
      <c r="C261" s="32">
        <f>C264</f>
        <v>500</v>
      </c>
      <c r="D261" s="32">
        <f>D264</f>
        <v>0</v>
      </c>
      <c r="E261" s="32">
        <f t="shared" si="94"/>
        <v>500</v>
      </c>
      <c r="F261" s="32">
        <f>F264</f>
        <v>174.94</v>
      </c>
      <c r="G261" s="32">
        <f>G264</f>
        <v>0</v>
      </c>
      <c r="H261" s="32">
        <f t="shared" si="93"/>
        <v>174.94</v>
      </c>
      <c r="I261" s="32">
        <f>I264</f>
        <v>0</v>
      </c>
      <c r="J261" s="32"/>
      <c r="K261" s="32">
        <f t="shared" si="95"/>
        <v>34.988</v>
      </c>
      <c r="L261" s="32"/>
      <c r="M261" s="32">
        <f t="shared" si="96"/>
        <v>34.988</v>
      </c>
    </row>
    <row r="262" spans="1:13" s="28" customFormat="1" ht="24.75" customHeight="1">
      <c r="A262" s="96" t="s">
        <v>406</v>
      </c>
      <c r="B262" s="15"/>
      <c r="C262" s="24">
        <f>C263</f>
        <v>16270</v>
      </c>
      <c r="D262" s="24">
        <f>D263</f>
        <v>0</v>
      </c>
      <c r="E262" s="24">
        <f t="shared" si="94"/>
        <v>16270</v>
      </c>
      <c r="F262" s="24">
        <f>F263</f>
        <v>16264.26</v>
      </c>
      <c r="G262" s="24">
        <f>G263</f>
        <v>0</v>
      </c>
      <c r="H262" s="24">
        <f t="shared" si="93"/>
        <v>16264.26</v>
      </c>
      <c r="I262" s="24">
        <f>I263</f>
        <v>0</v>
      </c>
      <c r="J262" s="24">
        <f>J263</f>
        <v>0</v>
      </c>
      <c r="K262" s="24">
        <f t="shared" si="95"/>
        <v>99.964720344191761</v>
      </c>
      <c r="L262" s="24"/>
      <c r="M262" s="24">
        <f t="shared" si="96"/>
        <v>99.964720344191761</v>
      </c>
    </row>
    <row r="263" spans="1:13" s="28" customFormat="1" ht="18.75" customHeight="1">
      <c r="A263" s="14" t="s">
        <v>407</v>
      </c>
      <c r="B263" s="57"/>
      <c r="C263" s="32">
        <f>SUM(C285:C285)</f>
        <v>16270</v>
      </c>
      <c r="D263" s="32">
        <f>SUM(D285:D285)</f>
        <v>0</v>
      </c>
      <c r="E263" s="32">
        <f t="shared" si="94"/>
        <v>16270</v>
      </c>
      <c r="F263" s="32">
        <f>SUM(F285:F285)</f>
        <v>16264.26</v>
      </c>
      <c r="G263" s="32">
        <f>SUM(G285:G285)</f>
        <v>0</v>
      </c>
      <c r="H263" s="32">
        <f t="shared" si="93"/>
        <v>16264.26</v>
      </c>
      <c r="I263" s="32">
        <f>SUM(I285:I285)</f>
        <v>0</v>
      </c>
      <c r="J263" s="32">
        <f>SUM(J285:J285)</f>
        <v>0</v>
      </c>
      <c r="K263" s="32">
        <f t="shared" si="95"/>
        <v>99.964720344191761</v>
      </c>
      <c r="L263" s="32"/>
      <c r="M263" s="32">
        <f t="shared" si="96"/>
        <v>99.964720344191761</v>
      </c>
    </row>
    <row r="264" spans="1:13" ht="18" customHeight="1">
      <c r="A264" s="35" t="s">
        <v>307</v>
      </c>
      <c r="B264" s="25" t="s">
        <v>46</v>
      </c>
      <c r="C264" s="27">
        <v>500</v>
      </c>
      <c r="D264" s="27"/>
      <c r="E264" s="27">
        <f t="shared" ref="E264:E275" si="97">C264+D264</f>
        <v>500</v>
      </c>
      <c r="F264" s="27">
        <v>174.94</v>
      </c>
      <c r="G264" s="27"/>
      <c r="H264" s="27">
        <f>F264+G264</f>
        <v>174.94</v>
      </c>
      <c r="I264" s="27"/>
      <c r="J264" s="27"/>
      <c r="K264" s="27">
        <f>F264/C264*100</f>
        <v>34.988</v>
      </c>
      <c r="L264" s="27"/>
      <c r="M264" s="27">
        <f>H264/E264*100</f>
        <v>34.988</v>
      </c>
    </row>
    <row r="265" spans="1:13" ht="18" customHeight="1">
      <c r="A265" s="35" t="s">
        <v>33</v>
      </c>
      <c r="B265" s="25" t="s">
        <v>34</v>
      </c>
      <c r="C265" s="27">
        <v>1014400</v>
      </c>
      <c r="D265" s="27"/>
      <c r="E265" s="27">
        <f t="shared" si="97"/>
        <v>1014400</v>
      </c>
      <c r="F265" s="27">
        <v>1014394.5</v>
      </c>
      <c r="G265" s="27"/>
      <c r="H265" s="27">
        <f t="shared" si="93"/>
        <v>1014394.5</v>
      </c>
      <c r="I265" s="27"/>
      <c r="J265" s="27"/>
      <c r="K265" s="27">
        <f>F265/C265*100</f>
        <v>99.999457807570977</v>
      </c>
      <c r="L265" s="27"/>
      <c r="M265" s="27">
        <f>H265/E265*100</f>
        <v>99.999457807570977</v>
      </c>
    </row>
    <row r="266" spans="1:13" ht="18" customHeight="1">
      <c r="A266" s="33" t="s">
        <v>35</v>
      </c>
      <c r="B266" s="25" t="s">
        <v>36</v>
      </c>
      <c r="C266" s="27">
        <v>78120</v>
      </c>
      <c r="D266" s="27"/>
      <c r="E266" s="27">
        <f t="shared" si="97"/>
        <v>78120</v>
      </c>
      <c r="F266" s="27">
        <v>78117.86</v>
      </c>
      <c r="G266" s="27"/>
      <c r="H266" s="27">
        <f t="shared" si="93"/>
        <v>78117.86</v>
      </c>
      <c r="I266" s="27">
        <v>81788.039999999994</v>
      </c>
      <c r="J266" s="27"/>
      <c r="K266" s="27">
        <f>F266/C266*100</f>
        <v>99.997260624679981</v>
      </c>
      <c r="L266" s="27"/>
      <c r="M266" s="27">
        <f>H266/E266*100</f>
        <v>99.997260624679981</v>
      </c>
    </row>
    <row r="267" spans="1:13" ht="18" customHeight="1">
      <c r="A267" s="35" t="s">
        <v>22</v>
      </c>
      <c r="B267" s="25" t="s">
        <v>23</v>
      </c>
      <c r="C267" s="27">
        <v>163380</v>
      </c>
      <c r="D267" s="27"/>
      <c r="E267" s="27">
        <f t="shared" si="97"/>
        <v>163380</v>
      </c>
      <c r="F267" s="27">
        <v>157327.4</v>
      </c>
      <c r="G267" s="27"/>
      <c r="H267" s="27">
        <f t="shared" si="93"/>
        <v>157327.4</v>
      </c>
      <c r="I267" s="27">
        <v>12350.03</v>
      </c>
      <c r="J267" s="27"/>
      <c r="K267" s="27">
        <f t="shared" ref="K267:K285" si="98">F267/C267*100</f>
        <v>96.295384992043083</v>
      </c>
      <c r="L267" s="27"/>
      <c r="M267" s="27">
        <f t="shared" ref="M267:M285" si="99">H267/E267*100</f>
        <v>96.295384992043083</v>
      </c>
    </row>
    <row r="268" spans="1:13" ht="18" customHeight="1">
      <c r="A268" s="33" t="s">
        <v>24</v>
      </c>
      <c r="B268" s="25" t="s">
        <v>25</v>
      </c>
      <c r="C268" s="27">
        <v>23000</v>
      </c>
      <c r="D268" s="27"/>
      <c r="E268" s="27">
        <f t="shared" si="97"/>
        <v>23000</v>
      </c>
      <c r="F268" s="27">
        <v>19577.38</v>
      </c>
      <c r="G268" s="27"/>
      <c r="H268" s="27">
        <f t="shared" si="93"/>
        <v>19577.38</v>
      </c>
      <c r="I268" s="27">
        <v>1389.03</v>
      </c>
      <c r="J268" s="27"/>
      <c r="K268" s="27">
        <f t="shared" si="98"/>
        <v>85.119043478260863</v>
      </c>
      <c r="L268" s="27"/>
      <c r="M268" s="27">
        <f t="shared" si="99"/>
        <v>85.119043478260863</v>
      </c>
    </row>
    <row r="269" spans="1:13" ht="18" customHeight="1">
      <c r="A269" s="35" t="s">
        <v>26</v>
      </c>
      <c r="B269" s="25" t="s">
        <v>27</v>
      </c>
      <c r="C269" s="27">
        <v>10800</v>
      </c>
      <c r="D269" s="27"/>
      <c r="E269" s="27">
        <f t="shared" si="97"/>
        <v>10800</v>
      </c>
      <c r="F269" s="27">
        <v>8200</v>
      </c>
      <c r="G269" s="27"/>
      <c r="H269" s="27">
        <f t="shared" si="93"/>
        <v>8200</v>
      </c>
      <c r="I269" s="27"/>
      <c r="J269" s="27"/>
      <c r="K269" s="27">
        <f t="shared" si="98"/>
        <v>75.925925925925924</v>
      </c>
      <c r="L269" s="27"/>
      <c r="M269" s="27">
        <f t="shared" si="99"/>
        <v>75.925925925925924</v>
      </c>
    </row>
    <row r="270" spans="1:13" ht="18" customHeight="1">
      <c r="A270" s="35" t="s">
        <v>37</v>
      </c>
      <c r="B270" s="25" t="s">
        <v>38</v>
      </c>
      <c r="C270" s="27">
        <v>30000</v>
      </c>
      <c r="D270" s="27"/>
      <c r="E270" s="27">
        <f t="shared" si="97"/>
        <v>30000</v>
      </c>
      <c r="F270" s="27">
        <v>30000</v>
      </c>
      <c r="G270" s="27"/>
      <c r="H270" s="27">
        <f t="shared" si="93"/>
        <v>30000</v>
      </c>
      <c r="I270" s="27"/>
      <c r="J270" s="27"/>
      <c r="K270" s="27">
        <f t="shared" si="98"/>
        <v>100</v>
      </c>
      <c r="L270" s="27"/>
      <c r="M270" s="27">
        <f t="shared" si="99"/>
        <v>100</v>
      </c>
    </row>
    <row r="271" spans="1:13" ht="18" customHeight="1">
      <c r="A271" s="33" t="s">
        <v>47</v>
      </c>
      <c r="B271" s="25" t="s">
        <v>48</v>
      </c>
      <c r="C271" s="27">
        <v>26030</v>
      </c>
      <c r="D271" s="27"/>
      <c r="E271" s="27">
        <f t="shared" si="97"/>
        <v>26030</v>
      </c>
      <c r="F271" s="27">
        <v>26024.84</v>
      </c>
      <c r="G271" s="27"/>
      <c r="H271" s="27">
        <f t="shared" si="93"/>
        <v>26024.84</v>
      </c>
      <c r="I271" s="27">
        <v>2832.55</v>
      </c>
      <c r="J271" s="27"/>
      <c r="K271" s="27">
        <f t="shared" si="98"/>
        <v>99.980176719170188</v>
      </c>
      <c r="L271" s="27"/>
      <c r="M271" s="27">
        <f t="shared" si="99"/>
        <v>99.980176719170188</v>
      </c>
    </row>
    <row r="272" spans="1:13" ht="18" customHeight="1">
      <c r="A272" s="35" t="s">
        <v>39</v>
      </c>
      <c r="B272" s="25" t="s">
        <v>40</v>
      </c>
      <c r="C272" s="27">
        <v>3000</v>
      </c>
      <c r="D272" s="27"/>
      <c r="E272" s="27">
        <f t="shared" si="97"/>
        <v>3000</v>
      </c>
      <c r="F272" s="27">
        <v>2926.7</v>
      </c>
      <c r="G272" s="27"/>
      <c r="H272" s="27">
        <f t="shared" si="93"/>
        <v>2926.7</v>
      </c>
      <c r="I272" s="27"/>
      <c r="J272" s="27"/>
      <c r="K272" s="27">
        <f t="shared" si="98"/>
        <v>97.556666666666658</v>
      </c>
      <c r="L272" s="27"/>
      <c r="M272" s="27">
        <f t="shared" si="99"/>
        <v>97.556666666666658</v>
      </c>
    </row>
    <row r="273" spans="1:13" ht="18" customHeight="1">
      <c r="A273" s="35" t="s">
        <v>253</v>
      </c>
      <c r="B273" s="25" t="s">
        <v>212</v>
      </c>
      <c r="C273" s="27">
        <v>600</v>
      </c>
      <c r="D273" s="27"/>
      <c r="E273" s="27">
        <f t="shared" si="97"/>
        <v>600</v>
      </c>
      <c r="F273" s="27">
        <v>554</v>
      </c>
      <c r="G273" s="27"/>
      <c r="H273" s="27">
        <f t="shared" si="93"/>
        <v>554</v>
      </c>
      <c r="I273" s="27"/>
      <c r="J273" s="27"/>
      <c r="K273" s="27">
        <f t="shared" si="98"/>
        <v>92.333333333333329</v>
      </c>
      <c r="L273" s="27"/>
      <c r="M273" s="27">
        <f t="shared" si="99"/>
        <v>92.333333333333329</v>
      </c>
    </row>
    <row r="274" spans="1:13" ht="18" customHeight="1">
      <c r="A274" s="33" t="s">
        <v>28</v>
      </c>
      <c r="B274" s="25" t="s">
        <v>29</v>
      </c>
      <c r="C274" s="27">
        <v>131310</v>
      </c>
      <c r="D274" s="27"/>
      <c r="E274" s="27">
        <f t="shared" si="97"/>
        <v>131310</v>
      </c>
      <c r="F274" s="27">
        <v>119268.24</v>
      </c>
      <c r="G274" s="27"/>
      <c r="H274" s="27">
        <f t="shared" si="93"/>
        <v>119268.24</v>
      </c>
      <c r="I274" s="27">
        <v>154.21</v>
      </c>
      <c r="J274" s="27"/>
      <c r="K274" s="27">
        <f t="shared" si="98"/>
        <v>90.82951793465844</v>
      </c>
      <c r="L274" s="27"/>
      <c r="M274" s="27">
        <f t="shared" si="99"/>
        <v>90.82951793465844</v>
      </c>
    </row>
    <row r="275" spans="1:13" ht="18" customHeight="1">
      <c r="A275" s="33" t="s">
        <v>73</v>
      </c>
      <c r="B275" s="25" t="s">
        <v>74</v>
      </c>
      <c r="C275" s="27">
        <v>2100</v>
      </c>
      <c r="D275" s="27"/>
      <c r="E275" s="27">
        <f t="shared" si="97"/>
        <v>2100</v>
      </c>
      <c r="F275" s="27">
        <v>1561.81</v>
      </c>
      <c r="G275" s="27"/>
      <c r="H275" s="27">
        <f t="shared" si="93"/>
        <v>1561.81</v>
      </c>
      <c r="I275" s="27"/>
      <c r="J275" s="27"/>
      <c r="K275" s="27">
        <f t="shared" si="98"/>
        <v>74.371904761904759</v>
      </c>
      <c r="L275" s="27"/>
      <c r="M275" s="27">
        <f t="shared" si="99"/>
        <v>74.371904761904759</v>
      </c>
    </row>
    <row r="276" spans="1:13" ht="18" customHeight="1">
      <c r="A276" s="72" t="s">
        <v>329</v>
      </c>
      <c r="B276" s="25" t="s">
        <v>260</v>
      </c>
      <c r="C276" s="27">
        <v>5050</v>
      </c>
      <c r="D276" s="27"/>
      <c r="E276" s="32">
        <f>SUM(C276:D276)</f>
        <v>5050</v>
      </c>
      <c r="F276" s="27">
        <v>4009.3</v>
      </c>
      <c r="G276" s="27"/>
      <c r="H276" s="27">
        <f t="shared" si="93"/>
        <v>4009.3</v>
      </c>
      <c r="I276" s="27"/>
      <c r="J276" s="27"/>
      <c r="K276" s="27">
        <f t="shared" si="98"/>
        <v>79.392079207920801</v>
      </c>
      <c r="L276" s="27"/>
      <c r="M276" s="27">
        <f t="shared" si="99"/>
        <v>79.392079207920801</v>
      </c>
    </row>
    <row r="277" spans="1:13" ht="18" customHeight="1">
      <c r="A277" s="72" t="s">
        <v>328</v>
      </c>
      <c r="B277" s="25" t="s">
        <v>261</v>
      </c>
      <c r="C277" s="27">
        <v>6100</v>
      </c>
      <c r="D277" s="27"/>
      <c r="E277" s="32">
        <f>SUM(C277:D277)</f>
        <v>6100</v>
      </c>
      <c r="F277" s="27">
        <v>4805.6099999999997</v>
      </c>
      <c r="G277" s="27"/>
      <c r="H277" s="27">
        <f t="shared" si="93"/>
        <v>4805.6099999999997</v>
      </c>
      <c r="I277" s="27"/>
      <c r="J277" s="27"/>
      <c r="K277" s="27">
        <f t="shared" si="98"/>
        <v>78.780491803278679</v>
      </c>
      <c r="L277" s="27"/>
      <c r="M277" s="27">
        <f t="shared" si="99"/>
        <v>78.780491803278679</v>
      </c>
    </row>
    <row r="278" spans="1:13" ht="18" customHeight="1">
      <c r="A278" s="72" t="s">
        <v>278</v>
      </c>
      <c r="B278" s="25" t="s">
        <v>262</v>
      </c>
      <c r="C278" s="27">
        <v>70600</v>
      </c>
      <c r="D278" s="27"/>
      <c r="E278" s="32">
        <f>SUM(C278:D278)</f>
        <v>70600</v>
      </c>
      <c r="F278" s="27">
        <v>59571.4</v>
      </c>
      <c r="G278" s="27"/>
      <c r="H278" s="27">
        <f t="shared" si="93"/>
        <v>59571.4</v>
      </c>
      <c r="I278" s="27"/>
      <c r="J278" s="27"/>
      <c r="K278" s="27">
        <f t="shared" si="98"/>
        <v>84.378753541076492</v>
      </c>
      <c r="L278" s="27"/>
      <c r="M278" s="27">
        <f t="shared" si="99"/>
        <v>84.378753541076492</v>
      </c>
    </row>
    <row r="279" spans="1:13" ht="18" customHeight="1">
      <c r="A279" s="72" t="s">
        <v>325</v>
      </c>
      <c r="B279" s="25" t="s">
        <v>263</v>
      </c>
      <c r="C279" s="27">
        <v>14860</v>
      </c>
      <c r="D279" s="27"/>
      <c r="E279" s="32">
        <f>SUM(C279:D279)</f>
        <v>14860</v>
      </c>
      <c r="F279" s="27">
        <v>14857.32</v>
      </c>
      <c r="G279" s="27"/>
      <c r="H279" s="27">
        <f t="shared" si="93"/>
        <v>14857.32</v>
      </c>
      <c r="I279" s="27"/>
      <c r="J279" s="27"/>
      <c r="K279" s="27">
        <f t="shared" si="98"/>
        <v>99.981965006729482</v>
      </c>
      <c r="L279" s="27"/>
      <c r="M279" s="27">
        <f t="shared" si="99"/>
        <v>99.981965006729482</v>
      </c>
    </row>
    <row r="280" spans="1:13" ht="18" customHeight="1">
      <c r="A280" s="33" t="s">
        <v>75</v>
      </c>
      <c r="B280" s="25" t="s">
        <v>76</v>
      </c>
      <c r="C280" s="27">
        <v>9000</v>
      </c>
      <c r="D280" s="27"/>
      <c r="E280" s="27">
        <f>C280+D280</f>
        <v>9000</v>
      </c>
      <c r="F280" s="27">
        <v>7975.26</v>
      </c>
      <c r="G280" s="27"/>
      <c r="H280" s="27">
        <f t="shared" si="93"/>
        <v>7975.26</v>
      </c>
      <c r="I280" s="27"/>
      <c r="J280" s="27"/>
      <c r="K280" s="27">
        <f t="shared" si="98"/>
        <v>88.614000000000004</v>
      </c>
      <c r="L280" s="27"/>
      <c r="M280" s="27">
        <f t="shared" si="99"/>
        <v>88.614000000000004</v>
      </c>
    </row>
    <row r="281" spans="1:13" ht="18" customHeight="1">
      <c r="A281" s="33" t="s">
        <v>41</v>
      </c>
      <c r="B281" s="25" t="s">
        <v>42</v>
      </c>
      <c r="C281" s="27">
        <v>24200</v>
      </c>
      <c r="D281" s="27"/>
      <c r="E281" s="27">
        <f>C281+D281</f>
        <v>24200</v>
      </c>
      <c r="F281" s="27">
        <v>23293.48</v>
      </c>
      <c r="G281" s="27"/>
      <c r="H281" s="27">
        <f t="shared" si="93"/>
        <v>23293.48</v>
      </c>
      <c r="I281" s="27"/>
      <c r="J281" s="27"/>
      <c r="K281" s="27">
        <f t="shared" si="98"/>
        <v>96.254049586776858</v>
      </c>
      <c r="L281" s="27"/>
      <c r="M281" s="27">
        <f t="shared" si="99"/>
        <v>96.254049586776858</v>
      </c>
    </row>
    <row r="282" spans="1:13" ht="18" customHeight="1">
      <c r="A282" s="71" t="s">
        <v>279</v>
      </c>
      <c r="B282" s="25" t="s">
        <v>265</v>
      </c>
      <c r="C282" s="27">
        <v>4800</v>
      </c>
      <c r="D282" s="27"/>
      <c r="E282" s="32">
        <f>SUM(C282:D282)</f>
        <v>4800</v>
      </c>
      <c r="F282" s="27">
        <v>4490</v>
      </c>
      <c r="G282" s="27"/>
      <c r="H282" s="27">
        <f t="shared" si="93"/>
        <v>4490</v>
      </c>
      <c r="I282" s="27"/>
      <c r="J282" s="27"/>
      <c r="K282" s="27">
        <f t="shared" si="98"/>
        <v>93.541666666666671</v>
      </c>
      <c r="L282" s="27"/>
      <c r="M282" s="27">
        <f t="shared" si="99"/>
        <v>93.541666666666671</v>
      </c>
    </row>
    <row r="283" spans="1:13" ht="20.25" customHeight="1">
      <c r="A283" s="71" t="s">
        <v>286</v>
      </c>
      <c r="B283" s="25" t="s">
        <v>266</v>
      </c>
      <c r="C283" s="27">
        <v>2620</v>
      </c>
      <c r="D283" s="27"/>
      <c r="E283" s="32">
        <f>SUM(C283:D283)</f>
        <v>2620</v>
      </c>
      <c r="F283" s="27">
        <v>2620</v>
      </c>
      <c r="G283" s="27"/>
      <c r="H283" s="27">
        <f t="shared" si="93"/>
        <v>2620</v>
      </c>
      <c r="I283" s="27"/>
      <c r="J283" s="27"/>
      <c r="K283" s="27">
        <f t="shared" si="98"/>
        <v>100</v>
      </c>
      <c r="L283" s="27"/>
      <c r="M283" s="27">
        <f t="shared" si="99"/>
        <v>100</v>
      </c>
    </row>
    <row r="284" spans="1:13" ht="18" customHeight="1">
      <c r="A284" s="71" t="s">
        <v>287</v>
      </c>
      <c r="B284" s="25" t="s">
        <v>267</v>
      </c>
      <c r="C284" s="27">
        <v>12590</v>
      </c>
      <c r="D284" s="27"/>
      <c r="E284" s="32">
        <f>SUM(C284:D284)</f>
        <v>12590</v>
      </c>
      <c r="F284" s="27">
        <v>12590</v>
      </c>
      <c r="G284" s="27"/>
      <c r="H284" s="27">
        <f t="shared" si="93"/>
        <v>12590</v>
      </c>
      <c r="I284" s="27"/>
      <c r="J284" s="27"/>
      <c r="K284" s="27">
        <f t="shared" si="98"/>
        <v>100</v>
      </c>
      <c r="L284" s="27"/>
      <c r="M284" s="27">
        <f t="shared" si="99"/>
        <v>100</v>
      </c>
    </row>
    <row r="285" spans="1:13" ht="18" customHeight="1">
      <c r="A285" s="33" t="s">
        <v>268</v>
      </c>
      <c r="B285" s="25" t="s">
        <v>44</v>
      </c>
      <c r="C285" s="27">
        <v>16270</v>
      </c>
      <c r="D285" s="27"/>
      <c r="E285" s="27">
        <f>C285+D285</f>
        <v>16270</v>
      </c>
      <c r="F285" s="27">
        <v>16264.26</v>
      </c>
      <c r="G285" s="27"/>
      <c r="H285" s="27">
        <f>F285+G285</f>
        <v>16264.26</v>
      </c>
      <c r="I285" s="27"/>
      <c r="J285" s="27"/>
      <c r="K285" s="27">
        <f t="shared" si="98"/>
        <v>99.964720344191761</v>
      </c>
      <c r="L285" s="27"/>
      <c r="M285" s="27">
        <f t="shared" si="99"/>
        <v>99.964720344191761</v>
      </c>
    </row>
    <row r="286" spans="1:13" ht="17.25" customHeight="1">
      <c r="A286" s="25"/>
      <c r="B286" s="25"/>
      <c r="C286" s="27"/>
      <c r="D286" s="27"/>
      <c r="E286" s="27"/>
      <c r="F286" s="27"/>
      <c r="G286" s="27"/>
      <c r="H286" s="27"/>
      <c r="I286" s="27"/>
      <c r="J286" s="27"/>
      <c r="K286" s="30"/>
      <c r="L286" s="30"/>
      <c r="M286" s="27"/>
    </row>
    <row r="287" spans="1:13" ht="18" customHeight="1">
      <c r="A287" s="79" t="s">
        <v>77</v>
      </c>
      <c r="B287" s="5" t="s">
        <v>78</v>
      </c>
      <c r="C287" s="24">
        <f>C288+C293</f>
        <v>16462373.799999999</v>
      </c>
      <c r="D287" s="24">
        <f>D288+D293</f>
        <v>506641</v>
      </c>
      <c r="E287" s="24">
        <f t="shared" ref="E287:E299" si="100">SUM(C287:D287)</f>
        <v>16969014.799999997</v>
      </c>
      <c r="F287" s="24">
        <f>F288+F293</f>
        <v>16227106.030000001</v>
      </c>
      <c r="G287" s="24">
        <f>G288+G293</f>
        <v>506641</v>
      </c>
      <c r="H287" s="24">
        <f t="shared" ref="H287:H299" si="101">SUM(F287:G287)</f>
        <v>16733747.030000001</v>
      </c>
      <c r="I287" s="24">
        <f>I288+I293</f>
        <v>1222266.7300000002</v>
      </c>
      <c r="J287" s="24">
        <f>J288+J293</f>
        <v>0</v>
      </c>
      <c r="K287" s="24">
        <f t="shared" ref="K287:M291" si="102">F287/C287*100</f>
        <v>98.570875787062988</v>
      </c>
      <c r="L287" s="24">
        <f t="shared" si="102"/>
        <v>100</v>
      </c>
      <c r="M287" s="24">
        <f t="shared" si="102"/>
        <v>98.613544906567014</v>
      </c>
    </row>
    <row r="288" spans="1:13" ht="18" customHeight="1">
      <c r="A288" s="22" t="s">
        <v>397</v>
      </c>
      <c r="B288" s="5"/>
      <c r="C288" s="24">
        <f>C289+C292</f>
        <v>16405771.879999999</v>
      </c>
      <c r="D288" s="24">
        <f>D289+D292</f>
        <v>506641</v>
      </c>
      <c r="E288" s="24">
        <f t="shared" si="100"/>
        <v>16912412.879999999</v>
      </c>
      <c r="F288" s="24">
        <f>F289+F292</f>
        <v>16173357.510000002</v>
      </c>
      <c r="G288" s="24">
        <f>G289+G292</f>
        <v>506641</v>
      </c>
      <c r="H288" s="24">
        <f t="shared" si="101"/>
        <v>16679998.510000002</v>
      </c>
      <c r="I288" s="24">
        <f>I289+I292</f>
        <v>1219315.1400000001</v>
      </c>
      <c r="J288" s="24">
        <f>J289+J292</f>
        <v>0</v>
      </c>
      <c r="K288" s="24">
        <f t="shared" si="102"/>
        <v>98.583337792942686</v>
      </c>
      <c r="L288" s="24">
        <f t="shared" si="102"/>
        <v>100</v>
      </c>
      <c r="M288" s="24">
        <f t="shared" si="102"/>
        <v>98.625776394834574</v>
      </c>
    </row>
    <row r="289" spans="1:13" ht="18" customHeight="1">
      <c r="A289" s="97" t="s">
        <v>398</v>
      </c>
      <c r="B289" s="87"/>
      <c r="C289" s="32">
        <f>C290+C291</f>
        <v>16046571.879999999</v>
      </c>
      <c r="D289" s="32">
        <f>D290+D291</f>
        <v>489166</v>
      </c>
      <c r="E289" s="32">
        <f t="shared" si="100"/>
        <v>16535737.879999999</v>
      </c>
      <c r="F289" s="32">
        <f>F290+F291</f>
        <v>15820096.880000001</v>
      </c>
      <c r="G289" s="32">
        <f>G290+G291</f>
        <v>489166</v>
      </c>
      <c r="H289" s="32">
        <f t="shared" si="101"/>
        <v>16309262.880000001</v>
      </c>
      <c r="I289" s="32">
        <f>I290+I291</f>
        <v>1219315.1400000001</v>
      </c>
      <c r="J289" s="32">
        <f>J290+J291</f>
        <v>0</v>
      </c>
      <c r="K289" s="32">
        <f t="shared" si="102"/>
        <v>98.588639357405242</v>
      </c>
      <c r="L289" s="32">
        <f t="shared" si="102"/>
        <v>100</v>
      </c>
      <c r="M289" s="32">
        <f t="shared" si="102"/>
        <v>98.630390723150498</v>
      </c>
    </row>
    <row r="290" spans="1:13" ht="18" customHeight="1">
      <c r="A290" s="14" t="s">
        <v>399</v>
      </c>
      <c r="B290" s="87"/>
      <c r="C290" s="32">
        <f>C298+C309+C324+C357</f>
        <v>12938621.089999998</v>
      </c>
      <c r="D290" s="32">
        <f>D298+D309+D324+D357</f>
        <v>487588.27</v>
      </c>
      <c r="E290" s="32">
        <f t="shared" si="100"/>
        <v>13426209.359999998</v>
      </c>
      <c r="F290" s="32">
        <f>F298+F309+F324+F357</f>
        <v>12936552.41</v>
      </c>
      <c r="G290" s="32">
        <f>G298+G309+G324+G357</f>
        <v>487588.27</v>
      </c>
      <c r="H290" s="32">
        <f t="shared" si="101"/>
        <v>13424140.68</v>
      </c>
      <c r="I290" s="32">
        <f>I298+I309+I324+I357</f>
        <v>1159499.3900000001</v>
      </c>
      <c r="J290" s="32">
        <f>J298+J309+J324+J357</f>
        <v>0</v>
      </c>
      <c r="K290" s="32">
        <f t="shared" si="102"/>
        <v>99.984011588363174</v>
      </c>
      <c r="L290" s="32">
        <f t="shared" si="102"/>
        <v>100</v>
      </c>
      <c r="M290" s="32">
        <f t="shared" si="102"/>
        <v>99.984592225962444</v>
      </c>
    </row>
    <row r="291" spans="1:13" ht="18" customHeight="1">
      <c r="A291" s="14" t="s">
        <v>400</v>
      </c>
      <c r="B291" s="87"/>
      <c r="C291" s="32">
        <f>C299+C310+C325+C371+C379+C358</f>
        <v>3107950.79</v>
      </c>
      <c r="D291" s="32">
        <f>D299+D310+D325+D371+D379+D358</f>
        <v>1577.73</v>
      </c>
      <c r="E291" s="32">
        <f t="shared" si="100"/>
        <v>3109528.52</v>
      </c>
      <c r="F291" s="32">
        <f>F299+F310+F325+F371+F379+F358</f>
        <v>2883544.47</v>
      </c>
      <c r="G291" s="32">
        <f>G299+G310+G325+G371+G379+G358</f>
        <v>1577.73</v>
      </c>
      <c r="H291" s="32">
        <f t="shared" si="101"/>
        <v>2885122.2</v>
      </c>
      <c r="I291" s="32">
        <f>I299+I310+I325+I371+I379+I358</f>
        <v>59815.749999999993</v>
      </c>
      <c r="J291" s="32">
        <f>J299+J310+J325+J371+J379+J358</f>
        <v>0</v>
      </c>
      <c r="K291" s="32">
        <f t="shared" si="102"/>
        <v>92.779605110800361</v>
      </c>
      <c r="L291" s="32">
        <f t="shared" si="102"/>
        <v>100</v>
      </c>
      <c r="M291" s="32">
        <f t="shared" si="102"/>
        <v>92.783268635207762</v>
      </c>
    </row>
    <row r="292" spans="1:13" ht="18" customHeight="1">
      <c r="A292" s="14" t="s">
        <v>402</v>
      </c>
      <c r="B292" s="87"/>
      <c r="C292" s="32">
        <f>C311+C326+C359</f>
        <v>359200</v>
      </c>
      <c r="D292" s="32">
        <f>D311+D326+D359</f>
        <v>17475</v>
      </c>
      <c r="E292" s="32">
        <f t="shared" si="100"/>
        <v>376675</v>
      </c>
      <c r="F292" s="32">
        <f>F311+F326+F359</f>
        <v>353260.63</v>
      </c>
      <c r="G292" s="32">
        <f>G311+G326+G359</f>
        <v>17475</v>
      </c>
      <c r="H292" s="32">
        <f t="shared" si="101"/>
        <v>370735.63</v>
      </c>
      <c r="I292" s="32">
        <f>I311+I326+I359</f>
        <v>0</v>
      </c>
      <c r="J292" s="32">
        <f>J311+J326+J359</f>
        <v>0</v>
      </c>
      <c r="K292" s="32">
        <f>F292/C292*100</f>
        <v>98.346500556792876</v>
      </c>
      <c r="L292" s="32">
        <v>0</v>
      </c>
      <c r="M292" s="32">
        <f>H292/E292*100</f>
        <v>98.423210990907279</v>
      </c>
    </row>
    <row r="293" spans="1:13" s="18" customFormat="1" ht="18" customHeight="1">
      <c r="A293" s="96" t="s">
        <v>406</v>
      </c>
      <c r="B293" s="15"/>
      <c r="C293" s="74">
        <f>C294</f>
        <v>56601.919999999998</v>
      </c>
      <c r="D293" s="74">
        <f>D294</f>
        <v>0</v>
      </c>
      <c r="E293" s="74">
        <f t="shared" si="100"/>
        <v>56601.919999999998</v>
      </c>
      <c r="F293" s="74">
        <f>F294</f>
        <v>53748.52</v>
      </c>
      <c r="G293" s="74">
        <f>G294</f>
        <v>0</v>
      </c>
      <c r="H293" s="74">
        <f t="shared" si="101"/>
        <v>53748.52</v>
      </c>
      <c r="I293" s="74">
        <f>I294</f>
        <v>2951.59</v>
      </c>
      <c r="J293" s="74">
        <f>J294</f>
        <v>0</v>
      </c>
      <c r="K293" s="74">
        <f t="shared" ref="K293:M294" si="103">F293/C293*100</f>
        <v>94.958828251762483</v>
      </c>
      <c r="L293" s="43">
        <v>0</v>
      </c>
      <c r="M293" s="74">
        <f t="shared" si="103"/>
        <v>94.958828251762483</v>
      </c>
    </row>
    <row r="294" spans="1:13" s="18" customFormat="1" ht="18" customHeight="1">
      <c r="A294" s="14" t="s">
        <v>407</v>
      </c>
      <c r="B294" s="15"/>
      <c r="C294" s="17">
        <f>C328</f>
        <v>56601.919999999998</v>
      </c>
      <c r="D294" s="17">
        <f>D328</f>
        <v>0</v>
      </c>
      <c r="E294" s="17">
        <f t="shared" si="100"/>
        <v>56601.919999999998</v>
      </c>
      <c r="F294" s="17">
        <f>F328</f>
        <v>53748.52</v>
      </c>
      <c r="G294" s="17">
        <f>G328</f>
        <v>0</v>
      </c>
      <c r="H294" s="17">
        <f t="shared" si="101"/>
        <v>53748.52</v>
      </c>
      <c r="I294" s="17">
        <f>I328</f>
        <v>2951.59</v>
      </c>
      <c r="J294" s="17">
        <f>J328</f>
        <v>0</v>
      </c>
      <c r="K294" s="17">
        <f t="shared" si="103"/>
        <v>94.958828251762483</v>
      </c>
      <c r="L294" s="32">
        <v>0</v>
      </c>
      <c r="M294" s="17">
        <f t="shared" si="103"/>
        <v>94.958828251762483</v>
      </c>
    </row>
    <row r="295" spans="1:13" s="28" customFormat="1" ht="18" customHeight="1">
      <c r="A295" s="37" t="s">
        <v>79</v>
      </c>
      <c r="B295" s="34">
        <v>75011</v>
      </c>
      <c r="C295" s="24">
        <f>SUM(C300:C304)</f>
        <v>0</v>
      </c>
      <c r="D295" s="24">
        <f>SUM(D300:D304)</f>
        <v>475837</v>
      </c>
      <c r="E295" s="24">
        <f t="shared" si="100"/>
        <v>475837</v>
      </c>
      <c r="F295" s="24">
        <f>SUM(F300:F304)</f>
        <v>0</v>
      </c>
      <c r="G295" s="24">
        <f>SUM(G300:G304)</f>
        <v>475837</v>
      </c>
      <c r="H295" s="24">
        <f t="shared" si="101"/>
        <v>475837</v>
      </c>
      <c r="I295" s="24">
        <f>SUM(I300:I304)</f>
        <v>0</v>
      </c>
      <c r="J295" s="24">
        <f>SUM(J300:J304)</f>
        <v>0</v>
      </c>
      <c r="K295" s="24">
        <v>0</v>
      </c>
      <c r="L295" s="24">
        <f t="shared" ref="L295:M304" si="104">G295/D295*100</f>
        <v>100</v>
      </c>
      <c r="M295" s="24">
        <f t="shared" si="104"/>
        <v>100</v>
      </c>
    </row>
    <row r="296" spans="1:13" s="28" customFormat="1" ht="18" customHeight="1">
      <c r="A296" s="22" t="s">
        <v>397</v>
      </c>
      <c r="B296" s="34"/>
      <c r="C296" s="24">
        <f>C297</f>
        <v>0</v>
      </c>
      <c r="D296" s="24">
        <f>D297</f>
        <v>475837</v>
      </c>
      <c r="E296" s="24">
        <f t="shared" si="100"/>
        <v>475837</v>
      </c>
      <c r="F296" s="24">
        <f>F297</f>
        <v>0</v>
      </c>
      <c r="G296" s="24">
        <f>G297</f>
        <v>475837</v>
      </c>
      <c r="H296" s="24">
        <f t="shared" si="101"/>
        <v>475837</v>
      </c>
      <c r="I296" s="24">
        <f>I297</f>
        <v>0</v>
      </c>
      <c r="J296" s="24">
        <f>J297</f>
        <v>0</v>
      </c>
      <c r="K296" s="24"/>
      <c r="L296" s="24">
        <f t="shared" si="104"/>
        <v>100</v>
      </c>
      <c r="M296" s="24">
        <f t="shared" si="104"/>
        <v>100</v>
      </c>
    </row>
    <row r="297" spans="1:13" s="28" customFormat="1" ht="18" customHeight="1">
      <c r="A297" s="97" t="s">
        <v>398</v>
      </c>
      <c r="B297" s="34"/>
      <c r="C297" s="32">
        <f>C298+C299</f>
        <v>0</v>
      </c>
      <c r="D297" s="32">
        <f>D298+D299</f>
        <v>475837</v>
      </c>
      <c r="E297" s="32">
        <f t="shared" si="100"/>
        <v>475837</v>
      </c>
      <c r="F297" s="32">
        <f>F298+F299</f>
        <v>0</v>
      </c>
      <c r="G297" s="32">
        <f>G298+G299</f>
        <v>475837</v>
      </c>
      <c r="H297" s="32">
        <f t="shared" si="101"/>
        <v>475837</v>
      </c>
      <c r="I297" s="32">
        <f>I298+I299</f>
        <v>0</v>
      </c>
      <c r="J297" s="32">
        <f>J298+J299</f>
        <v>0</v>
      </c>
      <c r="K297" s="32"/>
      <c r="L297" s="32">
        <f t="shared" si="104"/>
        <v>100</v>
      </c>
      <c r="M297" s="32">
        <f t="shared" si="104"/>
        <v>100</v>
      </c>
    </row>
    <row r="298" spans="1:13" s="18" customFormat="1" ht="18" customHeight="1">
      <c r="A298" s="14" t="s">
        <v>399</v>
      </c>
      <c r="B298" s="15"/>
      <c r="C298" s="17">
        <f>SUM(C300:C303)</f>
        <v>0</v>
      </c>
      <c r="D298" s="17">
        <f>SUM(D300:D303)</f>
        <v>475066</v>
      </c>
      <c r="E298" s="17">
        <f t="shared" si="100"/>
        <v>475066</v>
      </c>
      <c r="F298" s="17">
        <f>SUM(F300:F303)</f>
        <v>0</v>
      </c>
      <c r="G298" s="17">
        <f>SUM(G300:G303)</f>
        <v>475066</v>
      </c>
      <c r="H298" s="20">
        <f t="shared" si="101"/>
        <v>475066</v>
      </c>
      <c r="I298" s="20">
        <f>SUM(I300:I303)</f>
        <v>0</v>
      </c>
      <c r="J298" s="20">
        <f>SUM(J300:J303)</f>
        <v>0</v>
      </c>
      <c r="K298" s="32"/>
      <c r="L298" s="20">
        <f t="shared" si="104"/>
        <v>100</v>
      </c>
      <c r="M298" s="20">
        <f t="shared" si="104"/>
        <v>100</v>
      </c>
    </row>
    <row r="299" spans="1:13" s="18" customFormat="1" ht="18" customHeight="1">
      <c r="A299" s="14" t="s">
        <v>400</v>
      </c>
      <c r="B299" s="15"/>
      <c r="C299" s="17">
        <f>SUM(C304:C304)</f>
        <v>0</v>
      </c>
      <c r="D299" s="17">
        <f>SUM(D304:D304)</f>
        <v>771</v>
      </c>
      <c r="E299" s="17">
        <f t="shared" si="100"/>
        <v>771</v>
      </c>
      <c r="F299" s="17">
        <f>SUM(F304:F304)</f>
        <v>0</v>
      </c>
      <c r="G299" s="17">
        <f>SUM(G304:G304)</f>
        <v>771</v>
      </c>
      <c r="H299" s="20">
        <f t="shared" si="101"/>
        <v>771</v>
      </c>
      <c r="I299" s="20">
        <f>SUM(I304:I304)</f>
        <v>0</v>
      </c>
      <c r="J299" s="20">
        <f>SUM(J304:J304)</f>
        <v>0</v>
      </c>
      <c r="K299" s="32"/>
      <c r="L299" s="20">
        <f t="shared" si="104"/>
        <v>100</v>
      </c>
      <c r="M299" s="20">
        <f t="shared" si="104"/>
        <v>100</v>
      </c>
    </row>
    <row r="300" spans="1:13" ht="18" customHeight="1">
      <c r="A300" s="33" t="s">
        <v>33</v>
      </c>
      <c r="B300" s="25" t="s">
        <v>34</v>
      </c>
      <c r="C300" s="27"/>
      <c r="D300" s="27">
        <v>366336</v>
      </c>
      <c r="E300" s="27">
        <f>C300+D300</f>
        <v>366336</v>
      </c>
      <c r="F300" s="27"/>
      <c r="G300" s="27">
        <v>366336</v>
      </c>
      <c r="H300" s="32">
        <f>F300+G300</f>
        <v>366336</v>
      </c>
      <c r="I300" s="32"/>
      <c r="J300" s="20">
        <f>SUM(J305:J305)</f>
        <v>0</v>
      </c>
      <c r="K300" s="32"/>
      <c r="L300" s="32">
        <f t="shared" si="104"/>
        <v>100</v>
      </c>
      <c r="M300" s="32">
        <f t="shared" si="104"/>
        <v>100</v>
      </c>
    </row>
    <row r="301" spans="1:13" ht="18" customHeight="1">
      <c r="A301" s="33" t="s">
        <v>35</v>
      </c>
      <c r="B301" s="25" t="s">
        <v>36</v>
      </c>
      <c r="C301" s="27"/>
      <c r="D301" s="27">
        <v>30527</v>
      </c>
      <c r="E301" s="27">
        <f>C301+D301</f>
        <v>30527</v>
      </c>
      <c r="F301" s="27"/>
      <c r="G301" s="27">
        <v>30527</v>
      </c>
      <c r="H301" s="32">
        <f>F301+G301</f>
        <v>30527</v>
      </c>
      <c r="I301" s="32"/>
      <c r="J301" s="32"/>
      <c r="K301" s="32"/>
      <c r="L301" s="32">
        <f t="shared" si="104"/>
        <v>100</v>
      </c>
      <c r="M301" s="32">
        <f t="shared" si="104"/>
        <v>100</v>
      </c>
    </row>
    <row r="302" spans="1:13" ht="18" customHeight="1">
      <c r="A302" s="35" t="s">
        <v>22</v>
      </c>
      <c r="B302" s="25" t="s">
        <v>23</v>
      </c>
      <c r="C302" s="27"/>
      <c r="D302" s="27">
        <v>68833</v>
      </c>
      <c r="E302" s="27">
        <f>C302+D302</f>
        <v>68833</v>
      </c>
      <c r="F302" s="27"/>
      <c r="G302" s="27">
        <v>68833</v>
      </c>
      <c r="H302" s="32">
        <f>F302+G302</f>
        <v>68833</v>
      </c>
      <c r="I302" s="32"/>
      <c r="J302" s="32"/>
      <c r="K302" s="32"/>
      <c r="L302" s="32">
        <f t="shared" si="104"/>
        <v>100</v>
      </c>
      <c r="M302" s="32">
        <f t="shared" si="104"/>
        <v>100</v>
      </c>
    </row>
    <row r="303" spans="1:13" ht="18" customHeight="1">
      <c r="A303" s="33" t="s">
        <v>24</v>
      </c>
      <c r="B303" s="25" t="s">
        <v>25</v>
      </c>
      <c r="C303" s="27"/>
      <c r="D303" s="27">
        <v>9370</v>
      </c>
      <c r="E303" s="27">
        <f>C303+D303</f>
        <v>9370</v>
      </c>
      <c r="F303" s="27"/>
      <c r="G303" s="27">
        <v>9370</v>
      </c>
      <c r="H303" s="32">
        <f>F303+G303</f>
        <v>9370</v>
      </c>
      <c r="I303" s="32"/>
      <c r="J303" s="32"/>
      <c r="K303" s="32"/>
      <c r="L303" s="32">
        <f t="shared" si="104"/>
        <v>100</v>
      </c>
      <c r="M303" s="32">
        <f t="shared" si="104"/>
        <v>100</v>
      </c>
    </row>
    <row r="304" spans="1:13" ht="18" customHeight="1">
      <c r="A304" s="35" t="s">
        <v>37</v>
      </c>
      <c r="B304" s="25" t="s">
        <v>38</v>
      </c>
      <c r="C304" s="27"/>
      <c r="D304" s="27">
        <v>771</v>
      </c>
      <c r="E304" s="27">
        <f>C304+D304</f>
        <v>771</v>
      </c>
      <c r="F304" s="27"/>
      <c r="G304" s="27">
        <v>771</v>
      </c>
      <c r="H304" s="32">
        <f>F304+G304</f>
        <v>771</v>
      </c>
      <c r="I304" s="32"/>
      <c r="J304" s="32"/>
      <c r="K304" s="32"/>
      <c r="L304" s="32">
        <f t="shared" si="104"/>
        <v>100</v>
      </c>
      <c r="M304" s="32">
        <f t="shared" si="104"/>
        <v>100</v>
      </c>
    </row>
    <row r="305" spans="1:13" ht="21.75" customHeight="1">
      <c r="A305" s="25"/>
      <c r="B305" s="25"/>
      <c r="C305" s="27"/>
      <c r="D305" s="27"/>
      <c r="E305" s="27"/>
      <c r="F305" s="27"/>
      <c r="G305" s="27"/>
      <c r="H305" s="27"/>
      <c r="I305" s="27"/>
      <c r="J305" s="27"/>
      <c r="K305" s="30"/>
      <c r="L305" s="30"/>
      <c r="M305" s="27"/>
    </row>
    <row r="306" spans="1:13" s="28" customFormat="1" ht="18" customHeight="1">
      <c r="A306" s="37" t="s">
        <v>80</v>
      </c>
      <c r="B306" s="34">
        <v>75022</v>
      </c>
      <c r="C306" s="24">
        <f>C307</f>
        <v>431676</v>
      </c>
      <c r="D306" s="24">
        <f>D307</f>
        <v>0</v>
      </c>
      <c r="E306" s="24">
        <f t="shared" ref="E306:E311" si="105">SUM(C306:D306)</f>
        <v>431676</v>
      </c>
      <c r="F306" s="24">
        <f>F307</f>
        <v>413071.39</v>
      </c>
      <c r="G306" s="24">
        <f>G307</f>
        <v>0</v>
      </c>
      <c r="H306" s="24">
        <f t="shared" ref="H306:H311" si="106">SUM(F306:G306)</f>
        <v>413071.39</v>
      </c>
      <c r="I306" s="24">
        <f>I307</f>
        <v>0</v>
      </c>
      <c r="J306" s="24">
        <f>J307</f>
        <v>0</v>
      </c>
      <c r="K306" s="24">
        <f t="shared" ref="K306:K319" si="107">F306/C306*100</f>
        <v>95.690144923507447</v>
      </c>
      <c r="L306" s="24">
        <v>0</v>
      </c>
      <c r="M306" s="24">
        <f t="shared" ref="M306:M319" si="108">H306/E306*100</f>
        <v>95.690144923507447</v>
      </c>
    </row>
    <row r="307" spans="1:13" s="28" customFormat="1" ht="18" customHeight="1">
      <c r="A307" s="22" t="s">
        <v>397</v>
      </c>
      <c r="B307" s="34"/>
      <c r="C307" s="24">
        <f>C308+C311</f>
        <v>431676</v>
      </c>
      <c r="D307" s="24">
        <f>D308+D311</f>
        <v>0</v>
      </c>
      <c r="E307" s="24">
        <f t="shared" si="105"/>
        <v>431676</v>
      </c>
      <c r="F307" s="24">
        <f>F308+F311</f>
        <v>413071.39</v>
      </c>
      <c r="G307" s="24">
        <f>G308+G311</f>
        <v>0</v>
      </c>
      <c r="H307" s="24">
        <f t="shared" si="106"/>
        <v>413071.39</v>
      </c>
      <c r="I307" s="24">
        <f>I308+I311</f>
        <v>0</v>
      </c>
      <c r="J307" s="24">
        <f>J308+J311</f>
        <v>0</v>
      </c>
      <c r="K307" s="24">
        <f t="shared" si="107"/>
        <v>95.690144923507447</v>
      </c>
      <c r="L307" s="24"/>
      <c r="M307" s="24">
        <f t="shared" si="108"/>
        <v>95.690144923507447</v>
      </c>
    </row>
    <row r="308" spans="1:13" s="28" customFormat="1" ht="18" customHeight="1">
      <c r="A308" s="97" t="s">
        <v>398</v>
      </c>
      <c r="B308" s="73"/>
      <c r="C308" s="32">
        <f>C309+C310</f>
        <v>96576</v>
      </c>
      <c r="D308" s="32">
        <f>D309+D310</f>
        <v>0</v>
      </c>
      <c r="E308" s="32">
        <f t="shared" si="105"/>
        <v>96576</v>
      </c>
      <c r="F308" s="32">
        <f>F309+F310</f>
        <v>83720.489999999991</v>
      </c>
      <c r="G308" s="32">
        <f>G309+G310</f>
        <v>0</v>
      </c>
      <c r="H308" s="32">
        <f t="shared" si="106"/>
        <v>83720.489999999991</v>
      </c>
      <c r="I308" s="32">
        <f>I309+I310</f>
        <v>0</v>
      </c>
      <c r="J308" s="32">
        <f>J309+J310</f>
        <v>0</v>
      </c>
      <c r="K308" s="32">
        <f t="shared" si="107"/>
        <v>86.688711481113316</v>
      </c>
      <c r="L308" s="32"/>
      <c r="M308" s="32">
        <f t="shared" si="108"/>
        <v>86.688711481113316</v>
      </c>
    </row>
    <row r="309" spans="1:13" s="28" customFormat="1" ht="18" customHeight="1">
      <c r="A309" s="14" t="s">
        <v>399</v>
      </c>
      <c r="B309" s="73"/>
      <c r="C309" s="32">
        <f>SUM(C314:C316)</f>
        <v>1576</v>
      </c>
      <c r="D309" s="32">
        <f>SUM(D314:D316)</f>
        <v>0</v>
      </c>
      <c r="E309" s="32">
        <f t="shared" si="105"/>
        <v>1576</v>
      </c>
      <c r="F309" s="32">
        <f>SUM(F314:F316)</f>
        <v>400</v>
      </c>
      <c r="G309" s="32">
        <f>SUM(G314:G316)</f>
        <v>0</v>
      </c>
      <c r="H309" s="32">
        <f t="shared" si="106"/>
        <v>400</v>
      </c>
      <c r="I309" s="32">
        <f>SUM(I314:I316)</f>
        <v>0</v>
      </c>
      <c r="J309" s="32">
        <f>SUM(J314:J316)</f>
        <v>0</v>
      </c>
      <c r="K309" s="32">
        <f t="shared" si="107"/>
        <v>25.380710659898476</v>
      </c>
      <c r="L309" s="32"/>
      <c r="M309" s="32">
        <f t="shared" si="108"/>
        <v>25.380710659898476</v>
      </c>
    </row>
    <row r="310" spans="1:13" s="28" customFormat="1" ht="18" customHeight="1">
      <c r="A310" s="14" t="s">
        <v>400</v>
      </c>
      <c r="B310" s="73"/>
      <c r="C310" s="32">
        <f>SUM(C317:C319)</f>
        <v>95000</v>
      </c>
      <c r="D310" s="32">
        <f>SUM(D314:D316)</f>
        <v>0</v>
      </c>
      <c r="E310" s="32">
        <f t="shared" si="105"/>
        <v>95000</v>
      </c>
      <c r="F310" s="32">
        <f>SUM(F317:F319)</f>
        <v>83320.489999999991</v>
      </c>
      <c r="G310" s="32">
        <f>SUM(G317:G319)</f>
        <v>0</v>
      </c>
      <c r="H310" s="32">
        <f t="shared" si="106"/>
        <v>83320.489999999991</v>
      </c>
      <c r="I310" s="32">
        <f>SUM(I317:I319)</f>
        <v>0</v>
      </c>
      <c r="J310" s="32">
        <f>SUM(J317:J319)</f>
        <v>0</v>
      </c>
      <c r="K310" s="32">
        <f t="shared" si="107"/>
        <v>87.705778947368401</v>
      </c>
      <c r="L310" s="32"/>
      <c r="M310" s="32">
        <f t="shared" si="108"/>
        <v>87.705778947368401</v>
      </c>
    </row>
    <row r="311" spans="1:13" s="18" customFormat="1" ht="18" customHeight="1">
      <c r="A311" s="14" t="s">
        <v>402</v>
      </c>
      <c r="B311" s="57"/>
      <c r="C311" s="20">
        <f>SUM(C312:C313)</f>
        <v>335100</v>
      </c>
      <c r="D311" s="20">
        <f>SUM(D312:D313)</f>
        <v>0</v>
      </c>
      <c r="E311" s="20">
        <f t="shared" si="105"/>
        <v>335100</v>
      </c>
      <c r="F311" s="20">
        <f>SUM(F312:F313)</f>
        <v>329350.90000000002</v>
      </c>
      <c r="G311" s="20">
        <f>SUM(G312:G313)</f>
        <v>0</v>
      </c>
      <c r="H311" s="20">
        <f t="shared" si="106"/>
        <v>329350.90000000002</v>
      </c>
      <c r="I311" s="20">
        <f>SUM(I312:I313)</f>
        <v>0</v>
      </c>
      <c r="J311" s="20">
        <f>SUM(J312:J313)</f>
        <v>0</v>
      </c>
      <c r="K311" s="20">
        <f t="shared" si="107"/>
        <v>98.284362876753221</v>
      </c>
      <c r="L311" s="32"/>
      <c r="M311" s="32">
        <f t="shared" si="108"/>
        <v>98.284362876753221</v>
      </c>
    </row>
    <row r="312" spans="1:13" ht="18" customHeight="1">
      <c r="A312" s="35" t="s">
        <v>81</v>
      </c>
      <c r="B312" s="25" t="s">
        <v>82</v>
      </c>
      <c r="C312" s="27">
        <v>333800</v>
      </c>
      <c r="D312" s="27"/>
      <c r="E312" s="32">
        <f t="shared" ref="E312:E319" si="109">C312+D312</f>
        <v>333800</v>
      </c>
      <c r="F312" s="32">
        <v>328050.90000000002</v>
      </c>
      <c r="G312" s="32"/>
      <c r="H312" s="32">
        <f t="shared" ref="H312:H319" si="110">F312+G312</f>
        <v>328050.90000000002</v>
      </c>
      <c r="I312" s="32"/>
      <c r="J312" s="32"/>
      <c r="K312" s="32">
        <f t="shared" si="107"/>
        <v>98.277681246255256</v>
      </c>
      <c r="L312" s="32"/>
      <c r="M312" s="32">
        <f t="shared" si="108"/>
        <v>98.277681246255256</v>
      </c>
    </row>
    <row r="313" spans="1:13" ht="18" customHeight="1">
      <c r="A313" s="82" t="s">
        <v>83</v>
      </c>
      <c r="B313" s="25" t="s">
        <v>84</v>
      </c>
      <c r="C313" s="27">
        <v>1300</v>
      </c>
      <c r="D313" s="27"/>
      <c r="E313" s="32">
        <f t="shared" si="109"/>
        <v>1300</v>
      </c>
      <c r="F313" s="32">
        <v>1300</v>
      </c>
      <c r="G313" s="32"/>
      <c r="H313" s="32">
        <f t="shared" si="110"/>
        <v>1300</v>
      </c>
      <c r="I313" s="32"/>
      <c r="J313" s="32"/>
      <c r="K313" s="32">
        <f t="shared" si="107"/>
        <v>100</v>
      </c>
      <c r="L313" s="32"/>
      <c r="M313" s="32">
        <f t="shared" si="108"/>
        <v>100</v>
      </c>
    </row>
    <row r="314" spans="1:13" ht="18" customHeight="1">
      <c r="A314" s="35" t="s">
        <v>22</v>
      </c>
      <c r="B314" s="25" t="s">
        <v>23</v>
      </c>
      <c r="C314" s="27">
        <v>151</v>
      </c>
      <c r="D314" s="27"/>
      <c r="E314" s="32">
        <f>C314+D314</f>
        <v>151</v>
      </c>
      <c r="F314" s="32"/>
      <c r="G314" s="32"/>
      <c r="H314" s="32">
        <f>F314+G314</f>
        <v>0</v>
      </c>
      <c r="I314" s="32"/>
      <c r="J314" s="32"/>
      <c r="K314" s="32">
        <f>F314/C314*100</f>
        <v>0</v>
      </c>
      <c r="L314" s="32"/>
      <c r="M314" s="32">
        <f>H314/E314*100</f>
        <v>0</v>
      </c>
    </row>
    <row r="315" spans="1:13" ht="18" customHeight="1">
      <c r="A315" s="33" t="s">
        <v>24</v>
      </c>
      <c r="B315" s="25" t="s">
        <v>25</v>
      </c>
      <c r="C315" s="27">
        <v>25</v>
      </c>
      <c r="D315" s="27"/>
      <c r="E315" s="32">
        <f>C315+D315</f>
        <v>25</v>
      </c>
      <c r="F315" s="32"/>
      <c r="G315" s="32"/>
      <c r="H315" s="32">
        <f>F315+G315</f>
        <v>0</v>
      </c>
      <c r="I315" s="32"/>
      <c r="J315" s="32"/>
      <c r="K315" s="32">
        <f>F315/C315*100</f>
        <v>0</v>
      </c>
      <c r="L315" s="32"/>
      <c r="M315" s="32">
        <f>H315/E315*100</f>
        <v>0</v>
      </c>
    </row>
    <row r="316" spans="1:13" ht="18" customHeight="1">
      <c r="A316" s="35" t="s">
        <v>26</v>
      </c>
      <c r="B316" s="25" t="s">
        <v>27</v>
      </c>
      <c r="C316" s="27">
        <v>1400</v>
      </c>
      <c r="D316" s="27"/>
      <c r="E316" s="32">
        <f>C316+D316</f>
        <v>1400</v>
      </c>
      <c r="F316" s="32">
        <v>400</v>
      </c>
      <c r="G316" s="32"/>
      <c r="H316" s="32">
        <f>F316+G316</f>
        <v>400</v>
      </c>
      <c r="I316" s="32"/>
      <c r="J316" s="32"/>
      <c r="K316" s="32">
        <f t="shared" si="107"/>
        <v>28.571428571428569</v>
      </c>
      <c r="L316" s="32"/>
      <c r="M316" s="32">
        <f t="shared" si="108"/>
        <v>28.571428571428569</v>
      </c>
    </row>
    <row r="317" spans="1:13" ht="18" customHeight="1">
      <c r="A317" s="35" t="s">
        <v>37</v>
      </c>
      <c r="B317" s="25" t="s">
        <v>38</v>
      </c>
      <c r="C317" s="27">
        <v>37500</v>
      </c>
      <c r="D317" s="27"/>
      <c r="E317" s="32">
        <f t="shared" si="109"/>
        <v>37500</v>
      </c>
      <c r="F317" s="32">
        <v>31024.92</v>
      </c>
      <c r="G317" s="32"/>
      <c r="H317" s="32">
        <f t="shared" si="110"/>
        <v>31024.92</v>
      </c>
      <c r="I317" s="32"/>
      <c r="J317" s="32"/>
      <c r="K317" s="32">
        <f t="shared" si="107"/>
        <v>82.73312</v>
      </c>
      <c r="L317" s="32"/>
      <c r="M317" s="32">
        <f t="shared" si="108"/>
        <v>82.73312</v>
      </c>
    </row>
    <row r="318" spans="1:13" ht="18" customHeight="1">
      <c r="A318" s="33" t="s">
        <v>28</v>
      </c>
      <c r="B318" s="25" t="s">
        <v>29</v>
      </c>
      <c r="C318" s="27">
        <v>13000</v>
      </c>
      <c r="D318" s="27"/>
      <c r="E318" s="32">
        <f t="shared" si="109"/>
        <v>13000</v>
      </c>
      <c r="F318" s="32">
        <v>8055.63</v>
      </c>
      <c r="G318" s="32"/>
      <c r="H318" s="32">
        <f t="shared" si="110"/>
        <v>8055.63</v>
      </c>
      <c r="I318" s="32"/>
      <c r="J318" s="32"/>
      <c r="K318" s="32">
        <f t="shared" si="107"/>
        <v>61.966384615384619</v>
      </c>
      <c r="L318" s="32"/>
      <c r="M318" s="32">
        <f t="shared" si="108"/>
        <v>61.966384615384619</v>
      </c>
    </row>
    <row r="319" spans="1:13" ht="18" customHeight="1">
      <c r="A319" s="33" t="s">
        <v>66</v>
      </c>
      <c r="B319" s="25" t="s">
        <v>67</v>
      </c>
      <c r="C319" s="27">
        <v>44500</v>
      </c>
      <c r="D319" s="27"/>
      <c r="E319" s="32">
        <f t="shared" si="109"/>
        <v>44500</v>
      </c>
      <c r="F319" s="32">
        <v>44239.94</v>
      </c>
      <c r="G319" s="32"/>
      <c r="H319" s="32">
        <f t="shared" si="110"/>
        <v>44239.94</v>
      </c>
      <c r="I319" s="32"/>
      <c r="J319" s="32"/>
      <c r="K319" s="32">
        <f t="shared" si="107"/>
        <v>99.415595505617986</v>
      </c>
      <c r="L319" s="32"/>
      <c r="M319" s="32">
        <f t="shared" si="108"/>
        <v>99.415595505617986</v>
      </c>
    </row>
    <row r="320" spans="1:13" ht="19.5" customHeight="1">
      <c r="A320" s="36"/>
      <c r="B320" s="25"/>
      <c r="C320" s="27"/>
      <c r="D320" s="27"/>
      <c r="E320" s="27"/>
      <c r="F320" s="27"/>
      <c r="G320" s="27"/>
      <c r="H320" s="27"/>
      <c r="I320" s="27"/>
      <c r="J320" s="27"/>
      <c r="K320" s="30"/>
      <c r="L320" s="30"/>
      <c r="M320" s="27"/>
    </row>
    <row r="321" spans="1:13" s="28" customFormat="1" ht="18" customHeight="1">
      <c r="A321" s="37" t="s">
        <v>87</v>
      </c>
      <c r="B321" s="34">
        <v>75023</v>
      </c>
      <c r="C321" s="24">
        <f>C322+C327</f>
        <v>15818614.409999998</v>
      </c>
      <c r="D321" s="24">
        <f>D322+D327</f>
        <v>0</v>
      </c>
      <c r="E321" s="24">
        <f>SUM(C321:D321)</f>
        <v>15818614.409999998</v>
      </c>
      <c r="F321" s="24">
        <f>F322+F327</f>
        <v>15606063.92</v>
      </c>
      <c r="G321" s="24">
        <f>G322+G327</f>
        <v>0</v>
      </c>
      <c r="H321" s="24">
        <f t="shared" ref="H321:H326" si="111">SUM(F321:G321)</f>
        <v>15606063.92</v>
      </c>
      <c r="I321" s="24">
        <f>I322+I327</f>
        <v>1220856.9300000002</v>
      </c>
      <c r="J321" s="24">
        <f>J322+J327</f>
        <v>0</v>
      </c>
      <c r="K321" s="24">
        <f>F321/C321*100</f>
        <v>98.65632675219878</v>
      </c>
      <c r="L321" s="24">
        <v>0</v>
      </c>
      <c r="M321" s="24">
        <f>H321/E321*100</f>
        <v>98.65632675219878</v>
      </c>
    </row>
    <row r="322" spans="1:13" s="28" customFormat="1" ht="18" customHeight="1">
      <c r="A322" s="22" t="s">
        <v>397</v>
      </c>
      <c r="B322" s="34"/>
      <c r="C322" s="24">
        <f>C323+C326</f>
        <v>15762012.489999998</v>
      </c>
      <c r="D322" s="24">
        <f>D323+D326</f>
        <v>0</v>
      </c>
      <c r="E322" s="24">
        <f t="shared" ref="E322:E352" si="112">SUM(C322:D322)</f>
        <v>15762012.489999998</v>
      </c>
      <c r="F322" s="24">
        <f>F323+F326</f>
        <v>15552315.4</v>
      </c>
      <c r="G322" s="24">
        <f>G323+G326</f>
        <v>0</v>
      </c>
      <c r="H322" s="24">
        <f t="shared" si="111"/>
        <v>15552315.4</v>
      </c>
      <c r="I322" s="24">
        <f>I323+I326</f>
        <v>1217905.3400000001</v>
      </c>
      <c r="J322" s="24">
        <f>J323+J326</f>
        <v>0</v>
      </c>
      <c r="K322" s="24">
        <f t="shared" ref="K322:K352" si="113">F322/C322*100</f>
        <v>98.66960459438134</v>
      </c>
      <c r="L322" s="24"/>
      <c r="M322" s="24">
        <f t="shared" ref="M322:M366" si="114">H322/E322*100</f>
        <v>98.66960459438134</v>
      </c>
    </row>
    <row r="323" spans="1:13" s="28" customFormat="1" ht="18" customHeight="1">
      <c r="A323" s="97" t="s">
        <v>398</v>
      </c>
      <c r="B323" s="73"/>
      <c r="C323" s="32">
        <f>C324+C325</f>
        <v>15737912.489999998</v>
      </c>
      <c r="D323" s="32">
        <f>D324+D325</f>
        <v>0</v>
      </c>
      <c r="E323" s="32">
        <f t="shared" si="112"/>
        <v>15737912.489999998</v>
      </c>
      <c r="F323" s="32">
        <f>F324+F325</f>
        <v>15528405.67</v>
      </c>
      <c r="G323" s="32">
        <f>G324+G325</f>
        <v>0</v>
      </c>
      <c r="H323" s="32">
        <f t="shared" si="111"/>
        <v>15528405.67</v>
      </c>
      <c r="I323" s="32">
        <f>I324+I325</f>
        <v>1217905.3400000001</v>
      </c>
      <c r="J323" s="32">
        <f>J324+J325</f>
        <v>0</v>
      </c>
      <c r="K323" s="32">
        <f t="shared" si="113"/>
        <v>98.668776306049992</v>
      </c>
      <c r="L323" s="32"/>
      <c r="M323" s="32">
        <f t="shared" si="114"/>
        <v>98.668776306049992</v>
      </c>
    </row>
    <row r="324" spans="1:13" s="28" customFormat="1" ht="18" customHeight="1">
      <c r="A324" s="98" t="s">
        <v>399</v>
      </c>
      <c r="B324" s="73"/>
      <c r="C324" s="32">
        <f>SUM(C330:C334)</f>
        <v>12937045.089999998</v>
      </c>
      <c r="D324" s="32">
        <f>SUM(D330:D334)</f>
        <v>0</v>
      </c>
      <c r="E324" s="32">
        <f t="shared" si="112"/>
        <v>12937045.089999998</v>
      </c>
      <c r="F324" s="32">
        <f>SUM(F330:F334)</f>
        <v>12936152.41</v>
      </c>
      <c r="G324" s="32">
        <f>SUM(G330:G334)</f>
        <v>0</v>
      </c>
      <c r="H324" s="32">
        <f t="shared" si="111"/>
        <v>12936152.41</v>
      </c>
      <c r="I324" s="32">
        <f>SUM(I330:I334)</f>
        <v>1159499.3900000001</v>
      </c>
      <c r="J324" s="32">
        <f>SUM(J330:J334)</f>
        <v>0</v>
      </c>
      <c r="K324" s="32">
        <f t="shared" si="113"/>
        <v>99.993099815345872</v>
      </c>
      <c r="L324" s="32"/>
      <c r="M324" s="32">
        <f t="shared" si="114"/>
        <v>99.993099815345872</v>
      </c>
    </row>
    <row r="325" spans="1:13" s="18" customFormat="1" ht="18" customHeight="1">
      <c r="A325" s="98" t="s">
        <v>400</v>
      </c>
      <c r="B325" s="57"/>
      <c r="C325" s="20">
        <f>SUM(C335:C350)</f>
        <v>2800867.4</v>
      </c>
      <c r="D325" s="20">
        <f>SUM(D335:D350)</f>
        <v>0</v>
      </c>
      <c r="E325" s="32">
        <f t="shared" si="112"/>
        <v>2800867.4</v>
      </c>
      <c r="F325" s="20">
        <f>SUM(F335:F350)</f>
        <v>2592253.2600000002</v>
      </c>
      <c r="G325" s="20">
        <f>SUM(G335:G350)</f>
        <v>0</v>
      </c>
      <c r="H325" s="20">
        <f t="shared" si="111"/>
        <v>2592253.2600000002</v>
      </c>
      <c r="I325" s="20">
        <f>SUM(I335:I350)</f>
        <v>58405.95</v>
      </c>
      <c r="J325" s="20">
        <f>SUM(J335:J350)</f>
        <v>0</v>
      </c>
      <c r="K325" s="32">
        <f t="shared" si="113"/>
        <v>92.551802345230641</v>
      </c>
      <c r="L325" s="32"/>
      <c r="M325" s="32">
        <f t="shared" si="114"/>
        <v>92.551802345230641</v>
      </c>
    </row>
    <row r="326" spans="1:13" s="18" customFormat="1" ht="18" customHeight="1">
      <c r="A326" s="98" t="s">
        <v>402</v>
      </c>
      <c r="B326" s="57"/>
      <c r="C326" s="20">
        <f>C329</f>
        <v>24100</v>
      </c>
      <c r="D326" s="20">
        <f>D329</f>
        <v>0</v>
      </c>
      <c r="E326" s="32">
        <f t="shared" si="112"/>
        <v>24100</v>
      </c>
      <c r="F326" s="20">
        <f>F329</f>
        <v>23909.73</v>
      </c>
      <c r="G326" s="20">
        <f>G329</f>
        <v>0</v>
      </c>
      <c r="H326" s="20">
        <f t="shared" si="111"/>
        <v>23909.73</v>
      </c>
      <c r="I326" s="20">
        <f>I329</f>
        <v>0</v>
      </c>
      <c r="J326" s="20">
        <f>J329</f>
        <v>0</v>
      </c>
      <c r="K326" s="32">
        <f t="shared" si="113"/>
        <v>99.210497925311202</v>
      </c>
      <c r="L326" s="32"/>
      <c r="M326" s="32">
        <f t="shared" si="114"/>
        <v>99.210497925311202</v>
      </c>
    </row>
    <row r="327" spans="1:13" s="18" customFormat="1" ht="18" customHeight="1">
      <c r="A327" s="96" t="s">
        <v>406</v>
      </c>
      <c r="B327" s="15"/>
      <c r="C327" s="74">
        <f>C328</f>
        <v>56601.919999999998</v>
      </c>
      <c r="D327" s="74">
        <f>D328</f>
        <v>0</v>
      </c>
      <c r="E327" s="24">
        <f t="shared" si="112"/>
        <v>56601.919999999998</v>
      </c>
      <c r="F327" s="74">
        <f>F328</f>
        <v>53748.52</v>
      </c>
      <c r="G327" s="74">
        <f>G328</f>
        <v>0</v>
      </c>
      <c r="H327" s="74">
        <f t="shared" ref="H327:H352" si="115">SUM(F327:G327)</f>
        <v>53748.52</v>
      </c>
      <c r="I327" s="74">
        <f>I328</f>
        <v>2951.59</v>
      </c>
      <c r="J327" s="74">
        <f>J328</f>
        <v>0</v>
      </c>
      <c r="K327" s="24">
        <f t="shared" si="113"/>
        <v>94.958828251762483</v>
      </c>
      <c r="L327" s="24"/>
      <c r="M327" s="24">
        <f t="shared" si="114"/>
        <v>94.958828251762483</v>
      </c>
    </row>
    <row r="328" spans="1:13" s="18" customFormat="1" ht="18" customHeight="1">
      <c r="A328" s="14" t="s">
        <v>407</v>
      </c>
      <c r="B328" s="57"/>
      <c r="C328" s="20">
        <f>SUM(C351:C352)</f>
        <v>56601.919999999998</v>
      </c>
      <c r="D328" s="20">
        <f>SUM(D351:D352)</f>
        <v>0</v>
      </c>
      <c r="E328" s="32">
        <f t="shared" si="112"/>
        <v>56601.919999999998</v>
      </c>
      <c r="F328" s="20">
        <f>SUM(F351:F352)</f>
        <v>53748.52</v>
      </c>
      <c r="G328" s="20">
        <f>SUM(G351:G352)</f>
        <v>0</v>
      </c>
      <c r="H328" s="20">
        <f t="shared" si="115"/>
        <v>53748.52</v>
      </c>
      <c r="I328" s="20">
        <f>SUM(I351:I352)</f>
        <v>2951.59</v>
      </c>
      <c r="J328" s="20">
        <f>SUM(J351:J352)</f>
        <v>0</v>
      </c>
      <c r="K328" s="32">
        <f t="shared" si="113"/>
        <v>94.958828251762483</v>
      </c>
      <c r="L328" s="32"/>
      <c r="M328" s="32">
        <f t="shared" si="114"/>
        <v>94.958828251762483</v>
      </c>
    </row>
    <row r="329" spans="1:13" s="18" customFormat="1" ht="18" customHeight="1">
      <c r="A329" s="35" t="s">
        <v>307</v>
      </c>
      <c r="B329" s="25" t="s">
        <v>46</v>
      </c>
      <c r="C329" s="17">
        <v>24100</v>
      </c>
      <c r="D329" s="17"/>
      <c r="E329" s="32">
        <f t="shared" si="112"/>
        <v>24100</v>
      </c>
      <c r="F329" s="17">
        <v>23909.73</v>
      </c>
      <c r="G329" s="17"/>
      <c r="H329" s="20">
        <f t="shared" si="115"/>
        <v>23909.73</v>
      </c>
      <c r="I329" s="17"/>
      <c r="J329" s="20"/>
      <c r="K329" s="32">
        <f t="shared" si="113"/>
        <v>99.210497925311202</v>
      </c>
      <c r="L329" s="32"/>
      <c r="M329" s="32">
        <f t="shared" si="114"/>
        <v>99.210497925311202</v>
      </c>
    </row>
    <row r="330" spans="1:13" s="18" customFormat="1" ht="18" customHeight="1">
      <c r="A330" s="35" t="s">
        <v>33</v>
      </c>
      <c r="B330" s="25" t="s">
        <v>34</v>
      </c>
      <c r="C330" s="17">
        <v>10301349.619999999</v>
      </c>
      <c r="D330" s="17"/>
      <c r="E330" s="32">
        <f t="shared" si="112"/>
        <v>10301349.619999999</v>
      </c>
      <c r="F330" s="17">
        <v>10301245.93</v>
      </c>
      <c r="G330" s="17"/>
      <c r="H330" s="20">
        <f t="shared" si="115"/>
        <v>10301245.93</v>
      </c>
      <c r="I330" s="17">
        <v>47183.39</v>
      </c>
      <c r="J330" s="20"/>
      <c r="K330" s="32">
        <f t="shared" si="113"/>
        <v>99.998993432862449</v>
      </c>
      <c r="L330" s="32"/>
      <c r="M330" s="32">
        <f t="shared" si="114"/>
        <v>99.998993432862449</v>
      </c>
    </row>
    <row r="331" spans="1:13" s="18" customFormat="1" ht="18" customHeight="1">
      <c r="A331" s="33" t="s">
        <v>35</v>
      </c>
      <c r="B331" s="25" t="s">
        <v>36</v>
      </c>
      <c r="C331" s="17">
        <v>781272</v>
      </c>
      <c r="D331" s="17"/>
      <c r="E331" s="32">
        <f t="shared" si="112"/>
        <v>781272</v>
      </c>
      <c r="F331" s="17">
        <v>781271.33</v>
      </c>
      <c r="G331" s="17"/>
      <c r="H331" s="20">
        <f t="shared" si="115"/>
        <v>781271.33</v>
      </c>
      <c r="I331" s="17">
        <v>946249</v>
      </c>
      <c r="J331" s="20"/>
      <c r="K331" s="32">
        <f t="shared" si="113"/>
        <v>99.999914242414931</v>
      </c>
      <c r="L331" s="32"/>
      <c r="M331" s="32">
        <f t="shared" si="114"/>
        <v>99.999914242414931</v>
      </c>
    </row>
    <row r="332" spans="1:13" s="18" customFormat="1" ht="18" customHeight="1">
      <c r="A332" s="35" t="s">
        <v>22</v>
      </c>
      <c r="B332" s="25" t="s">
        <v>23</v>
      </c>
      <c r="C332" s="17">
        <v>1569077.21</v>
      </c>
      <c r="D332" s="17"/>
      <c r="E332" s="32">
        <f t="shared" si="112"/>
        <v>1569077.21</v>
      </c>
      <c r="F332" s="17">
        <v>1568867.69</v>
      </c>
      <c r="G332" s="17"/>
      <c r="H332" s="20">
        <f t="shared" si="115"/>
        <v>1568867.69</v>
      </c>
      <c r="I332" s="17">
        <v>142884</v>
      </c>
      <c r="J332" s="20"/>
      <c r="K332" s="32">
        <f t="shared" si="113"/>
        <v>99.986646928610995</v>
      </c>
      <c r="L332" s="32"/>
      <c r="M332" s="32">
        <f t="shared" si="114"/>
        <v>99.986646928610995</v>
      </c>
    </row>
    <row r="333" spans="1:13" s="18" customFormat="1" ht="18" customHeight="1">
      <c r="A333" s="33" t="s">
        <v>24</v>
      </c>
      <c r="B333" s="25" t="s">
        <v>25</v>
      </c>
      <c r="C333" s="17">
        <v>228014.26</v>
      </c>
      <c r="D333" s="17"/>
      <c r="E333" s="32">
        <f t="shared" si="112"/>
        <v>228014.26</v>
      </c>
      <c r="F333" s="17">
        <v>227567.46</v>
      </c>
      <c r="G333" s="17"/>
      <c r="H333" s="20">
        <f t="shared" si="115"/>
        <v>227567.46</v>
      </c>
      <c r="I333" s="17">
        <v>23183</v>
      </c>
      <c r="J333" s="20"/>
      <c r="K333" s="32">
        <f t="shared" si="113"/>
        <v>99.804047343354739</v>
      </c>
      <c r="L333" s="32"/>
      <c r="M333" s="32">
        <f t="shared" si="114"/>
        <v>99.804047343354739</v>
      </c>
    </row>
    <row r="334" spans="1:13" s="18" customFormat="1" ht="18" customHeight="1">
      <c r="A334" s="35" t="s">
        <v>26</v>
      </c>
      <c r="B334" s="25" t="s">
        <v>27</v>
      </c>
      <c r="C334" s="17">
        <v>57332</v>
      </c>
      <c r="D334" s="17"/>
      <c r="E334" s="32">
        <f t="shared" si="112"/>
        <v>57332</v>
      </c>
      <c r="F334" s="17">
        <v>57200</v>
      </c>
      <c r="G334" s="17"/>
      <c r="H334" s="20">
        <f t="shared" si="115"/>
        <v>57200</v>
      </c>
      <c r="I334" s="17"/>
      <c r="J334" s="20"/>
      <c r="K334" s="32">
        <f t="shared" si="113"/>
        <v>99.769762087490406</v>
      </c>
      <c r="L334" s="32"/>
      <c r="M334" s="32">
        <f t="shared" si="114"/>
        <v>99.769762087490406</v>
      </c>
    </row>
    <row r="335" spans="1:13" s="18" customFormat="1" ht="18" customHeight="1">
      <c r="A335" s="35" t="s">
        <v>37</v>
      </c>
      <c r="B335" s="25" t="s">
        <v>38</v>
      </c>
      <c r="C335" s="17">
        <v>390439.87</v>
      </c>
      <c r="D335" s="17"/>
      <c r="E335" s="32">
        <f t="shared" si="112"/>
        <v>390439.87</v>
      </c>
      <c r="F335" s="17">
        <v>380193.82</v>
      </c>
      <c r="G335" s="17"/>
      <c r="H335" s="20">
        <f t="shared" si="115"/>
        <v>380193.82</v>
      </c>
      <c r="I335" s="17">
        <v>15385.14</v>
      </c>
      <c r="J335" s="20"/>
      <c r="K335" s="32">
        <f t="shared" si="113"/>
        <v>97.375767490138756</v>
      </c>
      <c r="L335" s="32"/>
      <c r="M335" s="32">
        <f t="shared" si="114"/>
        <v>97.375767490138756</v>
      </c>
    </row>
    <row r="336" spans="1:13" s="18" customFormat="1" ht="18" customHeight="1">
      <c r="A336" s="33" t="s">
        <v>47</v>
      </c>
      <c r="B336" s="25" t="s">
        <v>48</v>
      </c>
      <c r="C336" s="17">
        <v>410000</v>
      </c>
      <c r="D336" s="17"/>
      <c r="E336" s="32">
        <f t="shared" si="112"/>
        <v>410000</v>
      </c>
      <c r="F336" s="17">
        <v>351187.09</v>
      </c>
      <c r="G336" s="17"/>
      <c r="H336" s="20">
        <f t="shared" si="115"/>
        <v>351187.09</v>
      </c>
      <c r="I336" s="17">
        <v>28249.53</v>
      </c>
      <c r="J336" s="20"/>
      <c r="K336" s="32">
        <f t="shared" si="113"/>
        <v>85.65538780487806</v>
      </c>
      <c r="L336" s="32"/>
      <c r="M336" s="32">
        <f t="shared" si="114"/>
        <v>85.65538780487806</v>
      </c>
    </row>
    <row r="337" spans="1:13" s="18" customFormat="1" ht="18" customHeight="1">
      <c r="A337" s="35" t="s">
        <v>39</v>
      </c>
      <c r="B337" s="25" t="s">
        <v>40</v>
      </c>
      <c r="C337" s="17">
        <v>196838.81</v>
      </c>
      <c r="D337" s="17"/>
      <c r="E337" s="32">
        <f t="shared" si="112"/>
        <v>196838.81</v>
      </c>
      <c r="F337" s="17">
        <v>181767.01</v>
      </c>
      <c r="G337" s="17"/>
      <c r="H337" s="20">
        <f t="shared" si="115"/>
        <v>181767.01</v>
      </c>
      <c r="I337" s="17"/>
      <c r="J337" s="20"/>
      <c r="K337" s="32">
        <f t="shared" si="113"/>
        <v>92.343075026718566</v>
      </c>
      <c r="L337" s="32"/>
      <c r="M337" s="32">
        <f t="shared" si="114"/>
        <v>92.343075026718566</v>
      </c>
    </row>
    <row r="338" spans="1:13" s="18" customFormat="1" ht="18" customHeight="1">
      <c r="A338" s="35" t="s">
        <v>253</v>
      </c>
      <c r="B338" s="25" t="s">
        <v>212</v>
      </c>
      <c r="C338" s="17">
        <v>5000</v>
      </c>
      <c r="D338" s="17"/>
      <c r="E338" s="32">
        <f t="shared" si="112"/>
        <v>5000</v>
      </c>
      <c r="F338" s="17">
        <v>4370</v>
      </c>
      <c r="G338" s="17"/>
      <c r="H338" s="20">
        <f t="shared" si="115"/>
        <v>4370</v>
      </c>
      <c r="I338" s="17"/>
      <c r="J338" s="20"/>
      <c r="K338" s="32">
        <f t="shared" si="113"/>
        <v>87.4</v>
      </c>
      <c r="L338" s="32"/>
      <c r="M338" s="32">
        <f t="shared" si="114"/>
        <v>87.4</v>
      </c>
    </row>
    <row r="339" spans="1:13" s="18" customFormat="1" ht="18" customHeight="1">
      <c r="A339" s="33" t="s">
        <v>28</v>
      </c>
      <c r="B339" s="25" t="s">
        <v>29</v>
      </c>
      <c r="C339" s="17">
        <v>1004710.59</v>
      </c>
      <c r="D339" s="17"/>
      <c r="E339" s="32">
        <f t="shared" si="112"/>
        <v>1004710.59</v>
      </c>
      <c r="F339" s="17">
        <v>949269.24</v>
      </c>
      <c r="G339" s="17"/>
      <c r="H339" s="20">
        <f t="shared" si="115"/>
        <v>949269.24</v>
      </c>
      <c r="I339" s="17">
        <v>12613</v>
      </c>
      <c r="J339" s="20"/>
      <c r="K339" s="32">
        <f t="shared" si="113"/>
        <v>94.481858701220617</v>
      </c>
      <c r="L339" s="32"/>
      <c r="M339" s="32">
        <f t="shared" si="114"/>
        <v>94.481858701220617</v>
      </c>
    </row>
    <row r="340" spans="1:13" s="18" customFormat="1" ht="18" customHeight="1">
      <c r="A340" s="33" t="s">
        <v>73</v>
      </c>
      <c r="B340" s="25" t="s">
        <v>74</v>
      </c>
      <c r="C340" s="17">
        <v>44800</v>
      </c>
      <c r="D340" s="17"/>
      <c r="E340" s="32">
        <f t="shared" si="112"/>
        <v>44800</v>
      </c>
      <c r="F340" s="17">
        <v>43225.35</v>
      </c>
      <c r="G340" s="17"/>
      <c r="H340" s="20">
        <f t="shared" si="115"/>
        <v>43225.35</v>
      </c>
      <c r="I340" s="17"/>
      <c r="J340" s="20"/>
      <c r="K340" s="32">
        <f t="shared" si="113"/>
        <v>96.485156249999989</v>
      </c>
      <c r="L340" s="32"/>
      <c r="M340" s="32">
        <f t="shared" si="114"/>
        <v>96.485156249999989</v>
      </c>
    </row>
    <row r="341" spans="1:13" s="18" customFormat="1" ht="18" customHeight="1">
      <c r="A341" s="72" t="s">
        <v>329</v>
      </c>
      <c r="B341" s="25" t="s">
        <v>260</v>
      </c>
      <c r="C341" s="17">
        <v>45450</v>
      </c>
      <c r="D341" s="17"/>
      <c r="E341" s="32">
        <f t="shared" si="112"/>
        <v>45450</v>
      </c>
      <c r="F341" s="17">
        <v>34095.910000000003</v>
      </c>
      <c r="G341" s="17"/>
      <c r="H341" s="20">
        <f t="shared" si="115"/>
        <v>34095.910000000003</v>
      </c>
      <c r="I341" s="17">
        <v>2110.2800000000002</v>
      </c>
      <c r="J341" s="20"/>
      <c r="K341" s="32">
        <f t="shared" si="113"/>
        <v>75.018503850385045</v>
      </c>
      <c r="L341" s="32"/>
      <c r="M341" s="32">
        <f t="shared" si="114"/>
        <v>75.018503850385045</v>
      </c>
    </row>
    <row r="342" spans="1:13" s="18" customFormat="1" ht="18" customHeight="1">
      <c r="A342" s="72" t="s">
        <v>328</v>
      </c>
      <c r="B342" s="25" t="s">
        <v>261</v>
      </c>
      <c r="C342" s="17">
        <v>108000</v>
      </c>
      <c r="D342" s="17"/>
      <c r="E342" s="32">
        <f t="shared" si="112"/>
        <v>108000</v>
      </c>
      <c r="F342" s="17">
        <v>96732.06</v>
      </c>
      <c r="G342" s="17"/>
      <c r="H342" s="20">
        <f t="shared" si="115"/>
        <v>96732.06</v>
      </c>
      <c r="I342" s="17"/>
      <c r="J342" s="20"/>
      <c r="K342" s="32">
        <f t="shared" si="113"/>
        <v>89.566722222222211</v>
      </c>
      <c r="L342" s="32"/>
      <c r="M342" s="32">
        <f t="shared" si="114"/>
        <v>89.566722222222211</v>
      </c>
    </row>
    <row r="343" spans="1:13" s="18" customFormat="1" ht="18" customHeight="1">
      <c r="A343" s="72" t="s">
        <v>325</v>
      </c>
      <c r="B343" s="25" t="s">
        <v>263</v>
      </c>
      <c r="C343" s="17">
        <v>31670</v>
      </c>
      <c r="D343" s="17"/>
      <c r="E343" s="32">
        <f t="shared" si="112"/>
        <v>31670</v>
      </c>
      <c r="F343" s="17">
        <v>28754.36</v>
      </c>
      <c r="G343" s="17"/>
      <c r="H343" s="20">
        <f t="shared" si="115"/>
        <v>28754.36</v>
      </c>
      <c r="I343" s="17"/>
      <c r="J343" s="20"/>
      <c r="K343" s="32">
        <f t="shared" si="113"/>
        <v>90.793684875276298</v>
      </c>
      <c r="L343" s="32"/>
      <c r="M343" s="32">
        <f t="shared" si="114"/>
        <v>90.793684875276298</v>
      </c>
    </row>
    <row r="344" spans="1:13" s="18" customFormat="1" ht="18" customHeight="1">
      <c r="A344" s="33" t="s">
        <v>75</v>
      </c>
      <c r="B344" s="25" t="s">
        <v>76</v>
      </c>
      <c r="C344" s="17">
        <v>60750</v>
      </c>
      <c r="D344" s="17"/>
      <c r="E344" s="32">
        <f t="shared" si="112"/>
        <v>60750</v>
      </c>
      <c r="F344" s="17">
        <v>54697.21</v>
      </c>
      <c r="G344" s="17"/>
      <c r="H344" s="20">
        <f t="shared" si="115"/>
        <v>54697.21</v>
      </c>
      <c r="I344" s="17">
        <v>48</v>
      </c>
      <c r="J344" s="20"/>
      <c r="K344" s="32">
        <f t="shared" si="113"/>
        <v>90.036559670781884</v>
      </c>
      <c r="L344" s="32"/>
      <c r="M344" s="32">
        <f t="shared" si="114"/>
        <v>90.036559670781884</v>
      </c>
    </row>
    <row r="345" spans="1:13" s="18" customFormat="1" ht="18" customHeight="1">
      <c r="A345" s="33" t="s">
        <v>41</v>
      </c>
      <c r="B345" s="25" t="s">
        <v>42</v>
      </c>
      <c r="C345" s="17">
        <v>322801</v>
      </c>
      <c r="D345" s="17"/>
      <c r="E345" s="32">
        <f t="shared" si="112"/>
        <v>322801</v>
      </c>
      <c r="F345" s="17">
        <v>322801</v>
      </c>
      <c r="G345" s="17"/>
      <c r="H345" s="20">
        <f t="shared" si="115"/>
        <v>322801</v>
      </c>
      <c r="I345" s="17"/>
      <c r="J345" s="20"/>
      <c r="K345" s="32">
        <f t="shared" si="113"/>
        <v>100</v>
      </c>
      <c r="L345" s="32"/>
      <c r="M345" s="32">
        <f t="shared" si="114"/>
        <v>100</v>
      </c>
    </row>
    <row r="346" spans="1:13" s="18" customFormat="1" ht="18" customHeight="1">
      <c r="A346" s="33" t="s">
        <v>51</v>
      </c>
      <c r="B346" s="25" t="s">
        <v>52</v>
      </c>
      <c r="C346" s="17">
        <v>357.13</v>
      </c>
      <c r="D346" s="17"/>
      <c r="E346" s="32">
        <f t="shared" si="112"/>
        <v>357.13</v>
      </c>
      <c r="F346" s="17">
        <v>356.42</v>
      </c>
      <c r="G346" s="17"/>
      <c r="H346" s="20">
        <f t="shared" si="115"/>
        <v>356.42</v>
      </c>
      <c r="I346" s="17"/>
      <c r="J346" s="20"/>
      <c r="K346" s="32">
        <f t="shared" si="113"/>
        <v>99.801192842942356</v>
      </c>
      <c r="L346" s="32"/>
      <c r="M346" s="32">
        <f t="shared" si="114"/>
        <v>99.801192842942356</v>
      </c>
    </row>
    <row r="347" spans="1:13" s="18" customFormat="1" ht="18" customHeight="1">
      <c r="A347" s="35" t="s">
        <v>55</v>
      </c>
      <c r="B347" s="25" t="s">
        <v>56</v>
      </c>
      <c r="C347" s="17">
        <v>40150</v>
      </c>
      <c r="D347" s="17"/>
      <c r="E347" s="32">
        <f t="shared" si="112"/>
        <v>40150</v>
      </c>
      <c r="F347" s="17">
        <v>13663.5</v>
      </c>
      <c r="G347" s="17"/>
      <c r="H347" s="20">
        <f t="shared" si="115"/>
        <v>13663.5</v>
      </c>
      <c r="I347" s="17"/>
      <c r="J347" s="20"/>
      <c r="K347" s="32">
        <f t="shared" si="113"/>
        <v>34.031133250311335</v>
      </c>
      <c r="L347" s="32"/>
      <c r="M347" s="32">
        <f t="shared" si="114"/>
        <v>34.031133250311335</v>
      </c>
    </row>
    <row r="348" spans="1:13" s="18" customFormat="1" ht="18" customHeight="1">
      <c r="A348" s="71" t="s">
        <v>279</v>
      </c>
      <c r="B348" s="25" t="s">
        <v>265</v>
      </c>
      <c r="C348" s="17">
        <v>96400</v>
      </c>
      <c r="D348" s="17"/>
      <c r="E348" s="32">
        <f t="shared" si="112"/>
        <v>96400</v>
      </c>
      <c r="F348" s="17">
        <v>96327.11</v>
      </c>
      <c r="G348" s="17"/>
      <c r="H348" s="20">
        <f t="shared" si="115"/>
        <v>96327.11</v>
      </c>
      <c r="I348" s="17"/>
      <c r="J348" s="20"/>
      <c r="K348" s="32">
        <f t="shared" si="113"/>
        <v>99.924387966804986</v>
      </c>
      <c r="L348" s="32"/>
      <c r="M348" s="32">
        <f t="shared" si="114"/>
        <v>99.924387966804986</v>
      </c>
    </row>
    <row r="349" spans="1:13" s="18" customFormat="1" ht="18" customHeight="1">
      <c r="A349" s="71" t="s">
        <v>286</v>
      </c>
      <c r="B349" s="25" t="s">
        <v>266</v>
      </c>
      <c r="C349" s="17">
        <v>40000</v>
      </c>
      <c r="D349" s="17"/>
      <c r="E349" s="32">
        <f t="shared" si="112"/>
        <v>40000</v>
      </c>
      <c r="F349" s="17">
        <v>31313.49</v>
      </c>
      <c r="G349" s="17"/>
      <c r="H349" s="20">
        <f t="shared" si="115"/>
        <v>31313.49</v>
      </c>
      <c r="I349" s="17"/>
      <c r="J349" s="20"/>
      <c r="K349" s="32">
        <f t="shared" si="113"/>
        <v>78.283725000000004</v>
      </c>
      <c r="L349" s="32"/>
      <c r="M349" s="32">
        <f t="shared" si="114"/>
        <v>78.283725000000004</v>
      </c>
    </row>
    <row r="350" spans="1:13" s="18" customFormat="1" ht="18" customHeight="1">
      <c r="A350" s="71" t="s">
        <v>287</v>
      </c>
      <c r="B350" s="25" t="s">
        <v>267</v>
      </c>
      <c r="C350" s="17">
        <v>3500</v>
      </c>
      <c r="D350" s="17"/>
      <c r="E350" s="32">
        <f t="shared" si="112"/>
        <v>3500</v>
      </c>
      <c r="F350" s="17">
        <v>3499.69</v>
      </c>
      <c r="G350" s="17"/>
      <c r="H350" s="20">
        <f t="shared" si="115"/>
        <v>3499.69</v>
      </c>
      <c r="I350" s="17"/>
      <c r="J350" s="20"/>
      <c r="K350" s="32">
        <f t="shared" si="113"/>
        <v>99.991142857142862</v>
      </c>
      <c r="L350" s="32"/>
      <c r="M350" s="32">
        <f t="shared" si="114"/>
        <v>99.991142857142862</v>
      </c>
    </row>
    <row r="351" spans="1:13" s="18" customFormat="1" ht="18" customHeight="1">
      <c r="A351" s="33" t="s">
        <v>57</v>
      </c>
      <c r="B351" s="25" t="s">
        <v>58</v>
      </c>
      <c r="C351" s="17">
        <v>6601.92</v>
      </c>
      <c r="D351" s="17"/>
      <c r="E351" s="32">
        <f t="shared" si="112"/>
        <v>6601.92</v>
      </c>
      <c r="F351" s="17">
        <v>6601.92</v>
      </c>
      <c r="G351" s="17"/>
      <c r="H351" s="20">
        <f t="shared" si="115"/>
        <v>6601.92</v>
      </c>
      <c r="I351" s="17"/>
      <c r="J351" s="20"/>
      <c r="K351" s="32">
        <f t="shared" si="113"/>
        <v>100</v>
      </c>
      <c r="L351" s="32"/>
      <c r="M351" s="32">
        <f t="shared" si="114"/>
        <v>100</v>
      </c>
    </row>
    <row r="352" spans="1:13" s="18" customFormat="1" ht="18" customHeight="1">
      <c r="A352" s="33" t="s">
        <v>268</v>
      </c>
      <c r="B352" s="25" t="s">
        <v>44</v>
      </c>
      <c r="C352" s="17">
        <v>50000</v>
      </c>
      <c r="D352" s="17"/>
      <c r="E352" s="32">
        <f t="shared" si="112"/>
        <v>50000</v>
      </c>
      <c r="F352" s="17">
        <v>47146.6</v>
      </c>
      <c r="G352" s="17"/>
      <c r="H352" s="20">
        <f t="shared" si="115"/>
        <v>47146.6</v>
      </c>
      <c r="I352" s="17">
        <v>2951.59</v>
      </c>
      <c r="J352" s="20"/>
      <c r="K352" s="32">
        <f t="shared" si="113"/>
        <v>94.293199999999999</v>
      </c>
      <c r="L352" s="32"/>
      <c r="M352" s="32">
        <f t="shared" si="114"/>
        <v>94.293199999999999</v>
      </c>
    </row>
    <row r="353" spans="1:13" s="18" customFormat="1" ht="18" customHeight="1">
      <c r="A353" s="33"/>
      <c r="B353" s="25"/>
      <c r="C353" s="17"/>
      <c r="D353" s="17"/>
      <c r="E353" s="32"/>
      <c r="F353" s="17"/>
      <c r="G353" s="17"/>
      <c r="H353" s="20"/>
      <c r="I353" s="17"/>
      <c r="J353" s="20"/>
      <c r="K353" s="32"/>
      <c r="L353" s="32"/>
      <c r="M353" s="32"/>
    </row>
    <row r="354" spans="1:13" s="28" customFormat="1" ht="18" customHeight="1">
      <c r="A354" s="37" t="s">
        <v>464</v>
      </c>
      <c r="B354" s="34">
        <v>75056</v>
      </c>
      <c r="C354" s="24">
        <f>C355</f>
        <v>0</v>
      </c>
      <c r="D354" s="24">
        <f>D355</f>
        <v>30804</v>
      </c>
      <c r="E354" s="24">
        <f t="shared" ref="E354:E359" si="116">SUM(C354:D354)</f>
        <v>30804</v>
      </c>
      <c r="F354" s="24">
        <f>F355</f>
        <v>0</v>
      </c>
      <c r="G354" s="24">
        <f>G355</f>
        <v>30804</v>
      </c>
      <c r="H354" s="24">
        <f>SUM(F354:G354)</f>
        <v>30804</v>
      </c>
      <c r="I354" s="24">
        <f t="shared" ref="I354:J356" si="117">I355</f>
        <v>0</v>
      </c>
      <c r="J354" s="24">
        <f t="shared" si="117"/>
        <v>0</v>
      </c>
      <c r="K354" s="24"/>
      <c r="L354" s="43">
        <f>G354/D354*100</f>
        <v>100</v>
      </c>
      <c r="M354" s="43">
        <f>H354/E354*100</f>
        <v>100</v>
      </c>
    </row>
    <row r="355" spans="1:13" s="28" customFormat="1" ht="18" customHeight="1">
      <c r="A355" s="22" t="s">
        <v>397</v>
      </c>
      <c r="B355" s="34"/>
      <c r="C355" s="24">
        <f>C356+C359</f>
        <v>0</v>
      </c>
      <c r="D355" s="24">
        <f>D356+D359</f>
        <v>30804</v>
      </c>
      <c r="E355" s="24">
        <f t="shared" si="116"/>
        <v>30804</v>
      </c>
      <c r="F355" s="24">
        <f>F356+F359</f>
        <v>0</v>
      </c>
      <c r="G355" s="24">
        <f>G356+G359</f>
        <v>30804</v>
      </c>
      <c r="H355" s="24">
        <f t="shared" ref="H355:H366" si="118">SUM(F355:G355)</f>
        <v>30804</v>
      </c>
      <c r="I355" s="24">
        <f>I356+I359</f>
        <v>0</v>
      </c>
      <c r="J355" s="24">
        <f>J356+J359</f>
        <v>0</v>
      </c>
      <c r="K355" s="24"/>
      <c r="L355" s="43">
        <f t="shared" ref="L355:L366" si="119">G355/D355*100</f>
        <v>100</v>
      </c>
      <c r="M355" s="43">
        <f t="shared" si="114"/>
        <v>100</v>
      </c>
    </row>
    <row r="356" spans="1:13" s="28" customFormat="1" ht="18" customHeight="1">
      <c r="A356" s="97" t="s">
        <v>398</v>
      </c>
      <c r="B356" s="34"/>
      <c r="C356" s="32">
        <f>C357+C358</f>
        <v>0</v>
      </c>
      <c r="D356" s="32">
        <f>D357+D358</f>
        <v>13329</v>
      </c>
      <c r="E356" s="32">
        <f t="shared" si="116"/>
        <v>13329</v>
      </c>
      <c r="F356" s="32">
        <f>F357+F358</f>
        <v>0</v>
      </c>
      <c r="G356" s="32">
        <f>G357+G358</f>
        <v>13329</v>
      </c>
      <c r="H356" s="32">
        <f t="shared" si="118"/>
        <v>13329</v>
      </c>
      <c r="I356" s="32">
        <f>I357+I358</f>
        <v>0</v>
      </c>
      <c r="J356" s="32">
        <f t="shared" si="117"/>
        <v>0</v>
      </c>
      <c r="K356" s="32"/>
      <c r="L356" s="32">
        <f t="shared" si="119"/>
        <v>100</v>
      </c>
      <c r="M356" s="32">
        <f t="shared" si="114"/>
        <v>100</v>
      </c>
    </row>
    <row r="357" spans="1:13" s="28" customFormat="1" ht="18" customHeight="1">
      <c r="A357" s="98" t="s">
        <v>399</v>
      </c>
      <c r="B357" s="73"/>
      <c r="C357" s="32">
        <f>SUM(C361:C363)</f>
        <v>0</v>
      </c>
      <c r="D357" s="32">
        <f>SUM(D361:D363)</f>
        <v>12522.27</v>
      </c>
      <c r="E357" s="32">
        <f t="shared" si="116"/>
        <v>12522.27</v>
      </c>
      <c r="F357" s="32">
        <f>SUM(F361:F363)</f>
        <v>0</v>
      </c>
      <c r="G357" s="32">
        <f>SUM(G361:G363)</f>
        <v>12522.27</v>
      </c>
      <c r="H357" s="32">
        <f t="shared" si="118"/>
        <v>12522.27</v>
      </c>
      <c r="I357" s="32">
        <f>SUM(I361:I363)</f>
        <v>0</v>
      </c>
      <c r="J357" s="32">
        <f>SUM(J361:J363)</f>
        <v>0</v>
      </c>
      <c r="K357" s="32"/>
      <c r="L357" s="32">
        <f t="shared" si="119"/>
        <v>100</v>
      </c>
      <c r="M357" s="32">
        <f t="shared" si="114"/>
        <v>100</v>
      </c>
    </row>
    <row r="358" spans="1:13" s="28" customFormat="1" ht="18" customHeight="1">
      <c r="A358" s="98" t="s">
        <v>400</v>
      </c>
      <c r="B358" s="34"/>
      <c r="C358" s="32">
        <f>SUM(C364:C366)</f>
        <v>0</v>
      </c>
      <c r="D358" s="32">
        <f>SUM(D364:D366)</f>
        <v>806.73</v>
      </c>
      <c r="E358" s="32">
        <f t="shared" si="116"/>
        <v>806.73</v>
      </c>
      <c r="F358" s="32">
        <f>SUM(F364:F366)</f>
        <v>0</v>
      </c>
      <c r="G358" s="32">
        <f>SUM(G364:G366)</f>
        <v>806.73</v>
      </c>
      <c r="H358" s="32">
        <f t="shared" si="118"/>
        <v>806.73</v>
      </c>
      <c r="I358" s="32">
        <f>SUM(I364:I366)</f>
        <v>0</v>
      </c>
      <c r="J358" s="32">
        <f>SUM(J364:J366)</f>
        <v>0</v>
      </c>
      <c r="K358" s="32"/>
      <c r="L358" s="32">
        <f t="shared" si="119"/>
        <v>100</v>
      </c>
      <c r="M358" s="32">
        <f t="shared" si="114"/>
        <v>100</v>
      </c>
    </row>
    <row r="359" spans="1:13" s="28" customFormat="1" ht="18" customHeight="1">
      <c r="A359" s="98" t="s">
        <v>402</v>
      </c>
      <c r="B359" s="57"/>
      <c r="C359" s="32">
        <f>C360</f>
        <v>0</v>
      </c>
      <c r="D359" s="32">
        <f>D360</f>
        <v>17475</v>
      </c>
      <c r="E359" s="32">
        <f t="shared" si="116"/>
        <v>17475</v>
      </c>
      <c r="F359" s="32">
        <f>F360</f>
        <v>0</v>
      </c>
      <c r="G359" s="32">
        <f>G360</f>
        <v>17475</v>
      </c>
      <c r="H359" s="32">
        <f t="shared" si="118"/>
        <v>17475</v>
      </c>
      <c r="I359" s="32">
        <f>I360</f>
        <v>0</v>
      </c>
      <c r="J359" s="32">
        <f>J360</f>
        <v>0</v>
      </c>
      <c r="K359" s="32"/>
      <c r="L359" s="32">
        <f t="shared" si="119"/>
        <v>100</v>
      </c>
      <c r="M359" s="32">
        <f t="shared" si="114"/>
        <v>100</v>
      </c>
    </row>
    <row r="360" spans="1:13" s="28" customFormat="1" ht="18" customHeight="1">
      <c r="A360" s="35" t="s">
        <v>307</v>
      </c>
      <c r="B360" s="25" t="s">
        <v>46</v>
      </c>
      <c r="C360" s="32"/>
      <c r="D360" s="32">
        <v>17475</v>
      </c>
      <c r="E360" s="32">
        <f t="shared" ref="E360:E366" si="120">SUM(C360:D360)</f>
        <v>17475</v>
      </c>
      <c r="F360" s="32"/>
      <c r="G360" s="32">
        <v>17475</v>
      </c>
      <c r="H360" s="32">
        <f t="shared" si="118"/>
        <v>17475</v>
      </c>
      <c r="I360" s="32"/>
      <c r="J360" s="32"/>
      <c r="K360" s="32"/>
      <c r="L360" s="32">
        <f t="shared" si="119"/>
        <v>100</v>
      </c>
      <c r="M360" s="32">
        <f t="shared" si="114"/>
        <v>100</v>
      </c>
    </row>
    <row r="361" spans="1:13" s="28" customFormat="1" ht="18" customHeight="1">
      <c r="A361" s="35" t="s">
        <v>22</v>
      </c>
      <c r="B361" s="25" t="s">
        <v>23</v>
      </c>
      <c r="C361" s="32"/>
      <c r="D361" s="32">
        <v>3876.93</v>
      </c>
      <c r="E361" s="32">
        <f t="shared" si="120"/>
        <v>3876.93</v>
      </c>
      <c r="F361" s="32"/>
      <c r="G361" s="32">
        <v>3876.93</v>
      </c>
      <c r="H361" s="32">
        <f t="shared" si="118"/>
        <v>3876.93</v>
      </c>
      <c r="I361" s="32"/>
      <c r="J361" s="32"/>
      <c r="K361" s="32"/>
      <c r="L361" s="32">
        <f t="shared" si="119"/>
        <v>100</v>
      </c>
      <c r="M361" s="32">
        <f t="shared" si="114"/>
        <v>100</v>
      </c>
    </row>
    <row r="362" spans="1:13" s="28" customFormat="1" ht="18" customHeight="1">
      <c r="A362" s="33" t="s">
        <v>24</v>
      </c>
      <c r="B362" s="25" t="s">
        <v>25</v>
      </c>
      <c r="C362" s="32"/>
      <c r="D362" s="32">
        <v>445.34</v>
      </c>
      <c r="E362" s="32">
        <f t="shared" si="120"/>
        <v>445.34</v>
      </c>
      <c r="F362" s="32"/>
      <c r="G362" s="32">
        <v>445.34</v>
      </c>
      <c r="H362" s="32">
        <f t="shared" si="118"/>
        <v>445.34</v>
      </c>
      <c r="I362" s="32"/>
      <c r="J362" s="32"/>
      <c r="K362" s="32"/>
      <c r="L362" s="32">
        <f t="shared" si="119"/>
        <v>100</v>
      </c>
      <c r="M362" s="32">
        <f t="shared" si="114"/>
        <v>100</v>
      </c>
    </row>
    <row r="363" spans="1:13" s="28" customFormat="1" ht="18" customHeight="1">
      <c r="A363" s="35" t="s">
        <v>26</v>
      </c>
      <c r="B363" s="25" t="s">
        <v>27</v>
      </c>
      <c r="C363" s="32"/>
      <c r="D363" s="32">
        <v>8200</v>
      </c>
      <c r="E363" s="32">
        <f t="shared" si="120"/>
        <v>8200</v>
      </c>
      <c r="F363" s="32"/>
      <c r="G363" s="32">
        <v>8200</v>
      </c>
      <c r="H363" s="32">
        <f t="shared" si="118"/>
        <v>8200</v>
      </c>
      <c r="I363" s="32"/>
      <c r="J363" s="32"/>
      <c r="K363" s="32"/>
      <c r="L363" s="32">
        <f t="shared" si="119"/>
        <v>100</v>
      </c>
      <c r="M363" s="32">
        <f t="shared" si="114"/>
        <v>100</v>
      </c>
    </row>
    <row r="364" spans="1:13" s="28" customFormat="1" ht="18" customHeight="1">
      <c r="A364" s="35" t="s">
        <v>37</v>
      </c>
      <c r="B364" s="25" t="s">
        <v>38</v>
      </c>
      <c r="C364" s="32"/>
      <c r="D364" s="32">
        <v>556.73</v>
      </c>
      <c r="E364" s="32">
        <f t="shared" si="120"/>
        <v>556.73</v>
      </c>
      <c r="F364" s="32"/>
      <c r="G364" s="32">
        <v>556.73</v>
      </c>
      <c r="H364" s="32">
        <f t="shared" si="118"/>
        <v>556.73</v>
      </c>
      <c r="I364" s="32"/>
      <c r="J364" s="32"/>
      <c r="K364" s="32"/>
      <c r="L364" s="32">
        <f t="shared" si="119"/>
        <v>100</v>
      </c>
      <c r="M364" s="32">
        <f t="shared" si="114"/>
        <v>100</v>
      </c>
    </row>
    <row r="365" spans="1:13" s="28" customFormat="1" ht="18" customHeight="1">
      <c r="A365" s="72" t="s">
        <v>329</v>
      </c>
      <c r="B365" s="25" t="s">
        <v>260</v>
      </c>
      <c r="C365" s="32"/>
      <c r="D365" s="32">
        <v>150</v>
      </c>
      <c r="E365" s="32">
        <f t="shared" si="120"/>
        <v>150</v>
      </c>
      <c r="F365" s="32"/>
      <c r="G365" s="32">
        <v>150</v>
      </c>
      <c r="H365" s="32">
        <f t="shared" si="118"/>
        <v>150</v>
      </c>
      <c r="I365" s="32"/>
      <c r="J365" s="32"/>
      <c r="K365" s="32"/>
      <c r="L365" s="32">
        <f t="shared" si="119"/>
        <v>100</v>
      </c>
      <c r="M365" s="32">
        <f t="shared" si="114"/>
        <v>100</v>
      </c>
    </row>
    <row r="366" spans="1:13" s="28" customFormat="1" ht="18" customHeight="1">
      <c r="A366" s="72" t="s">
        <v>328</v>
      </c>
      <c r="B366" s="25" t="s">
        <v>261</v>
      </c>
      <c r="C366" s="32"/>
      <c r="D366" s="32">
        <v>100</v>
      </c>
      <c r="E366" s="32">
        <f t="shared" si="120"/>
        <v>100</v>
      </c>
      <c r="F366" s="32"/>
      <c r="G366" s="32">
        <v>100</v>
      </c>
      <c r="H366" s="32">
        <f t="shared" si="118"/>
        <v>100</v>
      </c>
      <c r="I366" s="32"/>
      <c r="J366" s="32"/>
      <c r="K366" s="32"/>
      <c r="L366" s="32">
        <f t="shared" si="119"/>
        <v>100</v>
      </c>
      <c r="M366" s="32">
        <f t="shared" si="114"/>
        <v>100</v>
      </c>
    </row>
    <row r="367" spans="1:13" s="18" customFormat="1" ht="18" customHeight="1">
      <c r="A367" s="33"/>
      <c r="B367" s="25"/>
      <c r="C367" s="17"/>
      <c r="D367" s="17"/>
      <c r="E367" s="32"/>
      <c r="F367" s="17"/>
      <c r="G367" s="17"/>
      <c r="H367" s="20"/>
      <c r="I367" s="17"/>
      <c r="J367" s="20"/>
      <c r="K367" s="32"/>
      <c r="L367" s="32"/>
      <c r="M367" s="32"/>
    </row>
    <row r="368" spans="1:13" s="28" customFormat="1" ht="18" customHeight="1">
      <c r="A368" s="37" t="s">
        <v>359</v>
      </c>
      <c r="B368" s="34">
        <v>75075</v>
      </c>
      <c r="C368" s="24">
        <f t="shared" ref="C368:D370" si="121">C369</f>
        <v>189256</v>
      </c>
      <c r="D368" s="24">
        <f t="shared" si="121"/>
        <v>0</v>
      </c>
      <c r="E368" s="24">
        <f>SUM(C368:D368)</f>
        <v>189256</v>
      </c>
      <c r="F368" s="24">
        <f t="shared" ref="F368:G370" si="122">F369</f>
        <v>186360.09999999998</v>
      </c>
      <c r="G368" s="24">
        <f t="shared" si="122"/>
        <v>0</v>
      </c>
      <c r="H368" s="24">
        <f>SUM(F368:G368)</f>
        <v>186360.09999999998</v>
      </c>
      <c r="I368" s="24">
        <f t="shared" ref="I368:J370" si="123">I369</f>
        <v>1368.84</v>
      </c>
      <c r="J368" s="24">
        <f t="shared" si="123"/>
        <v>0</v>
      </c>
      <c r="K368" s="24">
        <f>F368/C368*100</f>
        <v>98.469850361415212</v>
      </c>
      <c r="L368" s="24">
        <v>0</v>
      </c>
      <c r="M368" s="24">
        <f>H368/E368*100</f>
        <v>98.469850361415212</v>
      </c>
    </row>
    <row r="369" spans="1:13" s="28" customFormat="1" ht="18" customHeight="1">
      <c r="A369" s="22" t="s">
        <v>397</v>
      </c>
      <c r="B369" s="34"/>
      <c r="C369" s="24">
        <f t="shared" si="121"/>
        <v>189256</v>
      </c>
      <c r="D369" s="24">
        <f t="shared" si="121"/>
        <v>0</v>
      </c>
      <c r="E369" s="24">
        <f>SUM(C369:D369)</f>
        <v>189256</v>
      </c>
      <c r="F369" s="24">
        <f t="shared" si="122"/>
        <v>186360.09999999998</v>
      </c>
      <c r="G369" s="24">
        <f t="shared" si="122"/>
        <v>0</v>
      </c>
      <c r="H369" s="24">
        <f t="shared" ref="H369:H374" si="124">SUM(F369:G369)</f>
        <v>186360.09999999998</v>
      </c>
      <c r="I369" s="24">
        <f t="shared" si="123"/>
        <v>1368.84</v>
      </c>
      <c r="J369" s="24">
        <f t="shared" si="123"/>
        <v>0</v>
      </c>
      <c r="K369" s="24">
        <f t="shared" ref="K369:K374" si="125">F369/C369*100</f>
        <v>98.469850361415212</v>
      </c>
      <c r="L369" s="24"/>
      <c r="M369" s="24">
        <f t="shared" ref="M369:M374" si="126">H369/E369*100</f>
        <v>98.469850361415212</v>
      </c>
    </row>
    <row r="370" spans="1:13" s="28" customFormat="1" ht="18" customHeight="1">
      <c r="A370" s="97" t="s">
        <v>398</v>
      </c>
      <c r="B370" s="34"/>
      <c r="C370" s="32">
        <f t="shared" si="121"/>
        <v>189256</v>
      </c>
      <c r="D370" s="32">
        <f t="shared" si="121"/>
        <v>0</v>
      </c>
      <c r="E370" s="32">
        <f>SUM(C370:D370)</f>
        <v>189256</v>
      </c>
      <c r="F370" s="32">
        <f t="shared" si="122"/>
        <v>186360.09999999998</v>
      </c>
      <c r="G370" s="32">
        <f t="shared" si="122"/>
        <v>0</v>
      </c>
      <c r="H370" s="32">
        <f t="shared" si="124"/>
        <v>186360.09999999998</v>
      </c>
      <c r="I370" s="32">
        <f t="shared" si="123"/>
        <v>1368.84</v>
      </c>
      <c r="J370" s="32">
        <f t="shared" si="123"/>
        <v>0</v>
      </c>
      <c r="K370" s="32">
        <f t="shared" si="125"/>
        <v>98.469850361415212</v>
      </c>
      <c r="L370" s="32"/>
      <c r="M370" s="32">
        <f t="shared" si="126"/>
        <v>98.469850361415212</v>
      </c>
    </row>
    <row r="371" spans="1:13" s="28" customFormat="1" ht="18" customHeight="1">
      <c r="A371" s="98" t="s">
        <v>400</v>
      </c>
      <c r="B371" s="34"/>
      <c r="C371" s="32">
        <f>SUM(C372:C374)</f>
        <v>189256</v>
      </c>
      <c r="D371" s="32">
        <f>SUM(D372:D374)</f>
        <v>0</v>
      </c>
      <c r="E371" s="32">
        <f>SUM(C371:D371)</f>
        <v>189256</v>
      </c>
      <c r="F371" s="32">
        <f>SUM(F372:F374)</f>
        <v>186360.09999999998</v>
      </c>
      <c r="G371" s="32">
        <f>SUM(G372:G374)</f>
        <v>0</v>
      </c>
      <c r="H371" s="32">
        <f t="shared" si="124"/>
        <v>186360.09999999998</v>
      </c>
      <c r="I371" s="32">
        <f>SUM(I372:I374)</f>
        <v>1368.84</v>
      </c>
      <c r="J371" s="32">
        <f>SUM(J372:J374)</f>
        <v>0</v>
      </c>
      <c r="K371" s="32">
        <f t="shared" si="125"/>
        <v>98.469850361415212</v>
      </c>
      <c r="L371" s="32"/>
      <c r="M371" s="32">
        <f t="shared" si="126"/>
        <v>98.469850361415212</v>
      </c>
    </row>
    <row r="372" spans="1:13" ht="18" customHeight="1">
      <c r="A372" s="35" t="s">
        <v>37</v>
      </c>
      <c r="B372" s="25" t="s">
        <v>38</v>
      </c>
      <c r="C372" s="32">
        <v>8556</v>
      </c>
      <c r="D372" s="32"/>
      <c r="E372" s="32">
        <f>C372+D372</f>
        <v>8556</v>
      </c>
      <c r="F372" s="32">
        <v>8533.86</v>
      </c>
      <c r="G372" s="32"/>
      <c r="H372" s="32">
        <f t="shared" si="124"/>
        <v>8533.86</v>
      </c>
      <c r="I372" s="32"/>
      <c r="J372" s="32"/>
      <c r="K372" s="32">
        <f t="shared" si="125"/>
        <v>99.741234221598887</v>
      </c>
      <c r="L372" s="32"/>
      <c r="M372" s="32">
        <f t="shared" si="126"/>
        <v>99.741234221598887</v>
      </c>
    </row>
    <row r="373" spans="1:13" ht="18" customHeight="1">
      <c r="A373" s="33" t="s">
        <v>28</v>
      </c>
      <c r="B373" s="25" t="s">
        <v>29</v>
      </c>
      <c r="C373" s="32">
        <v>179600</v>
      </c>
      <c r="D373" s="32"/>
      <c r="E373" s="32">
        <f>C373+D373</f>
        <v>179600</v>
      </c>
      <c r="F373" s="32">
        <v>176726.24</v>
      </c>
      <c r="G373" s="32"/>
      <c r="H373" s="32">
        <f t="shared" si="124"/>
        <v>176726.24</v>
      </c>
      <c r="I373" s="32">
        <v>1368.84</v>
      </c>
      <c r="J373" s="32"/>
      <c r="K373" s="32">
        <f t="shared" si="125"/>
        <v>98.399910913140303</v>
      </c>
      <c r="L373" s="32"/>
      <c r="M373" s="32">
        <f t="shared" si="126"/>
        <v>98.399910913140303</v>
      </c>
    </row>
    <row r="374" spans="1:13" ht="18" customHeight="1">
      <c r="A374" s="33" t="s">
        <v>66</v>
      </c>
      <c r="B374" s="25" t="s">
        <v>67</v>
      </c>
      <c r="C374" s="32">
        <v>1100</v>
      </c>
      <c r="D374" s="32"/>
      <c r="E374" s="32">
        <f>C374+D374</f>
        <v>1100</v>
      </c>
      <c r="F374" s="32">
        <v>1100</v>
      </c>
      <c r="G374" s="32"/>
      <c r="H374" s="32">
        <f t="shared" si="124"/>
        <v>1100</v>
      </c>
      <c r="I374" s="32"/>
      <c r="J374" s="32"/>
      <c r="K374" s="32">
        <f t="shared" si="125"/>
        <v>100</v>
      </c>
      <c r="L374" s="32"/>
      <c r="M374" s="32">
        <f t="shared" si="126"/>
        <v>100</v>
      </c>
    </row>
    <row r="375" spans="1:13" ht="21" customHeight="1">
      <c r="A375" s="33"/>
      <c r="B375" s="25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</row>
    <row r="376" spans="1:13" s="28" customFormat="1" ht="18" customHeight="1">
      <c r="A376" s="37" t="s">
        <v>59</v>
      </c>
      <c r="B376" s="34">
        <v>75095</v>
      </c>
      <c r="C376" s="24">
        <f>SUM(C380:C383)</f>
        <v>22827.39</v>
      </c>
      <c r="D376" s="24">
        <f>SUM(D380:D383)</f>
        <v>0</v>
      </c>
      <c r="E376" s="24">
        <f>SUM(C376:D376)</f>
        <v>22827.39</v>
      </c>
      <c r="F376" s="24">
        <f>SUM(F380:F383)</f>
        <v>21610.62</v>
      </c>
      <c r="G376" s="24">
        <f>SUM(G380:G383)</f>
        <v>0</v>
      </c>
      <c r="H376" s="24">
        <f>SUM(F376:G376)</f>
        <v>21610.62</v>
      </c>
      <c r="I376" s="24">
        <f>SUM(I380:I383)</f>
        <v>40.96</v>
      </c>
      <c r="J376" s="24">
        <f>SUM(J380:J383)</f>
        <v>0</v>
      </c>
      <c r="K376" s="24">
        <f t="shared" ref="K376:K383" si="127">F376/C376*100</f>
        <v>94.66969285581925</v>
      </c>
      <c r="L376" s="24">
        <v>0</v>
      </c>
      <c r="M376" s="24">
        <f t="shared" ref="M376:M383" si="128">H376/E376*100</f>
        <v>94.66969285581925</v>
      </c>
    </row>
    <row r="377" spans="1:13" s="28" customFormat="1" ht="18" customHeight="1">
      <c r="A377" s="22" t="s">
        <v>397</v>
      </c>
      <c r="B377" s="34"/>
      <c r="C377" s="24">
        <f>C378</f>
        <v>22827.39</v>
      </c>
      <c r="D377" s="24">
        <f>D378</f>
        <v>0</v>
      </c>
      <c r="E377" s="24">
        <f>SUM(C377:D377)</f>
        <v>22827.39</v>
      </c>
      <c r="F377" s="24">
        <f>F378</f>
        <v>21610.62</v>
      </c>
      <c r="G377" s="24">
        <f>G378</f>
        <v>0</v>
      </c>
      <c r="H377" s="24">
        <f>SUM(F377:G377)</f>
        <v>21610.62</v>
      </c>
      <c r="I377" s="24">
        <f>I378</f>
        <v>40.96</v>
      </c>
      <c r="J377" s="24">
        <f>J378</f>
        <v>0</v>
      </c>
      <c r="K377" s="24">
        <f t="shared" si="127"/>
        <v>94.66969285581925</v>
      </c>
      <c r="L377" s="24"/>
      <c r="M377" s="24">
        <f t="shared" si="128"/>
        <v>94.66969285581925</v>
      </c>
    </row>
    <row r="378" spans="1:13" s="28" customFormat="1" ht="18" customHeight="1">
      <c r="A378" s="97" t="s">
        <v>398</v>
      </c>
      <c r="B378" s="34"/>
      <c r="C378" s="32">
        <f>C379</f>
        <v>22827.39</v>
      </c>
      <c r="D378" s="32">
        <f>D379</f>
        <v>0</v>
      </c>
      <c r="E378" s="32">
        <f>SUM(C378:D378)</f>
        <v>22827.39</v>
      </c>
      <c r="F378" s="32">
        <f>F379</f>
        <v>21610.62</v>
      </c>
      <c r="G378" s="32">
        <f>G379</f>
        <v>0</v>
      </c>
      <c r="H378" s="32">
        <f>SUM(F378:G378)</f>
        <v>21610.62</v>
      </c>
      <c r="I378" s="32">
        <f>I379</f>
        <v>40.96</v>
      </c>
      <c r="J378" s="32">
        <f>J379</f>
        <v>0</v>
      </c>
      <c r="K378" s="32">
        <f t="shared" si="127"/>
        <v>94.66969285581925</v>
      </c>
      <c r="L378" s="32"/>
      <c r="M378" s="32">
        <f t="shared" si="128"/>
        <v>94.66969285581925</v>
      </c>
    </row>
    <row r="379" spans="1:13" s="28" customFormat="1" ht="18" customHeight="1">
      <c r="A379" s="98" t="s">
        <v>400</v>
      </c>
      <c r="B379" s="34"/>
      <c r="C379" s="32">
        <f>SUM(C380:C383)</f>
        <v>22827.39</v>
      </c>
      <c r="D379" s="32">
        <f>SUM(D380:D383)</f>
        <v>0</v>
      </c>
      <c r="E379" s="32">
        <f>SUM(C379:D379)</f>
        <v>22827.39</v>
      </c>
      <c r="F379" s="32">
        <f>SUM(F380:F383)</f>
        <v>21610.62</v>
      </c>
      <c r="G379" s="32">
        <f>SUM(G380:G383)</f>
        <v>0</v>
      </c>
      <c r="H379" s="32">
        <f>SUM(F379:G379)</f>
        <v>21610.62</v>
      </c>
      <c r="I379" s="32">
        <f>SUM(I380:I383)</f>
        <v>40.96</v>
      </c>
      <c r="J379" s="32"/>
      <c r="K379" s="32">
        <f t="shared" si="127"/>
        <v>94.66969285581925</v>
      </c>
      <c r="L379" s="32"/>
      <c r="M379" s="32">
        <f t="shared" si="128"/>
        <v>94.66969285581925</v>
      </c>
    </row>
    <row r="380" spans="1:13" ht="18" customHeight="1">
      <c r="A380" s="35" t="s">
        <v>37</v>
      </c>
      <c r="B380" s="25" t="s">
        <v>38</v>
      </c>
      <c r="C380" s="27">
        <v>12395.39</v>
      </c>
      <c r="D380" s="27"/>
      <c r="E380" s="27">
        <f>C380+D380</f>
        <v>12395.39</v>
      </c>
      <c r="F380" s="27">
        <v>12122.82</v>
      </c>
      <c r="G380" s="27"/>
      <c r="H380" s="27">
        <f>F380+G380</f>
        <v>12122.82</v>
      </c>
      <c r="I380" s="27"/>
      <c r="J380" s="32"/>
      <c r="K380" s="32">
        <f t="shared" si="127"/>
        <v>97.801037321133094</v>
      </c>
      <c r="L380" s="32"/>
      <c r="M380" s="32">
        <f t="shared" si="128"/>
        <v>97.801037321133094</v>
      </c>
    </row>
    <row r="381" spans="1:13" ht="18" customHeight="1">
      <c r="A381" s="33" t="s">
        <v>47</v>
      </c>
      <c r="B381" s="25" t="s">
        <v>48</v>
      </c>
      <c r="C381" s="27">
        <v>1000</v>
      </c>
      <c r="D381" s="27"/>
      <c r="E381" s="27">
        <f>C381+D381</f>
        <v>1000</v>
      </c>
      <c r="F381" s="27">
        <v>957.71</v>
      </c>
      <c r="G381" s="27"/>
      <c r="H381" s="27">
        <f>F381+G381</f>
        <v>957.71</v>
      </c>
      <c r="I381" s="27">
        <v>36.51</v>
      </c>
      <c r="J381" s="32"/>
      <c r="K381" s="32">
        <f t="shared" si="127"/>
        <v>95.771000000000001</v>
      </c>
      <c r="L381" s="32"/>
      <c r="M381" s="32">
        <f t="shared" si="128"/>
        <v>95.771000000000001</v>
      </c>
    </row>
    <row r="382" spans="1:13" ht="18" customHeight="1">
      <c r="A382" s="33" t="s">
        <v>28</v>
      </c>
      <c r="B382" s="25" t="s">
        <v>29</v>
      </c>
      <c r="C382" s="27">
        <v>8124</v>
      </c>
      <c r="D382" s="27"/>
      <c r="E382" s="27">
        <f>C382+D382</f>
        <v>8124</v>
      </c>
      <c r="F382" s="27">
        <v>7222.35</v>
      </c>
      <c r="G382" s="27"/>
      <c r="H382" s="27">
        <f>F382+G382</f>
        <v>7222.35</v>
      </c>
      <c r="I382" s="27">
        <v>4.45</v>
      </c>
      <c r="J382" s="32"/>
      <c r="K382" s="32">
        <f t="shared" si="127"/>
        <v>88.901403249630732</v>
      </c>
      <c r="L382" s="32"/>
      <c r="M382" s="32">
        <f t="shared" si="128"/>
        <v>88.901403249630732</v>
      </c>
    </row>
    <row r="383" spans="1:13" ht="18" customHeight="1">
      <c r="A383" s="72" t="s">
        <v>325</v>
      </c>
      <c r="B383" s="25" t="s">
        <v>263</v>
      </c>
      <c r="C383" s="27">
        <v>1308</v>
      </c>
      <c r="D383" s="27"/>
      <c r="E383" s="32">
        <f>SUM(C383:D383)</f>
        <v>1308</v>
      </c>
      <c r="F383" s="27">
        <v>1307.74</v>
      </c>
      <c r="G383" s="27"/>
      <c r="H383" s="27">
        <f>F383+G383</f>
        <v>1307.74</v>
      </c>
      <c r="I383" s="27"/>
      <c r="J383" s="32"/>
      <c r="K383" s="32">
        <f t="shared" si="127"/>
        <v>99.980122324159026</v>
      </c>
      <c r="L383" s="32"/>
      <c r="M383" s="32">
        <f t="shared" si="128"/>
        <v>99.980122324159026</v>
      </c>
    </row>
    <row r="384" spans="1:13" ht="18" customHeight="1">
      <c r="A384" s="25"/>
      <c r="B384" s="30"/>
      <c r="C384" s="27"/>
      <c r="D384" s="27"/>
      <c r="E384" s="27"/>
      <c r="F384" s="27"/>
      <c r="G384" s="27"/>
      <c r="H384" s="27"/>
      <c r="I384" s="27"/>
      <c r="J384" s="27"/>
      <c r="K384" s="27"/>
      <c r="L384" s="30"/>
      <c r="M384" s="27"/>
    </row>
    <row r="385" spans="1:13" ht="18" customHeight="1">
      <c r="A385" s="37" t="s">
        <v>88</v>
      </c>
      <c r="B385" s="5" t="s">
        <v>89</v>
      </c>
      <c r="C385" s="24">
        <f>C386+C390</f>
        <v>0</v>
      </c>
      <c r="D385" s="24">
        <f>D386</f>
        <v>372348</v>
      </c>
      <c r="E385" s="24">
        <f t="shared" ref="E385:E390" si="129">SUM(C385:D385)</f>
        <v>372348</v>
      </c>
      <c r="F385" s="24">
        <f>F386</f>
        <v>0</v>
      </c>
      <c r="G385" s="24">
        <f>G386</f>
        <v>293730.51</v>
      </c>
      <c r="H385" s="24">
        <f>SUM(F385:G385)</f>
        <v>293730.51</v>
      </c>
      <c r="I385" s="24">
        <f>I386</f>
        <v>0</v>
      </c>
      <c r="J385" s="24">
        <f>J386</f>
        <v>0</v>
      </c>
      <c r="K385" s="32"/>
      <c r="L385" s="24">
        <f t="shared" ref="L385:M390" si="130">G385/D385*100</f>
        <v>78.886017918721194</v>
      </c>
      <c r="M385" s="24">
        <f t="shared" si="130"/>
        <v>78.886017918721194</v>
      </c>
    </row>
    <row r="386" spans="1:13" ht="18" customHeight="1">
      <c r="A386" s="22" t="s">
        <v>397</v>
      </c>
      <c r="B386" s="5"/>
      <c r="C386" s="24">
        <f>C387+C390</f>
        <v>0</v>
      </c>
      <c r="D386" s="24">
        <f>D387+D390</f>
        <v>372348</v>
      </c>
      <c r="E386" s="24">
        <f t="shared" si="129"/>
        <v>372348</v>
      </c>
      <c r="F386" s="24">
        <f>F387+F390</f>
        <v>0</v>
      </c>
      <c r="G386" s="24">
        <f>G387+G390</f>
        <v>293730.51</v>
      </c>
      <c r="H386" s="24">
        <f>SUM(F386:G386)</f>
        <v>293730.51</v>
      </c>
      <c r="I386" s="24">
        <f>I387+I390</f>
        <v>0</v>
      </c>
      <c r="J386" s="24">
        <f>J387+J390</f>
        <v>0</v>
      </c>
      <c r="K386" s="32"/>
      <c r="L386" s="24">
        <f t="shared" si="130"/>
        <v>78.886017918721194</v>
      </c>
      <c r="M386" s="24">
        <f t="shared" si="130"/>
        <v>78.886017918721194</v>
      </c>
    </row>
    <row r="387" spans="1:13" ht="18" customHeight="1">
      <c r="A387" s="97" t="s">
        <v>398</v>
      </c>
      <c r="B387" s="87"/>
      <c r="C387" s="32">
        <f>C388+C389</f>
        <v>0</v>
      </c>
      <c r="D387" s="32">
        <f>D388+D389</f>
        <v>167728</v>
      </c>
      <c r="E387" s="32">
        <f t="shared" si="129"/>
        <v>167728</v>
      </c>
      <c r="F387" s="32">
        <f>F388+F389</f>
        <v>0</v>
      </c>
      <c r="G387" s="32">
        <f>G388+G389</f>
        <v>146055.51</v>
      </c>
      <c r="H387" s="32">
        <f>H388+H389</f>
        <v>146055.51</v>
      </c>
      <c r="I387" s="32">
        <f>I388+I389</f>
        <v>0</v>
      </c>
      <c r="J387" s="32">
        <f>J388+J389</f>
        <v>0</v>
      </c>
      <c r="K387" s="32"/>
      <c r="L387" s="32">
        <f t="shared" si="130"/>
        <v>87.078788276256802</v>
      </c>
      <c r="M387" s="20">
        <f t="shared" si="130"/>
        <v>87.078788276256802</v>
      </c>
    </row>
    <row r="388" spans="1:13" s="18" customFormat="1" ht="18" customHeight="1">
      <c r="A388" s="98" t="s">
        <v>399</v>
      </c>
      <c r="B388" s="57"/>
      <c r="C388" s="20">
        <f>C395+C405+C422</f>
        <v>0</v>
      </c>
      <c r="D388" s="20">
        <f>D395+D405+D422</f>
        <v>115006.99</v>
      </c>
      <c r="E388" s="32">
        <f t="shared" si="129"/>
        <v>115006.99</v>
      </c>
      <c r="F388" s="20">
        <f>F395+F405+F422</f>
        <v>0</v>
      </c>
      <c r="G388" s="20">
        <f>G395+G405+G422</f>
        <v>99719.33</v>
      </c>
      <c r="H388" s="32">
        <f>SUM(F388:G388)</f>
        <v>99719.33</v>
      </c>
      <c r="I388" s="20">
        <f>I395+I405+I422</f>
        <v>0</v>
      </c>
      <c r="J388" s="32">
        <f>J395+J405</f>
        <v>0</v>
      </c>
      <c r="K388" s="32"/>
      <c r="L388" s="32">
        <f t="shared" si="130"/>
        <v>86.707190580329069</v>
      </c>
      <c r="M388" s="20">
        <f t="shared" si="130"/>
        <v>86.707190580329069</v>
      </c>
    </row>
    <row r="389" spans="1:13" s="18" customFormat="1" ht="18" customHeight="1">
      <c r="A389" s="98" t="s">
        <v>400</v>
      </c>
      <c r="B389" s="57"/>
      <c r="C389" s="20">
        <f>C396+C406+C423</f>
        <v>0</v>
      </c>
      <c r="D389" s="20">
        <f>D396+D406+D423</f>
        <v>52721.01</v>
      </c>
      <c r="E389" s="32">
        <f t="shared" si="129"/>
        <v>52721.01</v>
      </c>
      <c r="F389" s="20">
        <f>F396+F406+F423</f>
        <v>0</v>
      </c>
      <c r="G389" s="20">
        <f>G396+G406+G423</f>
        <v>46336.180000000008</v>
      </c>
      <c r="H389" s="32">
        <f>SUM(F389:G389)</f>
        <v>46336.180000000008</v>
      </c>
      <c r="I389" s="20">
        <f>I396+I406+I423</f>
        <v>0</v>
      </c>
      <c r="J389" s="20">
        <f>J396+J406+J423</f>
        <v>0</v>
      </c>
      <c r="K389" s="32"/>
      <c r="L389" s="32">
        <f t="shared" si="130"/>
        <v>87.889401208360766</v>
      </c>
      <c r="M389" s="20">
        <f t="shared" si="130"/>
        <v>87.889401208360766</v>
      </c>
    </row>
    <row r="390" spans="1:13" s="28" customFormat="1" ht="18" customHeight="1">
      <c r="A390" s="98" t="s">
        <v>402</v>
      </c>
      <c r="B390" s="34"/>
      <c r="C390" s="32">
        <f>C391+C407+C424</f>
        <v>0</v>
      </c>
      <c r="D390" s="32">
        <f>D407+D424</f>
        <v>204620</v>
      </c>
      <c r="E390" s="32">
        <f t="shared" si="129"/>
        <v>204620</v>
      </c>
      <c r="F390" s="32">
        <f>F391+F407+F424</f>
        <v>0</v>
      </c>
      <c r="G390" s="32">
        <f>G391+G407+G424</f>
        <v>147675</v>
      </c>
      <c r="H390" s="32">
        <f>SUM(F390:G390)</f>
        <v>147675</v>
      </c>
      <c r="I390" s="32">
        <f>I391+I407+I424</f>
        <v>0</v>
      </c>
      <c r="J390" s="32">
        <f>J391+J407+J424</f>
        <v>0</v>
      </c>
      <c r="K390" s="32"/>
      <c r="L390" s="32">
        <f t="shared" si="130"/>
        <v>72.170364578242598</v>
      </c>
      <c r="M390" s="20">
        <f t="shared" si="130"/>
        <v>72.170364578242598</v>
      </c>
    </row>
    <row r="391" spans="1:13" ht="18" customHeight="1">
      <c r="A391" s="25"/>
      <c r="B391" s="30"/>
      <c r="C391" s="27"/>
      <c r="D391" s="27"/>
      <c r="E391" s="27"/>
      <c r="F391" s="27"/>
      <c r="G391" s="27"/>
      <c r="H391" s="27"/>
      <c r="I391" s="27"/>
      <c r="J391" s="27"/>
      <c r="K391" s="30"/>
      <c r="L391" s="30"/>
      <c r="M391" s="27"/>
    </row>
    <row r="392" spans="1:13" s="28" customFormat="1" ht="18" customHeight="1">
      <c r="A392" s="37" t="s">
        <v>90</v>
      </c>
      <c r="B392" s="34">
        <v>75101</v>
      </c>
      <c r="C392" s="24">
        <f>C393</f>
        <v>0</v>
      </c>
      <c r="D392" s="24">
        <f>D393</f>
        <v>13216</v>
      </c>
      <c r="E392" s="24">
        <f>SUM(C392:D392)</f>
        <v>13216</v>
      </c>
      <c r="F392" s="24">
        <f>F393</f>
        <v>0</v>
      </c>
      <c r="G392" s="24">
        <f>G393</f>
        <v>13215.95</v>
      </c>
      <c r="H392" s="24">
        <f>SUM(F392:G392)</f>
        <v>13215.95</v>
      </c>
      <c r="I392" s="24">
        <f>I393</f>
        <v>0</v>
      </c>
      <c r="J392" s="24">
        <f>J393</f>
        <v>0</v>
      </c>
      <c r="K392" s="24">
        <v>0</v>
      </c>
      <c r="L392" s="24">
        <f t="shared" ref="L392:M400" si="131">G392/D392*100</f>
        <v>99.999621670702183</v>
      </c>
      <c r="M392" s="24">
        <f t="shared" si="131"/>
        <v>99.999621670702183</v>
      </c>
    </row>
    <row r="393" spans="1:13" s="28" customFormat="1" ht="18" customHeight="1">
      <c r="A393" s="22" t="s">
        <v>397</v>
      </c>
      <c r="B393" s="34"/>
      <c r="C393" s="24">
        <f>C394</f>
        <v>0</v>
      </c>
      <c r="D393" s="24">
        <f>D394</f>
        <v>13216</v>
      </c>
      <c r="E393" s="24">
        <f>SUM(C393:D393)</f>
        <v>13216</v>
      </c>
      <c r="F393" s="24">
        <f>F394</f>
        <v>0</v>
      </c>
      <c r="G393" s="24">
        <f>G394</f>
        <v>13215.95</v>
      </c>
      <c r="H393" s="24">
        <f t="shared" ref="H393:H400" si="132">SUM(F393:G393)</f>
        <v>13215.95</v>
      </c>
      <c r="I393" s="24">
        <f>I394</f>
        <v>0</v>
      </c>
      <c r="J393" s="43">
        <f>J394</f>
        <v>0</v>
      </c>
      <c r="K393" s="43">
        <v>0</v>
      </c>
      <c r="L393" s="43">
        <f t="shared" si="131"/>
        <v>99.999621670702183</v>
      </c>
      <c r="M393" s="43">
        <f t="shared" si="131"/>
        <v>99.999621670702183</v>
      </c>
    </row>
    <row r="394" spans="1:13" ht="18" customHeight="1">
      <c r="A394" s="97" t="s">
        <v>398</v>
      </c>
      <c r="B394" s="73"/>
      <c r="C394" s="32">
        <f>C395+C396</f>
        <v>0</v>
      </c>
      <c r="D394" s="32">
        <f>D395+D396</f>
        <v>13216</v>
      </c>
      <c r="E394" s="32">
        <f>SUM(C394:D394)</f>
        <v>13216</v>
      </c>
      <c r="F394" s="32">
        <f>F395+F396</f>
        <v>0</v>
      </c>
      <c r="G394" s="32">
        <f>G395+G396</f>
        <v>13215.95</v>
      </c>
      <c r="H394" s="27">
        <f t="shared" si="132"/>
        <v>13215.95</v>
      </c>
      <c r="I394" s="32">
        <f>I395+I396</f>
        <v>0</v>
      </c>
      <c r="J394" s="32">
        <f>J395+J396</f>
        <v>0</v>
      </c>
      <c r="K394" s="32"/>
      <c r="L394" s="27">
        <f t="shared" si="131"/>
        <v>99.999621670702183</v>
      </c>
      <c r="M394" s="27">
        <f t="shared" si="131"/>
        <v>99.999621670702183</v>
      </c>
    </row>
    <row r="395" spans="1:13" ht="18" customHeight="1">
      <c r="A395" s="98" t="s">
        <v>399</v>
      </c>
      <c r="B395" s="73"/>
      <c r="C395" s="32">
        <f>SUM(C397:C399)</f>
        <v>0</v>
      </c>
      <c r="D395" s="32">
        <f>SUM(D397:D399)</f>
        <v>13002.75</v>
      </c>
      <c r="E395" s="32">
        <f>SUM(C395:D395)</f>
        <v>13002.75</v>
      </c>
      <c r="F395" s="32">
        <f>SUM(F397:F399)</f>
        <v>0</v>
      </c>
      <c r="G395" s="32">
        <f>SUM(G397:G399)</f>
        <v>13002.75</v>
      </c>
      <c r="H395" s="27">
        <f t="shared" si="132"/>
        <v>13002.75</v>
      </c>
      <c r="I395" s="32">
        <f>SUM(I397:I399)</f>
        <v>0</v>
      </c>
      <c r="J395" s="32">
        <f>SUM(J397:J399)</f>
        <v>0</v>
      </c>
      <c r="K395" s="32"/>
      <c r="L395" s="27">
        <f t="shared" si="131"/>
        <v>100</v>
      </c>
      <c r="M395" s="27">
        <f t="shared" si="131"/>
        <v>100</v>
      </c>
    </row>
    <row r="396" spans="1:13" ht="18" customHeight="1">
      <c r="A396" s="98" t="s">
        <v>400</v>
      </c>
      <c r="B396" s="73"/>
      <c r="C396" s="32">
        <f>SUM(C400)</f>
        <v>0</v>
      </c>
      <c r="D396" s="32">
        <f>SUM(D400)</f>
        <v>213.25</v>
      </c>
      <c r="E396" s="32">
        <f>SUM(C396:D396)</f>
        <v>213.25</v>
      </c>
      <c r="F396" s="32">
        <f>SUM(F400)</f>
        <v>0</v>
      </c>
      <c r="G396" s="32">
        <f>SUM(G400)</f>
        <v>213.2</v>
      </c>
      <c r="H396" s="27">
        <f t="shared" si="132"/>
        <v>213.2</v>
      </c>
      <c r="I396" s="32">
        <f>SUM(I400)</f>
        <v>0</v>
      </c>
      <c r="J396" s="32">
        <f>SUM(J400)</f>
        <v>0</v>
      </c>
      <c r="K396" s="32"/>
      <c r="L396" s="27">
        <f t="shared" si="131"/>
        <v>99.976553341148872</v>
      </c>
      <c r="M396" s="27">
        <f t="shared" si="131"/>
        <v>99.976553341148872</v>
      </c>
    </row>
    <row r="397" spans="1:13" s="18" customFormat="1" ht="18" customHeight="1">
      <c r="A397" s="35" t="s">
        <v>22</v>
      </c>
      <c r="B397" s="25" t="s">
        <v>23</v>
      </c>
      <c r="C397" s="32"/>
      <c r="D397" s="32">
        <v>1676.1</v>
      </c>
      <c r="E397" s="32">
        <f>C397+D397</f>
        <v>1676.1</v>
      </c>
      <c r="F397" s="32"/>
      <c r="G397" s="32">
        <v>1676.1</v>
      </c>
      <c r="H397" s="27">
        <f t="shared" si="132"/>
        <v>1676.1</v>
      </c>
      <c r="I397" s="32"/>
      <c r="J397" s="32"/>
      <c r="K397" s="32"/>
      <c r="L397" s="27">
        <f t="shared" si="131"/>
        <v>100</v>
      </c>
      <c r="M397" s="27">
        <f t="shared" si="131"/>
        <v>100</v>
      </c>
    </row>
    <row r="398" spans="1:13" s="18" customFormat="1" ht="18" customHeight="1">
      <c r="A398" s="33" t="s">
        <v>24</v>
      </c>
      <c r="B398" s="25" t="s">
        <v>25</v>
      </c>
      <c r="C398" s="32"/>
      <c r="D398" s="32">
        <v>226.65</v>
      </c>
      <c r="E398" s="32">
        <f>C398+D398</f>
        <v>226.65</v>
      </c>
      <c r="F398" s="32"/>
      <c r="G398" s="32">
        <v>226.65</v>
      </c>
      <c r="H398" s="27">
        <f t="shared" si="132"/>
        <v>226.65</v>
      </c>
      <c r="I398" s="32"/>
      <c r="J398" s="32"/>
      <c r="K398" s="32"/>
      <c r="L398" s="27">
        <f t="shared" si="131"/>
        <v>100</v>
      </c>
      <c r="M398" s="27">
        <f t="shared" si="131"/>
        <v>100</v>
      </c>
    </row>
    <row r="399" spans="1:13" s="18" customFormat="1" ht="18" customHeight="1">
      <c r="A399" s="35" t="s">
        <v>26</v>
      </c>
      <c r="B399" s="25" t="s">
        <v>27</v>
      </c>
      <c r="C399" s="32"/>
      <c r="D399" s="32">
        <v>11100</v>
      </c>
      <c r="E399" s="32">
        <f>C399+D399</f>
        <v>11100</v>
      </c>
      <c r="F399" s="32"/>
      <c r="G399" s="32">
        <v>11100</v>
      </c>
      <c r="H399" s="27">
        <f t="shared" si="132"/>
        <v>11100</v>
      </c>
      <c r="I399" s="32"/>
      <c r="J399" s="32"/>
      <c r="K399" s="32"/>
      <c r="L399" s="27">
        <f t="shared" si="131"/>
        <v>100</v>
      </c>
      <c r="M399" s="27">
        <f t="shared" si="131"/>
        <v>100</v>
      </c>
    </row>
    <row r="400" spans="1:13" ht="18" customHeight="1">
      <c r="A400" s="35" t="s">
        <v>37</v>
      </c>
      <c r="B400" s="25" t="s">
        <v>38</v>
      </c>
      <c r="C400" s="32"/>
      <c r="D400" s="32">
        <v>213.25</v>
      </c>
      <c r="E400" s="32">
        <f>C400+D400</f>
        <v>213.25</v>
      </c>
      <c r="F400" s="32"/>
      <c r="G400" s="32">
        <v>213.2</v>
      </c>
      <c r="H400" s="27">
        <f t="shared" si="132"/>
        <v>213.2</v>
      </c>
      <c r="I400" s="32"/>
      <c r="J400" s="32"/>
      <c r="K400" s="32"/>
      <c r="L400" s="27">
        <f t="shared" si="131"/>
        <v>99.976553341148872</v>
      </c>
      <c r="M400" s="27">
        <f t="shared" si="131"/>
        <v>99.976553341148872</v>
      </c>
    </row>
    <row r="401" spans="1:13" ht="18" customHeight="1">
      <c r="A401" s="35"/>
      <c r="B401" s="25"/>
      <c r="C401" s="32"/>
      <c r="D401" s="32"/>
      <c r="E401" s="32"/>
      <c r="F401" s="32"/>
      <c r="G401" s="32"/>
      <c r="H401" s="27"/>
      <c r="I401" s="32"/>
      <c r="J401" s="32"/>
      <c r="K401" s="31"/>
      <c r="L401" s="27"/>
      <c r="M401" s="27"/>
    </row>
    <row r="402" spans="1:13" s="28" customFormat="1" ht="18" customHeight="1">
      <c r="A402" s="37" t="s">
        <v>441</v>
      </c>
      <c r="B402" s="34">
        <v>75107</v>
      </c>
      <c r="C402" s="24">
        <f>SUM(C408:C417)</f>
        <v>0</v>
      </c>
      <c r="D402" s="24">
        <f>SUM(D408:D417)</f>
        <v>170960.99999999997</v>
      </c>
      <c r="E402" s="24">
        <f t="shared" ref="E402:E417" si="133">SUM(C402:D402)</f>
        <v>170960.99999999997</v>
      </c>
      <c r="F402" s="24">
        <f>SUM(F408:F417)</f>
        <v>0</v>
      </c>
      <c r="G402" s="24">
        <f>SUM(G408:G417)</f>
        <v>170960.99999999997</v>
      </c>
      <c r="H402" s="24">
        <f>SUM(F402:G402)</f>
        <v>170960.99999999997</v>
      </c>
      <c r="I402" s="24">
        <f>SUM(I408:I417)</f>
        <v>0</v>
      </c>
      <c r="J402" s="24">
        <f>SUM(J408:J417)</f>
        <v>0</v>
      </c>
      <c r="K402" s="32"/>
      <c r="L402" s="43">
        <f t="shared" ref="L402:M417" si="134">G402/D402*100</f>
        <v>100</v>
      </c>
      <c r="M402" s="24">
        <f>H402/E402*100</f>
        <v>100</v>
      </c>
    </row>
    <row r="403" spans="1:13" s="28" customFormat="1" ht="18" customHeight="1">
      <c r="A403" s="22" t="s">
        <v>397</v>
      </c>
      <c r="B403" s="34"/>
      <c r="C403" s="24">
        <f>C404+C407</f>
        <v>0</v>
      </c>
      <c r="D403" s="24">
        <f>D404+D407</f>
        <v>170961</v>
      </c>
      <c r="E403" s="24">
        <f t="shared" si="133"/>
        <v>170961</v>
      </c>
      <c r="F403" s="24">
        <f>F404+F407</f>
        <v>0</v>
      </c>
      <c r="G403" s="24">
        <f>G404+G407</f>
        <v>170961</v>
      </c>
      <c r="H403" s="24">
        <f t="shared" ref="H403:H417" si="135">SUM(F403:G403)</f>
        <v>170961</v>
      </c>
      <c r="I403" s="24">
        <f>I404+I407</f>
        <v>0</v>
      </c>
      <c r="J403" s="24">
        <f>J404+J407</f>
        <v>0</v>
      </c>
      <c r="K403" s="32"/>
      <c r="L403" s="43">
        <f t="shared" si="134"/>
        <v>100</v>
      </c>
      <c r="M403" s="24">
        <f t="shared" si="134"/>
        <v>100</v>
      </c>
    </row>
    <row r="404" spans="1:13" s="28" customFormat="1" ht="18" customHeight="1">
      <c r="A404" s="97" t="s">
        <v>398</v>
      </c>
      <c r="B404" s="34"/>
      <c r="C404" s="32">
        <f>C406+C405</f>
        <v>0</v>
      </c>
      <c r="D404" s="32">
        <f>D406+D405</f>
        <v>71691</v>
      </c>
      <c r="E404" s="32">
        <f t="shared" si="133"/>
        <v>71691</v>
      </c>
      <c r="F404" s="32">
        <f>F406+F405</f>
        <v>0</v>
      </c>
      <c r="G404" s="32">
        <f>G406+G405</f>
        <v>71691</v>
      </c>
      <c r="H404" s="32">
        <f t="shared" si="135"/>
        <v>71691</v>
      </c>
      <c r="I404" s="32">
        <f>I406</f>
        <v>0</v>
      </c>
      <c r="J404" s="32">
        <f>J406</f>
        <v>0</v>
      </c>
      <c r="K404" s="32"/>
      <c r="L404" s="32">
        <f t="shared" si="134"/>
        <v>100</v>
      </c>
      <c r="M404" s="32">
        <f t="shared" si="134"/>
        <v>100</v>
      </c>
    </row>
    <row r="405" spans="1:13" ht="18" customHeight="1">
      <c r="A405" s="98" t="s">
        <v>399</v>
      </c>
      <c r="B405" s="73"/>
      <c r="C405" s="32">
        <f>SUM(C409:C411)</f>
        <v>0</v>
      </c>
      <c r="D405" s="32">
        <f>SUM(D409:D411)</f>
        <v>47162.37</v>
      </c>
      <c r="E405" s="32">
        <f>SUM(C405:D405)</f>
        <v>47162.37</v>
      </c>
      <c r="F405" s="32">
        <f>SUM(F409:F411)</f>
        <v>0</v>
      </c>
      <c r="G405" s="32">
        <f>SUM(G409:G411)</f>
        <v>47162.37</v>
      </c>
      <c r="H405" s="32">
        <f t="shared" si="135"/>
        <v>47162.37</v>
      </c>
      <c r="I405" s="32">
        <f>SUM(I409:I411)</f>
        <v>0</v>
      </c>
      <c r="J405" s="32">
        <f>SUM(J409:J411)</f>
        <v>0</v>
      </c>
      <c r="K405" s="32"/>
      <c r="L405" s="32">
        <f t="shared" si="134"/>
        <v>100</v>
      </c>
      <c r="M405" s="32">
        <f t="shared" si="134"/>
        <v>100</v>
      </c>
    </row>
    <row r="406" spans="1:13" s="28" customFormat="1" ht="18" customHeight="1">
      <c r="A406" s="98" t="s">
        <v>400</v>
      </c>
      <c r="B406" s="34"/>
      <c r="C406" s="32">
        <f>SUM(C412:C416)</f>
        <v>0</v>
      </c>
      <c r="D406" s="32">
        <f>SUM(D412:D417)</f>
        <v>24528.63</v>
      </c>
      <c r="E406" s="32">
        <f t="shared" si="133"/>
        <v>24528.63</v>
      </c>
      <c r="F406" s="32">
        <f>SUM(F412:F416)</f>
        <v>0</v>
      </c>
      <c r="G406" s="32">
        <f>SUM(G412:G417)</f>
        <v>24528.63</v>
      </c>
      <c r="H406" s="32">
        <f t="shared" si="135"/>
        <v>24528.63</v>
      </c>
      <c r="I406" s="32">
        <f>SUM(I412:I416)</f>
        <v>0</v>
      </c>
      <c r="J406" s="32">
        <f>SUM(J410:J412)</f>
        <v>0</v>
      </c>
      <c r="K406" s="32"/>
      <c r="L406" s="32">
        <f t="shared" si="134"/>
        <v>100</v>
      </c>
      <c r="M406" s="32">
        <f t="shared" si="134"/>
        <v>100</v>
      </c>
    </row>
    <row r="407" spans="1:13" s="28" customFormat="1" ht="18" customHeight="1">
      <c r="A407" s="98" t="s">
        <v>402</v>
      </c>
      <c r="B407" s="34"/>
      <c r="C407" s="32">
        <f>C408</f>
        <v>0</v>
      </c>
      <c r="D407" s="32">
        <f>D408</f>
        <v>99270</v>
      </c>
      <c r="E407" s="32">
        <f t="shared" si="133"/>
        <v>99270</v>
      </c>
      <c r="F407" s="32">
        <f>F408</f>
        <v>0</v>
      </c>
      <c r="G407" s="32">
        <f>G408</f>
        <v>99270</v>
      </c>
      <c r="H407" s="32">
        <f t="shared" si="135"/>
        <v>99270</v>
      </c>
      <c r="I407" s="32">
        <f>I408</f>
        <v>0</v>
      </c>
      <c r="J407" s="32">
        <f>J408</f>
        <v>0</v>
      </c>
      <c r="K407" s="32"/>
      <c r="L407" s="32">
        <f t="shared" si="134"/>
        <v>100</v>
      </c>
      <c r="M407" s="32">
        <f t="shared" si="134"/>
        <v>100</v>
      </c>
    </row>
    <row r="408" spans="1:13" ht="18" customHeight="1">
      <c r="A408" s="35" t="s">
        <v>81</v>
      </c>
      <c r="B408" s="25" t="s">
        <v>82</v>
      </c>
      <c r="C408" s="27"/>
      <c r="D408" s="27">
        <v>99270</v>
      </c>
      <c r="E408" s="32">
        <f t="shared" si="133"/>
        <v>99270</v>
      </c>
      <c r="F408" s="27"/>
      <c r="G408" s="27">
        <v>99270</v>
      </c>
      <c r="H408" s="32">
        <f t="shared" si="135"/>
        <v>99270</v>
      </c>
      <c r="I408" s="32"/>
      <c r="J408" s="32"/>
      <c r="K408" s="32"/>
      <c r="L408" s="32">
        <f t="shared" si="134"/>
        <v>100</v>
      </c>
      <c r="M408" s="32">
        <f t="shared" si="134"/>
        <v>100</v>
      </c>
    </row>
    <row r="409" spans="1:13" ht="18" customHeight="1">
      <c r="A409" s="35" t="s">
        <v>22</v>
      </c>
      <c r="B409" s="25" t="s">
        <v>23</v>
      </c>
      <c r="C409" s="27"/>
      <c r="D409" s="27">
        <v>5044.17</v>
      </c>
      <c r="E409" s="32">
        <f t="shared" si="133"/>
        <v>5044.17</v>
      </c>
      <c r="F409" s="27"/>
      <c r="G409" s="27">
        <v>5044.17</v>
      </c>
      <c r="H409" s="32">
        <f t="shared" si="135"/>
        <v>5044.17</v>
      </c>
      <c r="I409" s="32"/>
      <c r="J409" s="32"/>
      <c r="K409" s="32"/>
      <c r="L409" s="32">
        <f t="shared" si="134"/>
        <v>100</v>
      </c>
      <c r="M409" s="32">
        <f t="shared" si="134"/>
        <v>100</v>
      </c>
    </row>
    <row r="410" spans="1:13" s="18" customFormat="1" ht="18" customHeight="1">
      <c r="A410" s="33" t="s">
        <v>24</v>
      </c>
      <c r="B410" s="25" t="s">
        <v>25</v>
      </c>
      <c r="C410" s="32"/>
      <c r="D410" s="32">
        <v>663.2</v>
      </c>
      <c r="E410" s="32">
        <f>C410+D410</f>
        <v>663.2</v>
      </c>
      <c r="F410" s="32"/>
      <c r="G410" s="32">
        <v>663.2</v>
      </c>
      <c r="H410" s="32">
        <f t="shared" si="135"/>
        <v>663.2</v>
      </c>
      <c r="I410" s="32"/>
      <c r="J410" s="32"/>
      <c r="K410" s="32"/>
      <c r="L410" s="32">
        <f t="shared" si="134"/>
        <v>100</v>
      </c>
      <c r="M410" s="32">
        <f t="shared" si="134"/>
        <v>100</v>
      </c>
    </row>
    <row r="411" spans="1:13" ht="18" customHeight="1">
      <c r="A411" s="35" t="s">
        <v>26</v>
      </c>
      <c r="B411" s="25" t="s">
        <v>27</v>
      </c>
      <c r="C411" s="27"/>
      <c r="D411" s="27">
        <v>41455</v>
      </c>
      <c r="E411" s="32">
        <f t="shared" si="133"/>
        <v>41455</v>
      </c>
      <c r="F411" s="27"/>
      <c r="G411" s="27">
        <v>41455</v>
      </c>
      <c r="H411" s="32">
        <f t="shared" si="135"/>
        <v>41455</v>
      </c>
      <c r="I411" s="32"/>
      <c r="J411" s="32"/>
      <c r="K411" s="32"/>
      <c r="L411" s="32">
        <f t="shared" si="134"/>
        <v>100</v>
      </c>
      <c r="M411" s="32">
        <f t="shared" si="134"/>
        <v>100</v>
      </c>
    </row>
    <row r="412" spans="1:13" ht="18" customHeight="1">
      <c r="A412" s="35" t="s">
        <v>37</v>
      </c>
      <c r="B412" s="25" t="s">
        <v>38</v>
      </c>
      <c r="C412" s="27"/>
      <c r="D412" s="27">
        <v>14081.93</v>
      </c>
      <c r="E412" s="32">
        <f t="shared" si="133"/>
        <v>14081.93</v>
      </c>
      <c r="F412" s="27"/>
      <c r="G412" s="27">
        <v>14081.93</v>
      </c>
      <c r="H412" s="32">
        <f t="shared" si="135"/>
        <v>14081.93</v>
      </c>
      <c r="I412" s="32"/>
      <c r="J412" s="32"/>
      <c r="K412" s="32"/>
      <c r="L412" s="32">
        <f t="shared" si="134"/>
        <v>100</v>
      </c>
      <c r="M412" s="32">
        <f t="shared" si="134"/>
        <v>100</v>
      </c>
    </row>
    <row r="413" spans="1:13" ht="18" customHeight="1">
      <c r="A413" s="35" t="s">
        <v>47</v>
      </c>
      <c r="B413" s="25" t="s">
        <v>48</v>
      </c>
      <c r="C413" s="27"/>
      <c r="D413" s="27">
        <v>14.71</v>
      </c>
      <c r="E413" s="32">
        <f t="shared" si="133"/>
        <v>14.71</v>
      </c>
      <c r="F413" s="27"/>
      <c r="G413" s="27">
        <v>14.71</v>
      </c>
      <c r="H413" s="32">
        <f t="shared" si="135"/>
        <v>14.71</v>
      </c>
      <c r="I413" s="32"/>
      <c r="J413" s="32"/>
      <c r="K413" s="32"/>
      <c r="L413" s="32">
        <f t="shared" si="134"/>
        <v>100</v>
      </c>
      <c r="M413" s="32">
        <f t="shared" si="134"/>
        <v>100</v>
      </c>
    </row>
    <row r="414" spans="1:13" ht="18" customHeight="1">
      <c r="A414" s="33" t="s">
        <v>28</v>
      </c>
      <c r="B414" s="25" t="s">
        <v>29</v>
      </c>
      <c r="C414" s="27"/>
      <c r="D414" s="27">
        <v>8129</v>
      </c>
      <c r="E414" s="27">
        <f t="shared" si="133"/>
        <v>8129</v>
      </c>
      <c r="F414" s="27"/>
      <c r="G414" s="27">
        <v>8129</v>
      </c>
      <c r="H414" s="32">
        <f t="shared" si="135"/>
        <v>8129</v>
      </c>
      <c r="I414" s="32"/>
      <c r="J414" s="32"/>
      <c r="K414" s="32"/>
      <c r="L414" s="32">
        <f t="shared" si="134"/>
        <v>100</v>
      </c>
      <c r="M414" s="32">
        <f t="shared" si="134"/>
        <v>100</v>
      </c>
    </row>
    <row r="415" spans="1:13" ht="18" customHeight="1">
      <c r="A415" s="72" t="s">
        <v>329</v>
      </c>
      <c r="B415" s="25" t="s">
        <v>260</v>
      </c>
      <c r="C415" s="27"/>
      <c r="D415" s="27">
        <v>427</v>
      </c>
      <c r="E415" s="27">
        <f t="shared" si="133"/>
        <v>427</v>
      </c>
      <c r="F415" s="27"/>
      <c r="G415" s="27">
        <v>427</v>
      </c>
      <c r="H415" s="32">
        <f t="shared" si="135"/>
        <v>427</v>
      </c>
      <c r="I415" s="32"/>
      <c r="J415" s="32"/>
      <c r="K415" s="32"/>
      <c r="L415" s="32">
        <f t="shared" si="134"/>
        <v>100</v>
      </c>
      <c r="M415" s="32">
        <f t="shared" si="134"/>
        <v>100</v>
      </c>
    </row>
    <row r="416" spans="1:13" s="18" customFormat="1" ht="18" customHeight="1">
      <c r="A416" s="72" t="s">
        <v>328</v>
      </c>
      <c r="B416" s="25" t="s">
        <v>261</v>
      </c>
      <c r="C416" s="17"/>
      <c r="D416" s="32">
        <v>966</v>
      </c>
      <c r="E416" s="32">
        <f t="shared" si="133"/>
        <v>966</v>
      </c>
      <c r="F416" s="17"/>
      <c r="G416" s="17">
        <v>966</v>
      </c>
      <c r="H416" s="32">
        <f t="shared" si="135"/>
        <v>966</v>
      </c>
      <c r="I416" s="20"/>
      <c r="J416" s="20"/>
      <c r="K416" s="32"/>
      <c r="L416" s="32">
        <f t="shared" si="134"/>
        <v>100</v>
      </c>
      <c r="M416" s="32">
        <f t="shared" si="134"/>
        <v>100</v>
      </c>
    </row>
    <row r="417" spans="1:13" s="18" customFormat="1" ht="18" customHeight="1">
      <c r="A417" s="71" t="s">
        <v>286</v>
      </c>
      <c r="B417" s="25" t="s">
        <v>266</v>
      </c>
      <c r="C417" s="17"/>
      <c r="D417" s="32">
        <v>909.99</v>
      </c>
      <c r="E417" s="32">
        <f t="shared" si="133"/>
        <v>909.99</v>
      </c>
      <c r="F417" s="17"/>
      <c r="G417" s="32">
        <v>909.99</v>
      </c>
      <c r="H417" s="32">
        <f t="shared" si="135"/>
        <v>909.99</v>
      </c>
      <c r="I417" s="20"/>
      <c r="J417" s="20"/>
      <c r="K417" s="32"/>
      <c r="L417" s="32">
        <f t="shared" si="134"/>
        <v>100</v>
      </c>
      <c r="M417" s="32">
        <f t="shared" si="134"/>
        <v>100</v>
      </c>
    </row>
    <row r="418" spans="1:13" s="18" customFormat="1" ht="18" customHeight="1">
      <c r="A418" s="71"/>
      <c r="B418" s="25"/>
      <c r="C418" s="17"/>
      <c r="D418" s="32"/>
      <c r="E418" s="32"/>
      <c r="F418" s="17"/>
      <c r="G418" s="32"/>
      <c r="H418" s="32"/>
      <c r="I418" s="20"/>
      <c r="J418" s="20"/>
      <c r="K418" s="32"/>
      <c r="L418" s="32"/>
      <c r="M418" s="32"/>
    </row>
    <row r="419" spans="1:13" s="28" customFormat="1" ht="18" customHeight="1">
      <c r="A419" s="37" t="s">
        <v>465</v>
      </c>
      <c r="B419" s="34">
        <v>75109</v>
      </c>
      <c r="C419" s="24">
        <f>SUM(C425:C433)</f>
        <v>0</v>
      </c>
      <c r="D419" s="24">
        <f>SUM(D425:D433)</f>
        <v>188171</v>
      </c>
      <c r="E419" s="24">
        <f t="shared" ref="E419:E426" si="136">SUM(C419:D419)</f>
        <v>188171</v>
      </c>
      <c r="F419" s="24">
        <f>SUM(F425:F433)</f>
        <v>0</v>
      </c>
      <c r="G419" s="24">
        <f>SUM(G425:G433)</f>
        <v>109553.56000000001</v>
      </c>
      <c r="H419" s="24">
        <f t="shared" ref="H419:H424" si="137">SUM(F419:G419)</f>
        <v>109553.56000000001</v>
      </c>
      <c r="I419" s="24">
        <f>SUM(I425:I433)</f>
        <v>0</v>
      </c>
      <c r="J419" s="24">
        <f>SUM(J425:J433)</f>
        <v>0</v>
      </c>
      <c r="K419" s="24">
        <f>K420+K424+K422</f>
        <v>0</v>
      </c>
      <c r="L419" s="43">
        <f t="shared" ref="L419:L424" si="138">G419/D419*100</f>
        <v>58.220214592046602</v>
      </c>
      <c r="M419" s="24">
        <f t="shared" ref="M419:M424" si="139">H419/E419*100</f>
        <v>58.220214592046602</v>
      </c>
    </row>
    <row r="420" spans="1:13" s="28" customFormat="1" ht="18" customHeight="1">
      <c r="A420" s="22" t="s">
        <v>397</v>
      </c>
      <c r="B420" s="34"/>
      <c r="C420" s="24">
        <f>C421+C424</f>
        <v>0</v>
      </c>
      <c r="D420" s="24">
        <f>D421+D424</f>
        <v>188171</v>
      </c>
      <c r="E420" s="24">
        <f t="shared" si="136"/>
        <v>188171</v>
      </c>
      <c r="F420" s="24">
        <f>F421+F424</f>
        <v>0</v>
      </c>
      <c r="G420" s="24">
        <f>G421+G424</f>
        <v>109553.56</v>
      </c>
      <c r="H420" s="24">
        <f t="shared" si="137"/>
        <v>109553.56</v>
      </c>
      <c r="I420" s="24">
        <f>I421+I424</f>
        <v>0</v>
      </c>
      <c r="J420" s="24">
        <f>J421+J424</f>
        <v>0</v>
      </c>
      <c r="K420" s="24">
        <f>K421+K424</f>
        <v>0</v>
      </c>
      <c r="L420" s="43">
        <f t="shared" si="138"/>
        <v>58.220214592046595</v>
      </c>
      <c r="M420" s="24">
        <f t="shared" si="139"/>
        <v>58.220214592046595</v>
      </c>
    </row>
    <row r="421" spans="1:13" s="28" customFormat="1" ht="18" customHeight="1">
      <c r="A421" s="97" t="s">
        <v>398</v>
      </c>
      <c r="B421" s="34"/>
      <c r="C421" s="32">
        <f>C423</f>
        <v>0</v>
      </c>
      <c r="D421" s="32">
        <f>D423+D422</f>
        <v>82821</v>
      </c>
      <c r="E421" s="32">
        <f t="shared" si="136"/>
        <v>82821</v>
      </c>
      <c r="F421" s="32">
        <f>F423+F422</f>
        <v>0</v>
      </c>
      <c r="G421" s="32">
        <f>G423+G422</f>
        <v>61148.56</v>
      </c>
      <c r="H421" s="32">
        <f t="shared" si="137"/>
        <v>61148.56</v>
      </c>
      <c r="I421" s="32">
        <f>I423</f>
        <v>0</v>
      </c>
      <c r="J421" s="32">
        <f>J423</f>
        <v>0</v>
      </c>
      <c r="K421" s="32"/>
      <c r="L421" s="32">
        <f t="shared" si="138"/>
        <v>73.832192318373359</v>
      </c>
      <c r="M421" s="32">
        <f t="shared" si="139"/>
        <v>73.832192318373359</v>
      </c>
    </row>
    <row r="422" spans="1:13" ht="18" customHeight="1">
      <c r="A422" s="98" t="s">
        <v>399</v>
      </c>
      <c r="B422" s="73"/>
      <c r="C422" s="32">
        <f>SUM(C426:C428)</f>
        <v>0</v>
      </c>
      <c r="D422" s="32">
        <f>SUM(D426:D428)</f>
        <v>54841.87</v>
      </c>
      <c r="E422" s="32">
        <f t="shared" si="136"/>
        <v>54841.87</v>
      </c>
      <c r="F422" s="32">
        <f>SUM(F426:F428)</f>
        <v>0</v>
      </c>
      <c r="G422" s="32">
        <f>SUM(G426:G428)</f>
        <v>39554.21</v>
      </c>
      <c r="H422" s="32">
        <f t="shared" si="137"/>
        <v>39554.21</v>
      </c>
      <c r="I422" s="32">
        <f>SUM(I426:I428)</f>
        <v>0</v>
      </c>
      <c r="J422" s="32">
        <f>SUM(J426:J428)</f>
        <v>0</v>
      </c>
      <c r="K422" s="32"/>
      <c r="L422" s="32">
        <f t="shared" si="138"/>
        <v>72.12410882415206</v>
      </c>
      <c r="M422" s="32">
        <f t="shared" si="139"/>
        <v>72.12410882415206</v>
      </c>
    </row>
    <row r="423" spans="1:13" s="28" customFormat="1" ht="18" customHeight="1">
      <c r="A423" s="98" t="s">
        <v>400</v>
      </c>
      <c r="B423" s="34"/>
      <c r="C423" s="32">
        <f>SUM(C429:C433)</f>
        <v>0</v>
      </c>
      <c r="D423" s="32">
        <f>SUM(D429:D433)</f>
        <v>27979.13</v>
      </c>
      <c r="E423" s="32">
        <f t="shared" si="136"/>
        <v>27979.13</v>
      </c>
      <c r="F423" s="32">
        <f>SUM(F429:F433)</f>
        <v>0</v>
      </c>
      <c r="G423" s="32">
        <f>SUM(G429:G433)</f>
        <v>21594.350000000002</v>
      </c>
      <c r="H423" s="32">
        <f t="shared" si="137"/>
        <v>21594.350000000002</v>
      </c>
      <c r="I423" s="32">
        <f>SUM(I429:I433)</f>
        <v>0</v>
      </c>
      <c r="J423" s="32">
        <f>SUM(J429:J433)</f>
        <v>0</v>
      </c>
      <c r="K423" s="32"/>
      <c r="L423" s="32">
        <f t="shared" si="138"/>
        <v>77.180205388802307</v>
      </c>
      <c r="M423" s="32">
        <f t="shared" si="139"/>
        <v>77.180205388802307</v>
      </c>
    </row>
    <row r="424" spans="1:13" s="28" customFormat="1" ht="18" customHeight="1">
      <c r="A424" s="98" t="s">
        <v>402</v>
      </c>
      <c r="B424" s="34"/>
      <c r="C424" s="32">
        <f>C425</f>
        <v>0</v>
      </c>
      <c r="D424" s="32">
        <f>D425</f>
        <v>105350</v>
      </c>
      <c r="E424" s="32">
        <f t="shared" si="136"/>
        <v>105350</v>
      </c>
      <c r="F424" s="32">
        <f>F425</f>
        <v>0</v>
      </c>
      <c r="G424" s="32">
        <f>G425</f>
        <v>48405</v>
      </c>
      <c r="H424" s="32">
        <f t="shared" si="137"/>
        <v>48405</v>
      </c>
      <c r="I424" s="32">
        <f>I425</f>
        <v>0</v>
      </c>
      <c r="J424" s="32">
        <f>J425</f>
        <v>0</v>
      </c>
      <c r="K424" s="32"/>
      <c r="L424" s="32">
        <f t="shared" si="138"/>
        <v>45.946843853820596</v>
      </c>
      <c r="M424" s="32">
        <f t="shared" si="139"/>
        <v>45.946843853820596</v>
      </c>
    </row>
    <row r="425" spans="1:13" ht="18" customHeight="1">
      <c r="A425" s="35" t="s">
        <v>81</v>
      </c>
      <c r="B425" s="25" t="s">
        <v>82</v>
      </c>
      <c r="C425" s="27"/>
      <c r="D425" s="27">
        <v>105350</v>
      </c>
      <c r="E425" s="32">
        <f t="shared" si="136"/>
        <v>105350</v>
      </c>
      <c r="F425" s="27"/>
      <c r="G425" s="27">
        <v>48405</v>
      </c>
      <c r="H425" s="32">
        <f t="shared" ref="H425:H432" si="140">SUM(F425:G425)</f>
        <v>48405</v>
      </c>
      <c r="I425" s="32"/>
      <c r="J425" s="32"/>
      <c r="K425" s="32"/>
      <c r="L425" s="32">
        <f t="shared" ref="L425:L432" si="141">G425/D425*100</f>
        <v>45.946843853820596</v>
      </c>
      <c r="M425" s="32">
        <f t="shared" ref="M425:M433" si="142">H425/E425*100</f>
        <v>45.946843853820596</v>
      </c>
    </row>
    <row r="426" spans="1:13" ht="18" customHeight="1">
      <c r="A426" s="35" t="s">
        <v>22</v>
      </c>
      <c r="B426" s="25" t="s">
        <v>23</v>
      </c>
      <c r="C426" s="27"/>
      <c r="D426" s="27">
        <v>5247.25</v>
      </c>
      <c r="E426" s="32">
        <f t="shared" si="136"/>
        <v>5247.25</v>
      </c>
      <c r="F426" s="27"/>
      <c r="G426" s="27">
        <v>3971.3</v>
      </c>
      <c r="H426" s="32">
        <f t="shared" si="140"/>
        <v>3971.3</v>
      </c>
      <c r="I426" s="32"/>
      <c r="J426" s="32"/>
      <c r="K426" s="32"/>
      <c r="L426" s="32">
        <f t="shared" si="141"/>
        <v>75.683453237410063</v>
      </c>
      <c r="M426" s="32">
        <f t="shared" si="142"/>
        <v>75.683453237410063</v>
      </c>
    </row>
    <row r="427" spans="1:13" s="18" customFormat="1" ht="18" customHeight="1">
      <c r="A427" s="33" t="s">
        <v>24</v>
      </c>
      <c r="B427" s="25" t="s">
        <v>25</v>
      </c>
      <c r="C427" s="32"/>
      <c r="D427" s="32">
        <v>694.62</v>
      </c>
      <c r="E427" s="32">
        <f>C427+D427</f>
        <v>694.62</v>
      </c>
      <c r="F427" s="32"/>
      <c r="G427" s="32">
        <v>532.91</v>
      </c>
      <c r="H427" s="32">
        <f t="shared" si="140"/>
        <v>532.91</v>
      </c>
      <c r="I427" s="32"/>
      <c r="J427" s="32"/>
      <c r="K427" s="32"/>
      <c r="L427" s="32">
        <f t="shared" si="141"/>
        <v>76.719645273674814</v>
      </c>
      <c r="M427" s="32">
        <f t="shared" si="142"/>
        <v>76.719645273674814</v>
      </c>
    </row>
    <row r="428" spans="1:13" ht="18" customHeight="1">
      <c r="A428" s="35" t="s">
        <v>26</v>
      </c>
      <c r="B428" s="25" t="s">
        <v>27</v>
      </c>
      <c r="C428" s="27"/>
      <c r="D428" s="27">
        <v>48900</v>
      </c>
      <c r="E428" s="32">
        <f t="shared" ref="E428:E433" si="143">SUM(C428:D428)</f>
        <v>48900</v>
      </c>
      <c r="F428" s="27"/>
      <c r="G428" s="27">
        <v>35050</v>
      </c>
      <c r="H428" s="32">
        <f t="shared" si="140"/>
        <v>35050</v>
      </c>
      <c r="I428" s="32"/>
      <c r="J428" s="32"/>
      <c r="K428" s="32"/>
      <c r="L428" s="32">
        <f t="shared" si="141"/>
        <v>71.676891615541933</v>
      </c>
      <c r="M428" s="32">
        <f t="shared" si="142"/>
        <v>71.676891615541933</v>
      </c>
    </row>
    <row r="429" spans="1:13" ht="18" customHeight="1">
      <c r="A429" s="35" t="s">
        <v>37</v>
      </c>
      <c r="B429" s="25" t="s">
        <v>38</v>
      </c>
      <c r="C429" s="27"/>
      <c r="D429" s="27">
        <v>7833</v>
      </c>
      <c r="E429" s="32">
        <f t="shared" si="143"/>
        <v>7833</v>
      </c>
      <c r="F429" s="27"/>
      <c r="G429" s="27">
        <v>5314.86</v>
      </c>
      <c r="H429" s="32">
        <f t="shared" si="140"/>
        <v>5314.86</v>
      </c>
      <c r="I429" s="32"/>
      <c r="J429" s="32"/>
      <c r="K429" s="32"/>
      <c r="L429" s="32">
        <f t="shared" si="141"/>
        <v>67.852163921869007</v>
      </c>
      <c r="M429" s="32">
        <f t="shared" si="142"/>
        <v>67.852163921869007</v>
      </c>
    </row>
    <row r="430" spans="1:13" ht="18" customHeight="1">
      <c r="A430" s="33" t="s">
        <v>28</v>
      </c>
      <c r="B430" s="25" t="s">
        <v>29</v>
      </c>
      <c r="C430" s="27"/>
      <c r="D430" s="27">
        <v>18896.14</v>
      </c>
      <c r="E430" s="27">
        <f t="shared" si="143"/>
        <v>18896.14</v>
      </c>
      <c r="F430" s="27"/>
      <c r="G430" s="27">
        <v>15279.5</v>
      </c>
      <c r="H430" s="32">
        <f t="shared" si="140"/>
        <v>15279.5</v>
      </c>
      <c r="I430" s="32"/>
      <c r="J430" s="32"/>
      <c r="K430" s="32"/>
      <c r="L430" s="32">
        <f t="shared" si="141"/>
        <v>80.860429696223676</v>
      </c>
      <c r="M430" s="32">
        <f t="shared" si="142"/>
        <v>80.860429696223676</v>
      </c>
    </row>
    <row r="431" spans="1:13" ht="18" customHeight="1">
      <c r="A431" s="72" t="s">
        <v>329</v>
      </c>
      <c r="B431" s="25" t="s">
        <v>260</v>
      </c>
      <c r="C431" s="27"/>
      <c r="D431" s="27">
        <v>150</v>
      </c>
      <c r="E431" s="27">
        <f t="shared" si="143"/>
        <v>150</v>
      </c>
      <c r="F431" s="27"/>
      <c r="G431" s="27">
        <v>100</v>
      </c>
      <c r="H431" s="32">
        <f t="shared" si="140"/>
        <v>100</v>
      </c>
      <c r="I431" s="32"/>
      <c r="J431" s="32"/>
      <c r="K431" s="32"/>
      <c r="L431" s="32">
        <f t="shared" si="141"/>
        <v>66.666666666666657</v>
      </c>
      <c r="M431" s="32">
        <f t="shared" si="142"/>
        <v>66.666666666666657</v>
      </c>
    </row>
    <row r="432" spans="1:13" s="18" customFormat="1" ht="18" customHeight="1">
      <c r="A432" s="72" t="s">
        <v>328</v>
      </c>
      <c r="B432" s="25" t="s">
        <v>261</v>
      </c>
      <c r="C432" s="17"/>
      <c r="D432" s="32">
        <v>300</v>
      </c>
      <c r="E432" s="32">
        <f t="shared" si="143"/>
        <v>300</v>
      </c>
      <c r="F432" s="17"/>
      <c r="G432" s="17">
        <v>200</v>
      </c>
      <c r="H432" s="32">
        <f t="shared" si="140"/>
        <v>200</v>
      </c>
      <c r="I432" s="20"/>
      <c r="J432" s="20"/>
      <c r="K432" s="32"/>
      <c r="L432" s="32">
        <f t="shared" si="141"/>
        <v>66.666666666666657</v>
      </c>
      <c r="M432" s="32">
        <f t="shared" si="142"/>
        <v>66.666666666666657</v>
      </c>
    </row>
    <row r="433" spans="1:13" ht="18" customHeight="1">
      <c r="A433" s="71" t="s">
        <v>286</v>
      </c>
      <c r="B433" s="25" t="s">
        <v>266</v>
      </c>
      <c r="C433" s="27"/>
      <c r="D433" s="27">
        <v>799.99</v>
      </c>
      <c r="E433" s="32">
        <f t="shared" si="143"/>
        <v>799.99</v>
      </c>
      <c r="F433" s="27"/>
      <c r="G433" s="27">
        <v>699.99</v>
      </c>
      <c r="H433" s="27">
        <f>F433+G433</f>
        <v>699.99</v>
      </c>
      <c r="I433" s="27"/>
      <c r="J433" s="27"/>
      <c r="K433" s="27"/>
      <c r="L433" s="27"/>
      <c r="M433" s="27">
        <f t="shared" si="142"/>
        <v>87.499843748046843</v>
      </c>
    </row>
    <row r="434" spans="1:13" s="18" customFormat="1" ht="18" customHeight="1">
      <c r="A434" s="72"/>
      <c r="B434" s="25"/>
      <c r="C434" s="17"/>
      <c r="D434" s="17"/>
      <c r="E434" s="32"/>
      <c r="F434" s="17"/>
      <c r="G434" s="17"/>
      <c r="H434" s="20"/>
      <c r="I434" s="17"/>
      <c r="J434" s="17"/>
      <c r="K434" s="17"/>
      <c r="L434" s="20"/>
      <c r="M434" s="17"/>
    </row>
    <row r="435" spans="1:13" ht="18" customHeight="1">
      <c r="A435" s="79" t="s">
        <v>91</v>
      </c>
      <c r="B435" s="5" t="s">
        <v>92</v>
      </c>
      <c r="C435" s="24">
        <f>C436</f>
        <v>2512477</v>
      </c>
      <c r="D435" s="24">
        <f>D436</f>
        <v>25663</v>
      </c>
      <c r="E435" s="24">
        <f t="shared" ref="E435:E441" si="144">SUM(C435:D435)</f>
        <v>2538140</v>
      </c>
      <c r="F435" s="24">
        <f>F436</f>
        <v>2444762.59</v>
      </c>
      <c r="G435" s="24">
        <f>G436</f>
        <v>25663</v>
      </c>
      <c r="H435" s="24">
        <f t="shared" ref="H435:H441" si="145">SUM(F435:G435)</f>
        <v>2470425.59</v>
      </c>
      <c r="I435" s="24">
        <f>I436</f>
        <v>137976.30999999997</v>
      </c>
      <c r="J435" s="24">
        <f>J436</f>
        <v>0</v>
      </c>
      <c r="K435" s="24">
        <f>F435/C435*100</f>
        <v>97.304874432681359</v>
      </c>
      <c r="L435" s="24">
        <f>G435/D435*100</f>
        <v>100</v>
      </c>
      <c r="M435" s="24">
        <f>H435/E435*100</f>
        <v>97.332124705493001</v>
      </c>
    </row>
    <row r="436" spans="1:13" ht="18" customHeight="1">
      <c r="A436" s="22" t="s">
        <v>397</v>
      </c>
      <c r="B436" s="5"/>
      <c r="C436" s="24">
        <f>C437+C441+C440</f>
        <v>2512477</v>
      </c>
      <c r="D436" s="24">
        <f>D437+D441+D440</f>
        <v>25663</v>
      </c>
      <c r="E436" s="24">
        <f t="shared" si="144"/>
        <v>2538140</v>
      </c>
      <c r="F436" s="24">
        <f>F437+F441+F440</f>
        <v>2444762.59</v>
      </c>
      <c r="G436" s="24">
        <f>G437+G441+G440</f>
        <v>25663</v>
      </c>
      <c r="H436" s="24">
        <f t="shared" si="145"/>
        <v>2470425.59</v>
      </c>
      <c r="I436" s="24">
        <f>I437+I441+I440</f>
        <v>137976.30999999997</v>
      </c>
      <c r="J436" s="24">
        <f>J437+J441+J440</f>
        <v>0</v>
      </c>
      <c r="K436" s="24">
        <f t="shared" ref="K436:K446" si="146">F436/C436*100</f>
        <v>97.304874432681359</v>
      </c>
      <c r="L436" s="24">
        <f>G436/D436*100</f>
        <v>100</v>
      </c>
      <c r="M436" s="24">
        <f t="shared" ref="M436:M449" si="147">H436/E436*100</f>
        <v>97.332124705493001</v>
      </c>
    </row>
    <row r="437" spans="1:13" ht="18" customHeight="1">
      <c r="A437" s="97" t="s">
        <v>398</v>
      </c>
      <c r="B437" s="87"/>
      <c r="C437" s="32">
        <f>C438+C439</f>
        <v>2386277</v>
      </c>
      <c r="D437" s="32">
        <f>D438+D439</f>
        <v>25663</v>
      </c>
      <c r="E437" s="32">
        <f t="shared" si="144"/>
        <v>2411940</v>
      </c>
      <c r="F437" s="32">
        <f>F438+F439</f>
        <v>2318573.5</v>
      </c>
      <c r="G437" s="32">
        <f>G438+G439</f>
        <v>25663</v>
      </c>
      <c r="H437" s="32">
        <f t="shared" si="145"/>
        <v>2344236.5</v>
      </c>
      <c r="I437" s="32">
        <f>I438+I439</f>
        <v>137976.30999999997</v>
      </c>
      <c r="J437" s="32">
        <f>J438+J439</f>
        <v>0</v>
      </c>
      <c r="K437" s="32">
        <f t="shared" si="146"/>
        <v>97.162797948435994</v>
      </c>
      <c r="L437" s="32">
        <f>G437/D437*100</f>
        <v>100</v>
      </c>
      <c r="M437" s="32">
        <f t="shared" si="147"/>
        <v>97.192985729329919</v>
      </c>
    </row>
    <row r="438" spans="1:13" ht="18" customHeight="1">
      <c r="A438" s="98" t="s">
        <v>399</v>
      </c>
      <c r="B438" s="87"/>
      <c r="C438" s="32">
        <f>C454+C467+C499</f>
        <v>1699557.5</v>
      </c>
      <c r="D438" s="32">
        <f>D454+D467+D499</f>
        <v>0</v>
      </c>
      <c r="E438" s="32">
        <f t="shared" si="144"/>
        <v>1699557.5</v>
      </c>
      <c r="F438" s="32">
        <f>F454+F467+F499</f>
        <v>1698522.3800000001</v>
      </c>
      <c r="G438" s="32">
        <f>G454+G467+G499</f>
        <v>0</v>
      </c>
      <c r="H438" s="32">
        <f t="shared" si="145"/>
        <v>1698522.3800000001</v>
      </c>
      <c r="I438" s="32">
        <f>I454+I467+I499</f>
        <v>137976.30999999997</v>
      </c>
      <c r="J438" s="32">
        <f>J454+J467+J499</f>
        <v>0</v>
      </c>
      <c r="K438" s="32">
        <f t="shared" si="146"/>
        <v>99.939094734953073</v>
      </c>
      <c r="L438" s="32">
        <v>0</v>
      </c>
      <c r="M438" s="32">
        <f t="shared" si="147"/>
        <v>99.939094734953073</v>
      </c>
    </row>
    <row r="439" spans="1:13" ht="18" customHeight="1">
      <c r="A439" s="98" t="s">
        <v>400</v>
      </c>
      <c r="B439" s="87"/>
      <c r="C439" s="32">
        <f>C455+C446+C468+C500</f>
        <v>686719.5</v>
      </c>
      <c r="D439" s="32">
        <f>D455+D446+D468+D500</f>
        <v>25663</v>
      </c>
      <c r="E439" s="32">
        <f t="shared" si="144"/>
        <v>712382.5</v>
      </c>
      <c r="F439" s="32">
        <f>F455+F446+F468+F500</f>
        <v>620051.11999999988</v>
      </c>
      <c r="G439" s="32">
        <f>G455+G446+G468+G500</f>
        <v>25663</v>
      </c>
      <c r="H439" s="32">
        <f t="shared" si="145"/>
        <v>645714.11999999988</v>
      </c>
      <c r="I439" s="32">
        <f>I455+I446+I468+I500</f>
        <v>0</v>
      </c>
      <c r="J439" s="32">
        <f>J455+J446+J468+J500</f>
        <v>0</v>
      </c>
      <c r="K439" s="32">
        <f t="shared" si="146"/>
        <v>90.291759590342181</v>
      </c>
      <c r="L439" s="32">
        <f>G439/D439*100</f>
        <v>100</v>
      </c>
      <c r="M439" s="32">
        <f t="shared" si="147"/>
        <v>90.641491052910467</v>
      </c>
    </row>
    <row r="440" spans="1:13" ht="18" customHeight="1">
      <c r="A440" s="98" t="str">
        <f>A493</f>
        <v xml:space="preserve">2.dotacje na zadania bieżące </v>
      </c>
      <c r="B440" s="87"/>
      <c r="C440" s="32">
        <f>C493</f>
        <v>100000</v>
      </c>
      <c r="D440" s="32">
        <f>D493</f>
        <v>0</v>
      </c>
      <c r="E440" s="32">
        <f t="shared" si="144"/>
        <v>100000</v>
      </c>
      <c r="F440" s="32">
        <f>F493</f>
        <v>100000</v>
      </c>
      <c r="G440" s="32">
        <f>G493</f>
        <v>0</v>
      </c>
      <c r="H440" s="32">
        <f t="shared" si="145"/>
        <v>100000</v>
      </c>
      <c r="I440" s="32">
        <f>I493</f>
        <v>0</v>
      </c>
      <c r="J440" s="32">
        <f>J493</f>
        <v>0</v>
      </c>
      <c r="K440" s="32">
        <f t="shared" si="146"/>
        <v>100</v>
      </c>
      <c r="L440" s="32"/>
      <c r="M440" s="32">
        <f t="shared" si="147"/>
        <v>100</v>
      </c>
    </row>
    <row r="441" spans="1:13" ht="18" customHeight="1">
      <c r="A441" s="98" t="s">
        <v>402</v>
      </c>
      <c r="B441" s="87"/>
      <c r="C441" s="32">
        <f>C469</f>
        <v>26200</v>
      </c>
      <c r="D441" s="32">
        <f>D469</f>
        <v>0</v>
      </c>
      <c r="E441" s="32">
        <f t="shared" si="144"/>
        <v>26200</v>
      </c>
      <c r="F441" s="32">
        <f>F469</f>
        <v>26189.09</v>
      </c>
      <c r="G441" s="32">
        <f>G469</f>
        <v>0</v>
      </c>
      <c r="H441" s="32">
        <f t="shared" si="145"/>
        <v>26189.09</v>
      </c>
      <c r="I441" s="32">
        <f>I469</f>
        <v>0</v>
      </c>
      <c r="J441" s="32">
        <f>J469</f>
        <v>0</v>
      </c>
      <c r="K441" s="32">
        <f t="shared" si="146"/>
        <v>99.95835877862595</v>
      </c>
      <c r="L441" s="32">
        <v>0</v>
      </c>
      <c r="M441" s="32">
        <f t="shared" si="147"/>
        <v>99.95835877862595</v>
      </c>
    </row>
    <row r="442" spans="1:13" ht="18" customHeight="1">
      <c r="A442" s="98"/>
      <c r="B442" s="5"/>
      <c r="C442" s="24"/>
      <c r="D442" s="24"/>
      <c r="E442" s="24"/>
      <c r="F442" s="24"/>
      <c r="G442" s="24"/>
      <c r="H442" s="24"/>
      <c r="I442" s="24"/>
      <c r="J442" s="24"/>
      <c r="K442" s="24"/>
      <c r="L442" s="32"/>
      <c r="M442" s="24"/>
    </row>
    <row r="443" spans="1:13" s="28" customFormat="1" ht="18" customHeight="1">
      <c r="A443" s="37" t="s">
        <v>93</v>
      </c>
      <c r="B443" s="34">
        <v>75412</v>
      </c>
      <c r="C443" s="24">
        <f t="shared" ref="C443:D445" si="148">C444</f>
        <v>13500</v>
      </c>
      <c r="D443" s="24">
        <f t="shared" si="148"/>
        <v>0</v>
      </c>
      <c r="E443" s="24">
        <f>SUM(C443:D443)</f>
        <v>13500</v>
      </c>
      <c r="F443" s="24">
        <f t="shared" ref="F443:G445" si="149">F444</f>
        <v>9593.39</v>
      </c>
      <c r="G443" s="24">
        <f t="shared" si="149"/>
        <v>0</v>
      </c>
      <c r="H443" s="24">
        <f t="shared" ref="H443:H449" si="150">SUM(F443:G443)</f>
        <v>9593.39</v>
      </c>
      <c r="I443" s="24">
        <f>I444</f>
        <v>0</v>
      </c>
      <c r="J443" s="24">
        <f>J444</f>
        <v>0</v>
      </c>
      <c r="K443" s="24">
        <f t="shared" si="146"/>
        <v>71.06214814814814</v>
      </c>
      <c r="L443" s="43">
        <v>0</v>
      </c>
      <c r="M443" s="24">
        <f t="shared" si="147"/>
        <v>71.06214814814814</v>
      </c>
    </row>
    <row r="444" spans="1:13" s="28" customFormat="1" ht="18" customHeight="1">
      <c r="A444" s="22" t="s">
        <v>397</v>
      </c>
      <c r="B444" s="34"/>
      <c r="C444" s="24">
        <f t="shared" si="148"/>
        <v>13500</v>
      </c>
      <c r="D444" s="24">
        <f t="shared" si="148"/>
        <v>0</v>
      </c>
      <c r="E444" s="24">
        <f>SUM(C444:D444)</f>
        <v>13500</v>
      </c>
      <c r="F444" s="24">
        <f t="shared" si="149"/>
        <v>9593.39</v>
      </c>
      <c r="G444" s="24">
        <f t="shared" si="149"/>
        <v>0</v>
      </c>
      <c r="H444" s="24">
        <f t="shared" si="150"/>
        <v>9593.39</v>
      </c>
      <c r="I444" s="24">
        <f>I445</f>
        <v>0</v>
      </c>
      <c r="J444" s="24"/>
      <c r="K444" s="24">
        <f t="shared" si="146"/>
        <v>71.06214814814814</v>
      </c>
      <c r="L444" s="32"/>
      <c r="M444" s="24">
        <f t="shared" si="147"/>
        <v>71.06214814814814</v>
      </c>
    </row>
    <row r="445" spans="1:13" s="28" customFormat="1" ht="18" customHeight="1">
      <c r="A445" s="97" t="s">
        <v>398</v>
      </c>
      <c r="B445" s="34"/>
      <c r="C445" s="32">
        <f t="shared" si="148"/>
        <v>13500</v>
      </c>
      <c r="D445" s="32">
        <f t="shared" si="148"/>
        <v>0</v>
      </c>
      <c r="E445" s="32">
        <f>SUM(C445:D445)</f>
        <v>13500</v>
      </c>
      <c r="F445" s="32">
        <f t="shared" si="149"/>
        <v>9593.39</v>
      </c>
      <c r="G445" s="32">
        <f t="shared" si="149"/>
        <v>0</v>
      </c>
      <c r="H445" s="32">
        <f t="shared" si="150"/>
        <v>9593.39</v>
      </c>
      <c r="I445" s="32">
        <f>I446</f>
        <v>0</v>
      </c>
      <c r="J445" s="32">
        <f>J446</f>
        <v>0</v>
      </c>
      <c r="K445" s="32">
        <f t="shared" si="146"/>
        <v>71.06214814814814</v>
      </c>
      <c r="L445" s="32"/>
      <c r="M445" s="32">
        <f t="shared" si="147"/>
        <v>71.06214814814814</v>
      </c>
    </row>
    <row r="446" spans="1:13" s="28" customFormat="1" ht="18" customHeight="1">
      <c r="A446" s="98" t="s">
        <v>400</v>
      </c>
      <c r="B446" s="34"/>
      <c r="C446" s="32">
        <f>SUM(C447:C449)</f>
        <v>13500</v>
      </c>
      <c r="D446" s="32">
        <f>SUM(D447:D449)</f>
        <v>0</v>
      </c>
      <c r="E446" s="32">
        <f>SUM(C446:D446)</f>
        <v>13500</v>
      </c>
      <c r="F446" s="32">
        <f>SUM(F447:F449)</f>
        <v>9593.39</v>
      </c>
      <c r="G446" s="32">
        <f>SUM(G447:G449)</f>
        <v>0</v>
      </c>
      <c r="H446" s="32">
        <f t="shared" si="150"/>
        <v>9593.39</v>
      </c>
      <c r="I446" s="32">
        <f>SUM(I447:I449)</f>
        <v>0</v>
      </c>
      <c r="J446" s="32">
        <f>SUM(J447:J449)</f>
        <v>0</v>
      </c>
      <c r="K446" s="32">
        <f t="shared" si="146"/>
        <v>71.06214814814814</v>
      </c>
      <c r="L446" s="32"/>
      <c r="M446" s="32">
        <f t="shared" si="147"/>
        <v>71.06214814814814</v>
      </c>
    </row>
    <row r="447" spans="1:13" ht="18" customHeight="1">
      <c r="A447" s="35" t="s">
        <v>37</v>
      </c>
      <c r="B447" s="25" t="s">
        <v>38</v>
      </c>
      <c r="C447" s="32">
        <v>9000</v>
      </c>
      <c r="D447" s="32"/>
      <c r="E447" s="32">
        <f>C447+D447</f>
        <v>9000</v>
      </c>
      <c r="F447" s="32">
        <v>6876.12</v>
      </c>
      <c r="G447" s="32"/>
      <c r="H447" s="20">
        <f t="shared" si="150"/>
        <v>6876.12</v>
      </c>
      <c r="I447" s="32"/>
      <c r="J447" s="32"/>
      <c r="K447" s="20">
        <f>F447/C447*100</f>
        <v>76.401333333333326</v>
      </c>
      <c r="L447" s="32"/>
      <c r="M447" s="32">
        <f t="shared" si="147"/>
        <v>76.401333333333326</v>
      </c>
    </row>
    <row r="448" spans="1:13" ht="18" customHeight="1">
      <c r="A448" s="35" t="s">
        <v>39</v>
      </c>
      <c r="B448" s="25" t="s">
        <v>40</v>
      </c>
      <c r="C448" s="32">
        <v>3500</v>
      </c>
      <c r="D448" s="32"/>
      <c r="E448" s="32">
        <f>C448+D448</f>
        <v>3500</v>
      </c>
      <c r="F448" s="32">
        <v>1965.27</v>
      </c>
      <c r="G448" s="32"/>
      <c r="H448" s="20">
        <f t="shared" si="150"/>
        <v>1965.27</v>
      </c>
      <c r="I448" s="32"/>
      <c r="J448" s="32"/>
      <c r="K448" s="20">
        <f>F448/C448*100</f>
        <v>56.150571428571425</v>
      </c>
      <c r="L448" s="32"/>
      <c r="M448" s="32">
        <f t="shared" si="147"/>
        <v>56.150571428571425</v>
      </c>
    </row>
    <row r="449" spans="1:13" ht="18" customHeight="1">
      <c r="A449" s="33" t="s">
        <v>66</v>
      </c>
      <c r="B449" s="25" t="s">
        <v>67</v>
      </c>
      <c r="C449" s="32">
        <v>1000</v>
      </c>
      <c r="D449" s="32"/>
      <c r="E449" s="32">
        <f>C449+D449</f>
        <v>1000</v>
      </c>
      <c r="F449" s="32">
        <v>752</v>
      </c>
      <c r="G449" s="32"/>
      <c r="H449" s="20">
        <f t="shared" si="150"/>
        <v>752</v>
      </c>
      <c r="I449" s="32"/>
      <c r="J449" s="32"/>
      <c r="K449" s="20">
        <f>F449/C449*100</f>
        <v>75.2</v>
      </c>
      <c r="L449" s="32"/>
      <c r="M449" s="32">
        <f t="shared" si="147"/>
        <v>75.2</v>
      </c>
    </row>
    <row r="450" spans="1:13" ht="16.5" customHeight="1">
      <c r="A450" s="33"/>
      <c r="B450" s="25"/>
      <c r="C450" s="27"/>
      <c r="D450" s="27"/>
      <c r="E450" s="27"/>
      <c r="F450" s="27"/>
      <c r="G450" s="27"/>
      <c r="H450" s="27"/>
      <c r="I450" s="27"/>
      <c r="J450" s="27"/>
      <c r="K450" s="30"/>
      <c r="L450" s="30"/>
      <c r="M450" s="27"/>
    </row>
    <row r="451" spans="1:13" s="28" customFormat="1" ht="18" customHeight="1">
      <c r="A451" s="37" t="s">
        <v>96</v>
      </c>
      <c r="B451" s="34">
        <v>75414</v>
      </c>
      <c r="C451" s="24">
        <f>SUM(C454:C455)</f>
        <v>25300</v>
      </c>
      <c r="D451" s="24">
        <f>SUM(D454:D455)</f>
        <v>4300</v>
      </c>
      <c r="E451" s="24">
        <f t="shared" ref="E451:E457" si="151">SUM(C451:D451)</f>
        <v>29600</v>
      </c>
      <c r="F451" s="24">
        <f>SUM(F454:F455)</f>
        <v>19514.79</v>
      </c>
      <c r="G451" s="24">
        <f>SUM(G454:G455)</f>
        <v>4300</v>
      </c>
      <c r="H451" s="24">
        <f>SUM(F451:G451)</f>
        <v>23814.79</v>
      </c>
      <c r="I451" s="24">
        <f>SUM(I454:I455)</f>
        <v>0</v>
      </c>
      <c r="J451" s="24">
        <f>SUM(J454:J455)</f>
        <v>0</v>
      </c>
      <c r="K451" s="24">
        <f>F451/C451*100</f>
        <v>77.133557312252961</v>
      </c>
      <c r="L451" s="24">
        <f>G451/D451*100</f>
        <v>100</v>
      </c>
      <c r="M451" s="24">
        <f>H451/E451*100</f>
        <v>80.455371621621623</v>
      </c>
    </row>
    <row r="452" spans="1:13" s="28" customFormat="1" ht="18" customHeight="1">
      <c r="A452" s="22" t="s">
        <v>397</v>
      </c>
      <c r="B452" s="34"/>
      <c r="C452" s="24">
        <f>C453</f>
        <v>25300</v>
      </c>
      <c r="D452" s="24">
        <f>D453</f>
        <v>4300</v>
      </c>
      <c r="E452" s="24">
        <f t="shared" si="151"/>
        <v>29600</v>
      </c>
      <c r="F452" s="24">
        <f>F453</f>
        <v>19514.79</v>
      </c>
      <c r="G452" s="24">
        <f>G453</f>
        <v>4300</v>
      </c>
      <c r="H452" s="24">
        <f>SUM(F452:G452)</f>
        <v>23814.79</v>
      </c>
      <c r="I452" s="24">
        <f>I453</f>
        <v>0</v>
      </c>
      <c r="J452" s="24">
        <f>J453</f>
        <v>0</v>
      </c>
      <c r="K452" s="24">
        <f t="shared" ref="K452:K462" si="152">F452/C452*100</f>
        <v>77.133557312252961</v>
      </c>
      <c r="L452" s="24">
        <f>G452/D452*100</f>
        <v>100</v>
      </c>
      <c r="M452" s="24">
        <f>H452/E452*100</f>
        <v>80.455371621621623</v>
      </c>
    </row>
    <row r="453" spans="1:13" s="28" customFormat="1" ht="18" customHeight="1">
      <c r="A453" s="97" t="s">
        <v>398</v>
      </c>
      <c r="B453" s="73"/>
      <c r="C453" s="32">
        <f>C454+C455</f>
        <v>25300</v>
      </c>
      <c r="D453" s="32">
        <f>D454+D455</f>
        <v>4300</v>
      </c>
      <c r="E453" s="32">
        <f t="shared" si="151"/>
        <v>29600</v>
      </c>
      <c r="F453" s="32">
        <f>F454+F455</f>
        <v>19514.79</v>
      </c>
      <c r="G453" s="32">
        <f>G454+G455</f>
        <v>4300</v>
      </c>
      <c r="H453" s="32">
        <f>SUM(F453:G453)</f>
        <v>23814.79</v>
      </c>
      <c r="I453" s="32">
        <f>I454+I455</f>
        <v>0</v>
      </c>
      <c r="J453" s="32">
        <f>J454+J455</f>
        <v>0</v>
      </c>
      <c r="K453" s="32">
        <f t="shared" si="152"/>
        <v>77.133557312252961</v>
      </c>
      <c r="L453" s="32">
        <f>G453/D453*100</f>
        <v>100</v>
      </c>
      <c r="M453" s="32">
        <f>H453/E453*100</f>
        <v>80.455371621621623</v>
      </c>
    </row>
    <row r="454" spans="1:13" s="18" customFormat="1" ht="18" customHeight="1">
      <c r="A454" s="98" t="s">
        <v>399</v>
      </c>
      <c r="B454" s="57"/>
      <c r="C454" s="20">
        <f>SUM(C456:C458)</f>
        <v>4440</v>
      </c>
      <c r="D454" s="20">
        <f>SUM(D456:D458)</f>
        <v>0</v>
      </c>
      <c r="E454" s="20">
        <f t="shared" si="151"/>
        <v>4440</v>
      </c>
      <c r="F454" s="20">
        <f>SUM(F456:F458)</f>
        <v>3998</v>
      </c>
      <c r="G454" s="20">
        <f>SUM(G456:G458)</f>
        <v>0</v>
      </c>
      <c r="H454" s="20">
        <f>F454+G454</f>
        <v>3998</v>
      </c>
      <c r="I454" s="20">
        <f>SUM(I456:I458)</f>
        <v>0</v>
      </c>
      <c r="J454" s="20">
        <f>SUM(J456:J458)</f>
        <v>0</v>
      </c>
      <c r="K454" s="20">
        <f t="shared" si="152"/>
        <v>90.045045045045043</v>
      </c>
      <c r="L454" s="20"/>
      <c r="M454" s="32">
        <f>H454/E454*100</f>
        <v>90.045045045045043</v>
      </c>
    </row>
    <row r="455" spans="1:13" s="18" customFormat="1" ht="18" customHeight="1">
      <c r="A455" s="98" t="s">
        <v>400</v>
      </c>
      <c r="B455" s="15"/>
      <c r="C455" s="17">
        <f>SUM(C459:C462)</f>
        <v>20860</v>
      </c>
      <c r="D455" s="17">
        <f>SUM(D459:D462)</f>
        <v>4300</v>
      </c>
      <c r="E455" s="17">
        <f t="shared" si="151"/>
        <v>25160</v>
      </c>
      <c r="F455" s="17">
        <f>SUM(F459:F462)</f>
        <v>15516.79</v>
      </c>
      <c r="G455" s="17">
        <f>SUM(G459:G462)</f>
        <v>4300</v>
      </c>
      <c r="H455" s="17">
        <f>F455+G455</f>
        <v>19816.79</v>
      </c>
      <c r="I455" s="17">
        <f>SUM(I459:I462)</f>
        <v>0</v>
      </c>
      <c r="J455" s="17">
        <f>SUM(J459:J462)</f>
        <v>0</v>
      </c>
      <c r="K455" s="17">
        <f t="shared" si="152"/>
        <v>74.385378715244485</v>
      </c>
      <c r="L455" s="17">
        <f t="shared" ref="L455:M462" si="153">G455/D455*100</f>
        <v>100</v>
      </c>
      <c r="M455" s="17">
        <f t="shared" si="153"/>
        <v>78.76307631160573</v>
      </c>
    </row>
    <row r="456" spans="1:13" s="18" customFormat="1" ht="18" customHeight="1">
      <c r="A456" s="35" t="s">
        <v>22</v>
      </c>
      <c r="B456" s="25" t="s">
        <v>23</v>
      </c>
      <c r="C456" s="17">
        <v>370</v>
      </c>
      <c r="D456" s="17"/>
      <c r="E456" s="17">
        <f t="shared" si="151"/>
        <v>370</v>
      </c>
      <c r="F456" s="17"/>
      <c r="G456" s="17"/>
      <c r="H456" s="17">
        <f>F456+G456</f>
        <v>0</v>
      </c>
      <c r="I456" s="17"/>
      <c r="J456" s="17"/>
      <c r="K456" s="17">
        <f t="shared" si="152"/>
        <v>0</v>
      </c>
      <c r="L456" s="17"/>
      <c r="M456" s="17">
        <f t="shared" si="153"/>
        <v>0</v>
      </c>
    </row>
    <row r="457" spans="1:13" s="18" customFormat="1" ht="18" customHeight="1">
      <c r="A457" s="33" t="s">
        <v>24</v>
      </c>
      <c r="B457" s="25" t="s">
        <v>25</v>
      </c>
      <c r="C457" s="17">
        <v>70</v>
      </c>
      <c r="D457" s="17"/>
      <c r="E457" s="17">
        <f t="shared" si="151"/>
        <v>70</v>
      </c>
      <c r="F457" s="17"/>
      <c r="G457" s="17"/>
      <c r="H457" s="17">
        <f t="shared" ref="H457:H462" si="154">F457+G457</f>
        <v>0</v>
      </c>
      <c r="I457" s="17"/>
      <c r="J457" s="17"/>
      <c r="K457" s="17">
        <f t="shared" si="152"/>
        <v>0</v>
      </c>
      <c r="L457" s="17"/>
      <c r="M457" s="17">
        <f t="shared" si="153"/>
        <v>0</v>
      </c>
    </row>
    <row r="458" spans="1:13" s="18" customFormat="1" ht="18" customHeight="1">
      <c r="A458" s="35" t="s">
        <v>26</v>
      </c>
      <c r="B458" s="25" t="s">
        <v>27</v>
      </c>
      <c r="C458" s="32">
        <v>4000</v>
      </c>
      <c r="D458" s="17"/>
      <c r="E458" s="27">
        <f>C458+D458</f>
        <v>4000</v>
      </c>
      <c r="F458" s="32">
        <v>3998</v>
      </c>
      <c r="G458" s="32"/>
      <c r="H458" s="32">
        <f t="shared" si="154"/>
        <v>3998</v>
      </c>
      <c r="I458" s="17"/>
      <c r="J458" s="17"/>
      <c r="K458" s="27">
        <f t="shared" si="152"/>
        <v>99.95</v>
      </c>
      <c r="L458" s="17"/>
      <c r="M458" s="17">
        <f t="shared" si="153"/>
        <v>99.95</v>
      </c>
    </row>
    <row r="459" spans="1:13" ht="18" customHeight="1">
      <c r="A459" s="35" t="s">
        <v>37</v>
      </c>
      <c r="B459" s="25" t="s">
        <v>38</v>
      </c>
      <c r="C459" s="27">
        <v>7860</v>
      </c>
      <c r="D459" s="27">
        <v>4300</v>
      </c>
      <c r="E459" s="27">
        <f>C459+D459</f>
        <v>12160</v>
      </c>
      <c r="F459" s="27">
        <v>5729</v>
      </c>
      <c r="G459" s="27">
        <v>4300</v>
      </c>
      <c r="H459" s="17">
        <f t="shared" si="154"/>
        <v>10029</v>
      </c>
      <c r="I459" s="27"/>
      <c r="J459" s="27"/>
      <c r="K459" s="27">
        <f t="shared" si="152"/>
        <v>72.888040712468197</v>
      </c>
      <c r="L459" s="27">
        <f t="shared" si="153"/>
        <v>100</v>
      </c>
      <c r="M459" s="27">
        <f t="shared" si="153"/>
        <v>82.475328947368425</v>
      </c>
    </row>
    <row r="460" spans="1:13" ht="18" customHeight="1">
      <c r="A460" s="35" t="s">
        <v>39</v>
      </c>
      <c r="B460" s="25" t="s">
        <v>40</v>
      </c>
      <c r="C460" s="27">
        <v>5000</v>
      </c>
      <c r="D460" s="27"/>
      <c r="E460" s="27">
        <f>C460+D460</f>
        <v>5000</v>
      </c>
      <c r="F460" s="27">
        <v>5000</v>
      </c>
      <c r="G460" s="27"/>
      <c r="H460" s="17">
        <f t="shared" si="154"/>
        <v>5000</v>
      </c>
      <c r="I460" s="27"/>
      <c r="J460" s="27"/>
      <c r="K460" s="27">
        <f t="shared" si="152"/>
        <v>100</v>
      </c>
      <c r="L460" s="17"/>
      <c r="M460" s="27">
        <f t="shared" si="153"/>
        <v>100</v>
      </c>
    </row>
    <row r="461" spans="1:13" ht="18" customHeight="1">
      <c r="A461" s="33" t="s">
        <v>28</v>
      </c>
      <c r="B461" s="25" t="s">
        <v>29</v>
      </c>
      <c r="C461" s="27">
        <v>3000</v>
      </c>
      <c r="D461" s="27"/>
      <c r="E461" s="27">
        <f>C461+D461</f>
        <v>3000</v>
      </c>
      <c r="F461" s="27">
        <v>1998.99</v>
      </c>
      <c r="G461" s="27"/>
      <c r="H461" s="17">
        <f t="shared" si="154"/>
        <v>1998.99</v>
      </c>
      <c r="I461" s="27"/>
      <c r="J461" s="27"/>
      <c r="K461" s="27">
        <f t="shared" si="152"/>
        <v>66.632999999999996</v>
      </c>
      <c r="L461" s="17"/>
      <c r="M461" s="27">
        <f t="shared" si="153"/>
        <v>66.632999999999996</v>
      </c>
    </row>
    <row r="462" spans="1:13" ht="18" customHeight="1">
      <c r="A462" s="71" t="s">
        <v>279</v>
      </c>
      <c r="B462" s="25" t="s">
        <v>265</v>
      </c>
      <c r="C462" s="27">
        <v>5000</v>
      </c>
      <c r="D462" s="27"/>
      <c r="E462" s="32">
        <f>SUM(C462:D462)</f>
        <v>5000</v>
      </c>
      <c r="F462" s="27">
        <v>2788.8</v>
      </c>
      <c r="G462" s="27"/>
      <c r="H462" s="17">
        <f t="shared" si="154"/>
        <v>2788.8</v>
      </c>
      <c r="I462" s="27"/>
      <c r="J462" s="27"/>
      <c r="K462" s="27">
        <f t="shared" si="152"/>
        <v>55.776000000000003</v>
      </c>
      <c r="L462" s="17"/>
      <c r="M462" s="27">
        <f t="shared" si="153"/>
        <v>55.776000000000003</v>
      </c>
    </row>
    <row r="463" spans="1:13" ht="21" customHeight="1">
      <c r="A463" s="25"/>
      <c r="B463" s="30"/>
      <c r="C463" s="27"/>
      <c r="D463" s="27"/>
      <c r="E463" s="27"/>
      <c r="F463" s="27"/>
      <c r="G463" s="27"/>
      <c r="H463" s="27"/>
      <c r="I463" s="27"/>
      <c r="J463" s="27"/>
      <c r="K463" s="30"/>
      <c r="L463" s="30"/>
      <c r="M463" s="27"/>
    </row>
    <row r="464" spans="1:13" s="28" customFormat="1" ht="18" customHeight="1">
      <c r="A464" s="37" t="s">
        <v>97</v>
      </c>
      <c r="B464" s="34">
        <v>75416</v>
      </c>
      <c r="C464" s="24">
        <f>C466+C469</f>
        <v>2075900</v>
      </c>
      <c r="D464" s="24">
        <f>D466+D469</f>
        <v>0</v>
      </c>
      <c r="E464" s="24">
        <f t="shared" ref="E464:E469" si="155">SUM(C464:D464)</f>
        <v>2075900</v>
      </c>
      <c r="F464" s="24">
        <f>F466+F469</f>
        <v>2075185.8</v>
      </c>
      <c r="G464" s="24">
        <f>G466+G469</f>
        <v>0</v>
      </c>
      <c r="H464" s="24">
        <f t="shared" ref="H464:H469" si="156">SUM(F464:G464)</f>
        <v>2075185.8</v>
      </c>
      <c r="I464" s="24">
        <f>I466+I469</f>
        <v>137976.30999999997</v>
      </c>
      <c r="J464" s="24">
        <f>J466+J469</f>
        <v>0</v>
      </c>
      <c r="K464" s="24">
        <f t="shared" ref="K464:K489" si="157">F464/C464*100</f>
        <v>99.965595645262297</v>
      </c>
      <c r="L464" s="24">
        <v>0</v>
      </c>
      <c r="M464" s="24">
        <f t="shared" ref="M464:M489" si="158">H464/E464*100</f>
        <v>99.965595645262297</v>
      </c>
    </row>
    <row r="465" spans="1:13" s="28" customFormat="1" ht="18" customHeight="1">
      <c r="A465" s="22" t="s">
        <v>397</v>
      </c>
      <c r="B465" s="34"/>
      <c r="C465" s="24">
        <f>C466+C469</f>
        <v>2075900</v>
      </c>
      <c r="D465" s="24">
        <f>D466+D469</f>
        <v>0</v>
      </c>
      <c r="E465" s="24">
        <f t="shared" si="155"/>
        <v>2075900</v>
      </c>
      <c r="F465" s="24">
        <f>F466+F469</f>
        <v>2075185.8</v>
      </c>
      <c r="G465" s="24">
        <f>G466+G469</f>
        <v>0</v>
      </c>
      <c r="H465" s="43">
        <f t="shared" si="156"/>
        <v>2075185.8</v>
      </c>
      <c r="I465" s="24">
        <f>I466+I469</f>
        <v>137976.30999999997</v>
      </c>
      <c r="J465" s="24">
        <f>J466+J469</f>
        <v>0</v>
      </c>
      <c r="K465" s="74">
        <f t="shared" si="157"/>
        <v>99.965595645262297</v>
      </c>
      <c r="L465" s="43"/>
      <c r="M465" s="74">
        <f t="shared" si="158"/>
        <v>99.965595645262297</v>
      </c>
    </row>
    <row r="466" spans="1:13" s="28" customFormat="1" ht="18" customHeight="1">
      <c r="A466" s="97" t="s">
        <v>398</v>
      </c>
      <c r="B466" s="73"/>
      <c r="C466" s="32">
        <f>C467+C468</f>
        <v>2049700</v>
      </c>
      <c r="D466" s="32">
        <f>D467+D468</f>
        <v>0</v>
      </c>
      <c r="E466" s="32">
        <f t="shared" si="155"/>
        <v>2049700</v>
      </c>
      <c r="F466" s="32">
        <f>F467+F468</f>
        <v>2048996.71</v>
      </c>
      <c r="G466" s="32">
        <f>G467+G468</f>
        <v>0</v>
      </c>
      <c r="H466" s="32">
        <f t="shared" si="156"/>
        <v>2048996.71</v>
      </c>
      <c r="I466" s="32">
        <f>I467+I468</f>
        <v>137976.30999999997</v>
      </c>
      <c r="J466" s="32">
        <f>J467+J468</f>
        <v>0</v>
      </c>
      <c r="K466" s="20">
        <f t="shared" si="157"/>
        <v>99.965688149485288</v>
      </c>
      <c r="L466" s="24"/>
      <c r="M466" s="17">
        <f t="shared" si="158"/>
        <v>99.965688149485288</v>
      </c>
    </row>
    <row r="467" spans="1:13" s="28" customFormat="1" ht="18" customHeight="1">
      <c r="A467" s="98" t="s">
        <v>399</v>
      </c>
      <c r="B467" s="73"/>
      <c r="C467" s="32">
        <f>SUM(C471:C476)-C475</f>
        <v>1692117.5</v>
      </c>
      <c r="D467" s="32">
        <f>SUM(D471:D476)</f>
        <v>0</v>
      </c>
      <c r="E467" s="32">
        <f t="shared" si="155"/>
        <v>1692117.5</v>
      </c>
      <c r="F467" s="32">
        <f>SUM(F471:F476)-F475</f>
        <v>1691525.3800000001</v>
      </c>
      <c r="G467" s="32">
        <f>SUM(G471:G476)-G475</f>
        <v>0</v>
      </c>
      <c r="H467" s="32">
        <f t="shared" si="156"/>
        <v>1691525.3800000001</v>
      </c>
      <c r="I467" s="32">
        <f>SUM(I471:I476)-I475</f>
        <v>137976.30999999997</v>
      </c>
      <c r="J467" s="32">
        <f>SUM(J471:J476)</f>
        <v>0</v>
      </c>
      <c r="K467" s="20">
        <f t="shared" si="157"/>
        <v>99.965007158190858</v>
      </c>
      <c r="L467" s="24"/>
      <c r="M467" s="17">
        <f t="shared" si="158"/>
        <v>99.965007158190858</v>
      </c>
    </row>
    <row r="468" spans="1:13" s="28" customFormat="1" ht="18" customHeight="1">
      <c r="A468" s="98" t="s">
        <v>400</v>
      </c>
      <c r="B468" s="73"/>
      <c r="C468" s="32">
        <f>SUM(C477:C489)+C475</f>
        <v>357582.5</v>
      </c>
      <c r="D468" s="32">
        <f>SUM(D477:D489)</f>
        <v>0</v>
      </c>
      <c r="E468" s="32">
        <f t="shared" si="155"/>
        <v>357582.5</v>
      </c>
      <c r="F468" s="32">
        <f>SUM(F477:F489)+F475</f>
        <v>357471.32999999996</v>
      </c>
      <c r="G468" s="32">
        <f>SUM(G477:G489)+G475</f>
        <v>0</v>
      </c>
      <c r="H468" s="32">
        <f t="shared" si="156"/>
        <v>357471.32999999996</v>
      </c>
      <c r="I468" s="32">
        <f>SUM(I477:I489)+I475</f>
        <v>0</v>
      </c>
      <c r="J468" s="32">
        <f>SUM(J477:J489)</f>
        <v>0</v>
      </c>
      <c r="K468" s="20">
        <f t="shared" si="157"/>
        <v>99.968910670964021</v>
      </c>
      <c r="L468" s="24"/>
      <c r="M468" s="17">
        <f t="shared" si="158"/>
        <v>99.968910670964021</v>
      </c>
    </row>
    <row r="469" spans="1:13" s="28" customFormat="1" ht="18" customHeight="1">
      <c r="A469" s="98" t="s">
        <v>402</v>
      </c>
      <c r="B469" s="73"/>
      <c r="C469" s="32">
        <f>C470</f>
        <v>26200</v>
      </c>
      <c r="D469" s="32">
        <f>D470</f>
        <v>0</v>
      </c>
      <c r="E469" s="32">
        <f t="shared" si="155"/>
        <v>26200</v>
      </c>
      <c r="F469" s="32">
        <f>F470</f>
        <v>26189.09</v>
      </c>
      <c r="G469" s="32">
        <f>G470</f>
        <v>0</v>
      </c>
      <c r="H469" s="32">
        <f t="shared" si="156"/>
        <v>26189.09</v>
      </c>
      <c r="I469" s="32">
        <f>I470</f>
        <v>0</v>
      </c>
      <c r="J469" s="32">
        <f>J470</f>
        <v>0</v>
      </c>
      <c r="K469" s="20">
        <f t="shared" si="157"/>
        <v>99.95835877862595</v>
      </c>
      <c r="L469" s="24"/>
      <c r="M469" s="17">
        <f t="shared" si="158"/>
        <v>99.95835877862595</v>
      </c>
    </row>
    <row r="470" spans="1:13" ht="18" customHeight="1">
      <c r="A470" s="82" t="s">
        <v>307</v>
      </c>
      <c r="B470" s="87" t="s">
        <v>46</v>
      </c>
      <c r="C470" s="32">
        <v>26200</v>
      </c>
      <c r="D470" s="32"/>
      <c r="E470" s="32">
        <f t="shared" ref="E470:E486" si="159">C470+D470</f>
        <v>26200</v>
      </c>
      <c r="F470" s="32">
        <v>26189.09</v>
      </c>
      <c r="G470" s="32"/>
      <c r="H470" s="32">
        <f t="shared" ref="H470:H489" si="160">F470+G470</f>
        <v>26189.09</v>
      </c>
      <c r="I470" s="32"/>
      <c r="J470" s="32"/>
      <c r="K470" s="20">
        <f t="shared" si="157"/>
        <v>99.95835877862595</v>
      </c>
      <c r="L470" s="17"/>
      <c r="M470" s="17">
        <f t="shared" si="158"/>
        <v>99.95835877862595</v>
      </c>
    </row>
    <row r="471" spans="1:13" ht="18" customHeight="1">
      <c r="A471" s="33" t="s">
        <v>33</v>
      </c>
      <c r="B471" s="25" t="s">
        <v>34</v>
      </c>
      <c r="C471" s="27">
        <v>1337060.5</v>
      </c>
      <c r="D471" s="27"/>
      <c r="E471" s="27">
        <f t="shared" si="159"/>
        <v>1337060.5</v>
      </c>
      <c r="F471" s="27">
        <v>1336859.6100000001</v>
      </c>
      <c r="G471" s="27"/>
      <c r="H471" s="27">
        <f t="shared" si="160"/>
        <v>1336859.6100000001</v>
      </c>
      <c r="I471" s="27">
        <v>5439.82</v>
      </c>
      <c r="J471" s="27"/>
      <c r="K471" s="27">
        <f t="shared" si="157"/>
        <v>99.984975249811072</v>
      </c>
      <c r="L471" s="27"/>
      <c r="M471" s="27">
        <f t="shared" si="158"/>
        <v>99.984975249811072</v>
      </c>
    </row>
    <row r="472" spans="1:13" ht="18" customHeight="1">
      <c r="A472" s="33" t="s">
        <v>35</v>
      </c>
      <c r="B472" s="25" t="s">
        <v>36</v>
      </c>
      <c r="C472" s="27">
        <v>97157</v>
      </c>
      <c r="D472" s="27"/>
      <c r="E472" s="27">
        <f t="shared" si="159"/>
        <v>97157</v>
      </c>
      <c r="F472" s="27">
        <v>97157</v>
      </c>
      <c r="G472" s="27"/>
      <c r="H472" s="27">
        <f t="shared" si="160"/>
        <v>97157</v>
      </c>
      <c r="I472" s="27">
        <v>105739.23</v>
      </c>
      <c r="J472" s="27"/>
      <c r="K472" s="27">
        <f t="shared" si="157"/>
        <v>100</v>
      </c>
      <c r="L472" s="27"/>
      <c r="M472" s="27">
        <f t="shared" si="158"/>
        <v>100</v>
      </c>
    </row>
    <row r="473" spans="1:13" ht="18" customHeight="1">
      <c r="A473" s="35" t="s">
        <v>22</v>
      </c>
      <c r="B473" s="25" t="s">
        <v>23</v>
      </c>
      <c r="C473" s="27">
        <v>209000</v>
      </c>
      <c r="D473" s="27"/>
      <c r="E473" s="27">
        <f t="shared" si="159"/>
        <v>209000</v>
      </c>
      <c r="F473" s="27">
        <v>208735.76</v>
      </c>
      <c r="G473" s="27"/>
      <c r="H473" s="27">
        <f t="shared" si="160"/>
        <v>208735.76</v>
      </c>
      <c r="I473" s="27">
        <v>23299.65</v>
      </c>
      <c r="J473" s="27"/>
      <c r="K473" s="27">
        <f t="shared" si="157"/>
        <v>99.873569377990435</v>
      </c>
      <c r="L473" s="27"/>
      <c r="M473" s="27">
        <f t="shared" si="158"/>
        <v>99.873569377990435</v>
      </c>
    </row>
    <row r="474" spans="1:13" ht="18" customHeight="1">
      <c r="A474" s="33" t="s">
        <v>24</v>
      </c>
      <c r="B474" s="25" t="s">
        <v>25</v>
      </c>
      <c r="C474" s="27">
        <v>32500</v>
      </c>
      <c r="D474" s="27"/>
      <c r="E474" s="27">
        <f t="shared" si="159"/>
        <v>32500</v>
      </c>
      <c r="F474" s="27">
        <v>32373.01</v>
      </c>
      <c r="G474" s="27"/>
      <c r="H474" s="27">
        <f t="shared" si="160"/>
        <v>32373.01</v>
      </c>
      <c r="I474" s="27">
        <v>3497.61</v>
      </c>
      <c r="J474" s="27"/>
      <c r="K474" s="27">
        <f t="shared" si="157"/>
        <v>99.609261538461539</v>
      </c>
      <c r="L474" s="27"/>
      <c r="M474" s="27">
        <f t="shared" si="158"/>
        <v>99.609261538461539</v>
      </c>
    </row>
    <row r="475" spans="1:13" s="18" customFormat="1" ht="18" customHeight="1">
      <c r="A475" s="35" t="s">
        <v>98</v>
      </c>
      <c r="B475" s="25" t="s">
        <v>99</v>
      </c>
      <c r="C475" s="32">
        <v>21308</v>
      </c>
      <c r="D475" s="17"/>
      <c r="E475" s="27">
        <f>C475+D475</f>
        <v>21308</v>
      </c>
      <c r="F475" s="32">
        <v>21308</v>
      </c>
      <c r="G475" s="32"/>
      <c r="H475" s="27">
        <f>F475+G475</f>
        <v>21308</v>
      </c>
      <c r="I475" s="32"/>
      <c r="J475" s="17"/>
      <c r="K475" s="27">
        <f t="shared" si="157"/>
        <v>100</v>
      </c>
      <c r="L475" s="27"/>
      <c r="M475" s="27">
        <f t="shared" si="158"/>
        <v>100</v>
      </c>
    </row>
    <row r="476" spans="1:13" s="18" customFormat="1" ht="18" customHeight="1">
      <c r="A476" s="35" t="s">
        <v>26</v>
      </c>
      <c r="B476" s="25" t="s">
        <v>27</v>
      </c>
      <c r="C476" s="32">
        <v>16400</v>
      </c>
      <c r="D476" s="17"/>
      <c r="E476" s="27">
        <f>C476+D476</f>
        <v>16400</v>
      </c>
      <c r="F476" s="32">
        <v>16400</v>
      </c>
      <c r="G476" s="32"/>
      <c r="H476" s="27">
        <f t="shared" si="160"/>
        <v>16400</v>
      </c>
      <c r="I476" s="32"/>
      <c r="J476" s="17"/>
      <c r="K476" s="27">
        <f t="shared" si="157"/>
        <v>100</v>
      </c>
      <c r="L476" s="27"/>
      <c r="M476" s="27">
        <f t="shared" si="158"/>
        <v>100</v>
      </c>
    </row>
    <row r="477" spans="1:13" ht="18" customHeight="1">
      <c r="A477" s="35" t="s">
        <v>37</v>
      </c>
      <c r="B477" s="25" t="s">
        <v>38</v>
      </c>
      <c r="C477" s="27">
        <v>121979.96</v>
      </c>
      <c r="D477" s="27"/>
      <c r="E477" s="27">
        <f t="shared" si="159"/>
        <v>121979.96</v>
      </c>
      <c r="F477" s="27">
        <v>121975.59</v>
      </c>
      <c r="G477" s="27"/>
      <c r="H477" s="27">
        <f t="shared" si="160"/>
        <v>121975.59</v>
      </c>
      <c r="I477" s="27"/>
      <c r="J477" s="27"/>
      <c r="K477" s="27">
        <f t="shared" si="157"/>
        <v>99.996417444308065</v>
      </c>
      <c r="L477" s="27"/>
      <c r="M477" s="27">
        <f t="shared" si="158"/>
        <v>99.996417444308065</v>
      </c>
    </row>
    <row r="478" spans="1:13" ht="18" customHeight="1">
      <c r="A478" s="33" t="s">
        <v>47</v>
      </c>
      <c r="B478" s="25" t="s">
        <v>48</v>
      </c>
      <c r="C478" s="27">
        <v>1761</v>
      </c>
      <c r="D478" s="27"/>
      <c r="E478" s="27">
        <f t="shared" si="159"/>
        <v>1761</v>
      </c>
      <c r="F478" s="27">
        <v>1760.28</v>
      </c>
      <c r="G478" s="27"/>
      <c r="H478" s="27">
        <f t="shared" si="160"/>
        <v>1760.28</v>
      </c>
      <c r="I478" s="27"/>
      <c r="J478" s="27"/>
      <c r="K478" s="27">
        <f t="shared" si="157"/>
        <v>99.959114139693355</v>
      </c>
      <c r="L478" s="27"/>
      <c r="M478" s="27">
        <f t="shared" si="158"/>
        <v>99.959114139693355</v>
      </c>
    </row>
    <row r="479" spans="1:13" ht="18" customHeight="1">
      <c r="A479" s="35" t="s">
        <v>39</v>
      </c>
      <c r="B479" s="25" t="s">
        <v>40</v>
      </c>
      <c r="C479" s="27">
        <v>34200</v>
      </c>
      <c r="D479" s="27"/>
      <c r="E479" s="27">
        <f t="shared" si="159"/>
        <v>34200</v>
      </c>
      <c r="F479" s="27">
        <v>34187.89</v>
      </c>
      <c r="G479" s="27"/>
      <c r="H479" s="27">
        <f t="shared" si="160"/>
        <v>34187.89</v>
      </c>
      <c r="I479" s="27"/>
      <c r="J479" s="27"/>
      <c r="K479" s="27">
        <f t="shared" si="157"/>
        <v>99.964590643274846</v>
      </c>
      <c r="L479" s="27"/>
      <c r="M479" s="27">
        <f t="shared" si="158"/>
        <v>99.964590643274846</v>
      </c>
    </row>
    <row r="480" spans="1:13" ht="18" customHeight="1">
      <c r="A480" s="35" t="s">
        <v>253</v>
      </c>
      <c r="B480" s="25" t="s">
        <v>212</v>
      </c>
      <c r="C480" s="27">
        <v>10700</v>
      </c>
      <c r="D480" s="27"/>
      <c r="E480" s="27">
        <f t="shared" si="159"/>
        <v>10700</v>
      </c>
      <c r="F480" s="27">
        <v>10700</v>
      </c>
      <c r="G480" s="27"/>
      <c r="H480" s="27">
        <f t="shared" si="160"/>
        <v>10700</v>
      </c>
      <c r="I480" s="27"/>
      <c r="J480" s="27"/>
      <c r="K480" s="27">
        <f t="shared" si="157"/>
        <v>100</v>
      </c>
      <c r="L480" s="32"/>
      <c r="M480" s="27">
        <f t="shared" si="158"/>
        <v>100</v>
      </c>
    </row>
    <row r="481" spans="1:13" ht="18" customHeight="1">
      <c r="A481" s="33" t="s">
        <v>28</v>
      </c>
      <c r="B481" s="25" t="s">
        <v>29</v>
      </c>
      <c r="C481" s="27">
        <v>74750</v>
      </c>
      <c r="D481" s="27"/>
      <c r="E481" s="27">
        <f t="shared" si="159"/>
        <v>74750</v>
      </c>
      <c r="F481" s="27">
        <v>74699.990000000005</v>
      </c>
      <c r="G481" s="27"/>
      <c r="H481" s="27">
        <f t="shared" si="160"/>
        <v>74699.990000000005</v>
      </c>
      <c r="I481" s="27"/>
      <c r="J481" s="27"/>
      <c r="K481" s="27">
        <f t="shared" si="157"/>
        <v>99.933096989966558</v>
      </c>
      <c r="L481" s="27"/>
      <c r="M481" s="27">
        <f t="shared" si="158"/>
        <v>99.933096989966558</v>
      </c>
    </row>
    <row r="482" spans="1:13" ht="21" customHeight="1">
      <c r="A482" s="72" t="s">
        <v>284</v>
      </c>
      <c r="B482" s="25" t="s">
        <v>260</v>
      </c>
      <c r="C482" s="27">
        <v>6100</v>
      </c>
      <c r="D482" s="27"/>
      <c r="E482" s="27">
        <f>C482+D482</f>
        <v>6100</v>
      </c>
      <c r="F482" s="27">
        <v>6099.12</v>
      </c>
      <c r="G482" s="27"/>
      <c r="H482" s="27">
        <f t="shared" si="160"/>
        <v>6099.12</v>
      </c>
      <c r="I482" s="27"/>
      <c r="J482" s="27"/>
      <c r="K482" s="27">
        <f t="shared" si="157"/>
        <v>99.985573770491797</v>
      </c>
      <c r="L482" s="32"/>
      <c r="M482" s="27">
        <f t="shared" si="158"/>
        <v>99.985573770491797</v>
      </c>
    </row>
    <row r="483" spans="1:13" ht="23.25" customHeight="1">
      <c r="A483" s="72" t="s">
        <v>285</v>
      </c>
      <c r="B483" s="25" t="s">
        <v>261</v>
      </c>
      <c r="C483" s="27">
        <v>7610</v>
      </c>
      <c r="D483" s="27"/>
      <c r="E483" s="27">
        <f>C483+D483</f>
        <v>7610</v>
      </c>
      <c r="F483" s="27">
        <v>7603.24</v>
      </c>
      <c r="G483" s="27"/>
      <c r="H483" s="27">
        <f>F483+G483</f>
        <v>7603.24</v>
      </c>
      <c r="I483" s="27"/>
      <c r="J483" s="27"/>
      <c r="K483" s="27">
        <f t="shared" si="157"/>
        <v>99.911169513797631</v>
      </c>
      <c r="L483" s="32"/>
      <c r="M483" s="27">
        <f t="shared" si="158"/>
        <v>99.911169513797631</v>
      </c>
    </row>
    <row r="484" spans="1:13" ht="23.25" customHeight="1">
      <c r="A484" s="72" t="s">
        <v>325</v>
      </c>
      <c r="B484" s="25" t="s">
        <v>263</v>
      </c>
      <c r="C484" s="27">
        <v>15044</v>
      </c>
      <c r="D484" s="27"/>
      <c r="E484" s="27">
        <f>C484+D484</f>
        <v>15044</v>
      </c>
      <c r="F484" s="27">
        <v>15043.04</v>
      </c>
      <c r="G484" s="27"/>
      <c r="H484" s="27">
        <f t="shared" si="160"/>
        <v>15043.04</v>
      </c>
      <c r="I484" s="27"/>
      <c r="J484" s="27"/>
      <c r="K484" s="27">
        <f t="shared" si="157"/>
        <v>99.993618718425964</v>
      </c>
      <c r="L484" s="32"/>
      <c r="M484" s="27">
        <f t="shared" si="158"/>
        <v>99.993618718425964</v>
      </c>
    </row>
    <row r="485" spans="1:13" ht="18" customHeight="1">
      <c r="A485" s="33" t="s">
        <v>75</v>
      </c>
      <c r="B485" s="25" t="s">
        <v>76</v>
      </c>
      <c r="C485" s="27">
        <v>2500</v>
      </c>
      <c r="D485" s="27"/>
      <c r="E485" s="27">
        <f t="shared" si="159"/>
        <v>2500</v>
      </c>
      <c r="F485" s="27">
        <v>2465.21</v>
      </c>
      <c r="G485" s="27"/>
      <c r="H485" s="27">
        <f t="shared" si="160"/>
        <v>2465.21</v>
      </c>
      <c r="I485" s="27"/>
      <c r="J485" s="27"/>
      <c r="K485" s="27">
        <f t="shared" si="157"/>
        <v>98.608399999999989</v>
      </c>
      <c r="L485" s="27"/>
      <c r="M485" s="27">
        <f t="shared" si="158"/>
        <v>98.608399999999989</v>
      </c>
    </row>
    <row r="486" spans="1:13" ht="18" customHeight="1">
      <c r="A486" s="33" t="s">
        <v>41</v>
      </c>
      <c r="B486" s="25" t="s">
        <v>42</v>
      </c>
      <c r="C486" s="27">
        <v>40970.54</v>
      </c>
      <c r="D486" s="27"/>
      <c r="E486" s="27">
        <f t="shared" si="159"/>
        <v>40970.54</v>
      </c>
      <c r="F486" s="27">
        <v>40970.54</v>
      </c>
      <c r="G486" s="27"/>
      <c r="H486" s="27">
        <f t="shared" si="160"/>
        <v>40970.54</v>
      </c>
      <c r="I486" s="27"/>
      <c r="J486" s="27"/>
      <c r="K486" s="27">
        <f t="shared" si="157"/>
        <v>100</v>
      </c>
      <c r="L486" s="27"/>
      <c r="M486" s="27">
        <f t="shared" si="158"/>
        <v>100</v>
      </c>
    </row>
    <row r="487" spans="1:13" ht="18" customHeight="1">
      <c r="A487" s="71" t="s">
        <v>279</v>
      </c>
      <c r="B487" s="25" t="s">
        <v>265</v>
      </c>
      <c r="C487" s="27">
        <v>9695</v>
      </c>
      <c r="D487" s="27"/>
      <c r="E487" s="32">
        <f>SUM(C487:D487)</f>
        <v>9695</v>
      </c>
      <c r="F487" s="27">
        <v>9695</v>
      </c>
      <c r="G487" s="27"/>
      <c r="H487" s="27">
        <f t="shared" si="160"/>
        <v>9695</v>
      </c>
      <c r="I487" s="27"/>
      <c r="J487" s="27"/>
      <c r="K487" s="27">
        <f t="shared" si="157"/>
        <v>100</v>
      </c>
      <c r="L487" s="27"/>
      <c r="M487" s="27">
        <f t="shared" si="158"/>
        <v>100</v>
      </c>
    </row>
    <row r="488" spans="1:13" ht="18" customHeight="1">
      <c r="A488" s="71" t="s">
        <v>286</v>
      </c>
      <c r="B488" s="25" t="s">
        <v>266</v>
      </c>
      <c r="C488" s="27">
        <v>1464</v>
      </c>
      <c r="D488" s="27"/>
      <c r="E488" s="32">
        <f>SUM(C488:D488)</f>
        <v>1464</v>
      </c>
      <c r="F488" s="27">
        <v>1464</v>
      </c>
      <c r="G488" s="27"/>
      <c r="H488" s="27">
        <f t="shared" si="160"/>
        <v>1464</v>
      </c>
      <c r="I488" s="27"/>
      <c r="J488" s="27"/>
      <c r="K488" s="27">
        <f t="shared" si="157"/>
        <v>100</v>
      </c>
      <c r="L488" s="27"/>
      <c r="M488" s="27">
        <f t="shared" si="158"/>
        <v>100</v>
      </c>
    </row>
    <row r="489" spans="1:13" ht="18" customHeight="1">
      <c r="A489" s="71" t="s">
        <v>287</v>
      </c>
      <c r="B489" s="25" t="s">
        <v>267</v>
      </c>
      <c r="C489" s="27">
        <v>9500</v>
      </c>
      <c r="D489" s="27"/>
      <c r="E489" s="32">
        <f>SUM(C489:D489)</f>
        <v>9500</v>
      </c>
      <c r="F489" s="27">
        <v>9499.43</v>
      </c>
      <c r="G489" s="27"/>
      <c r="H489" s="27">
        <f t="shared" si="160"/>
        <v>9499.43</v>
      </c>
      <c r="I489" s="27"/>
      <c r="J489" s="27"/>
      <c r="K489" s="27">
        <f t="shared" si="157"/>
        <v>99.994</v>
      </c>
      <c r="L489" s="27"/>
      <c r="M489" s="27">
        <f t="shared" si="158"/>
        <v>99.994</v>
      </c>
    </row>
    <row r="490" spans="1:13" ht="18" customHeight="1">
      <c r="A490" s="71"/>
      <c r="B490" s="25"/>
      <c r="C490" s="27"/>
      <c r="D490" s="27"/>
      <c r="E490" s="32"/>
      <c r="F490" s="27"/>
      <c r="G490" s="27"/>
      <c r="H490" s="27"/>
      <c r="I490" s="27"/>
      <c r="J490" s="27"/>
      <c r="K490" s="27"/>
      <c r="L490" s="27"/>
      <c r="M490" s="27"/>
    </row>
    <row r="491" spans="1:13" s="28" customFormat="1" ht="18" customHeight="1">
      <c r="A491" s="37" t="s">
        <v>442</v>
      </c>
      <c r="B491" s="34">
        <v>75478</v>
      </c>
      <c r="C491" s="24">
        <f t="shared" ref="C491:D493" si="161">C492</f>
        <v>100000</v>
      </c>
      <c r="D491" s="24">
        <f t="shared" si="161"/>
        <v>0</v>
      </c>
      <c r="E491" s="24">
        <f>SUM(C491:D491)</f>
        <v>100000</v>
      </c>
      <c r="F491" s="24">
        <f t="shared" ref="F491:G493" si="162">F492</f>
        <v>100000</v>
      </c>
      <c r="G491" s="24">
        <f t="shared" si="162"/>
        <v>0</v>
      </c>
      <c r="H491" s="24">
        <f>SUM(F491:G491)</f>
        <v>100000</v>
      </c>
      <c r="I491" s="24">
        <f t="shared" ref="I491:J493" si="163">I492</f>
        <v>0</v>
      </c>
      <c r="J491" s="24">
        <f t="shared" si="163"/>
        <v>0</v>
      </c>
      <c r="K491" s="24">
        <f>F491/C491*100</f>
        <v>100</v>
      </c>
      <c r="L491" s="24">
        <v>0</v>
      </c>
      <c r="M491" s="24">
        <f>H491/E491*100</f>
        <v>100</v>
      </c>
    </row>
    <row r="492" spans="1:13" s="18" customFormat="1" ht="18" customHeight="1">
      <c r="A492" s="22" t="s">
        <v>397</v>
      </c>
      <c r="B492" s="15"/>
      <c r="C492" s="17">
        <f t="shared" si="161"/>
        <v>100000</v>
      </c>
      <c r="D492" s="17">
        <f t="shared" si="161"/>
        <v>0</v>
      </c>
      <c r="E492" s="17">
        <f>SUM(C492:D492)</f>
        <v>100000</v>
      </c>
      <c r="F492" s="17">
        <f t="shared" si="162"/>
        <v>100000</v>
      </c>
      <c r="G492" s="17">
        <f t="shared" si="162"/>
        <v>0</v>
      </c>
      <c r="H492" s="17">
        <f>SUM(F492:G492)</f>
        <v>100000</v>
      </c>
      <c r="I492" s="17">
        <f t="shared" si="163"/>
        <v>0</v>
      </c>
      <c r="J492" s="17">
        <f t="shared" si="163"/>
        <v>0</v>
      </c>
      <c r="K492" s="17">
        <f>F492/C492*100</f>
        <v>100</v>
      </c>
      <c r="L492" s="32"/>
      <c r="M492" s="17">
        <f>H492/E492*100</f>
        <v>100</v>
      </c>
    </row>
    <row r="493" spans="1:13" s="18" customFormat="1" ht="18" customHeight="1">
      <c r="A493" s="110" t="s">
        <v>401</v>
      </c>
      <c r="B493" s="15"/>
      <c r="C493" s="17">
        <f t="shared" si="161"/>
        <v>100000</v>
      </c>
      <c r="D493" s="17">
        <f t="shared" si="161"/>
        <v>0</v>
      </c>
      <c r="E493" s="17">
        <f>SUM(C493:D493)</f>
        <v>100000</v>
      </c>
      <c r="F493" s="17">
        <f t="shared" si="162"/>
        <v>100000</v>
      </c>
      <c r="G493" s="17">
        <f t="shared" si="162"/>
        <v>0</v>
      </c>
      <c r="H493" s="17">
        <f>SUM(F493:G493)</f>
        <v>100000</v>
      </c>
      <c r="I493" s="17">
        <f t="shared" si="163"/>
        <v>0</v>
      </c>
      <c r="J493" s="17">
        <f t="shared" si="163"/>
        <v>0</v>
      </c>
      <c r="K493" s="17">
        <f>F493/C493*100</f>
        <v>100</v>
      </c>
      <c r="L493" s="32"/>
      <c r="M493" s="17">
        <f>H493/E493*100</f>
        <v>100</v>
      </c>
    </row>
    <row r="494" spans="1:13" s="18" customFormat="1" ht="18" customHeight="1">
      <c r="A494" s="33" t="s">
        <v>443</v>
      </c>
      <c r="B494" s="25" t="s">
        <v>360</v>
      </c>
      <c r="C494" s="20">
        <v>100000</v>
      </c>
      <c r="D494" s="20"/>
      <c r="E494" s="32">
        <f>SUM(C494:D494)</f>
        <v>100000</v>
      </c>
      <c r="F494" s="20">
        <v>100000</v>
      </c>
      <c r="G494" s="20"/>
      <c r="H494" s="20">
        <f>SUM(F494:G494)</f>
        <v>100000</v>
      </c>
      <c r="I494" s="20"/>
      <c r="J494" s="20"/>
      <c r="K494" s="17">
        <f>F494/C494*100</f>
        <v>100</v>
      </c>
      <c r="L494" s="32"/>
      <c r="M494" s="17">
        <f>H494/E494*100</f>
        <v>100</v>
      </c>
    </row>
    <row r="495" spans="1:13" ht="20.25" customHeight="1">
      <c r="A495" s="25"/>
      <c r="B495" s="30"/>
      <c r="C495" s="27"/>
      <c r="D495" s="27"/>
      <c r="E495" s="27"/>
      <c r="F495" s="27"/>
      <c r="G495" s="27"/>
      <c r="H495" s="27"/>
      <c r="I495" s="27"/>
      <c r="J495" s="27"/>
      <c r="K495" s="30"/>
      <c r="L495" s="30"/>
      <c r="M495" s="27"/>
    </row>
    <row r="496" spans="1:13" s="28" customFormat="1" ht="18" customHeight="1">
      <c r="A496" s="37" t="s">
        <v>100</v>
      </c>
      <c r="B496" s="34">
        <v>75495</v>
      </c>
      <c r="C496" s="24">
        <f>C497</f>
        <v>297777</v>
      </c>
      <c r="D496" s="24">
        <f>D497</f>
        <v>21363</v>
      </c>
      <c r="E496" s="24">
        <f t="shared" ref="E496:E502" si="164">SUM(C496:D496)</f>
        <v>319140</v>
      </c>
      <c r="F496" s="24">
        <f>F497</f>
        <v>240468.61</v>
      </c>
      <c r="G496" s="24">
        <f>G497</f>
        <v>21363</v>
      </c>
      <c r="H496" s="24">
        <f t="shared" ref="H496:H502" si="165">SUM(F496:G496)</f>
        <v>261831.61</v>
      </c>
      <c r="I496" s="24">
        <f>I497</f>
        <v>0</v>
      </c>
      <c r="J496" s="24">
        <f>J497</f>
        <v>0</v>
      </c>
      <c r="K496" s="24">
        <f t="shared" ref="K496:K507" si="166">F496/C496*100</f>
        <v>80.754594881404543</v>
      </c>
      <c r="L496" s="43">
        <f>G496/D496*100</f>
        <v>100</v>
      </c>
      <c r="M496" s="24">
        <f t="shared" ref="M496:M507" si="167">H496/E496*100</f>
        <v>82.042868333646666</v>
      </c>
    </row>
    <row r="497" spans="1:13" s="18" customFormat="1" ht="18" customHeight="1">
      <c r="A497" s="22" t="s">
        <v>397</v>
      </c>
      <c r="B497" s="15"/>
      <c r="C497" s="17">
        <f>C498</f>
        <v>297777</v>
      </c>
      <c r="D497" s="17">
        <f>D498</f>
        <v>21363</v>
      </c>
      <c r="E497" s="17">
        <f t="shared" si="164"/>
        <v>319140</v>
      </c>
      <c r="F497" s="17">
        <f>F498</f>
        <v>240468.61</v>
      </c>
      <c r="G497" s="17">
        <f>G498</f>
        <v>21363</v>
      </c>
      <c r="H497" s="17">
        <f t="shared" si="165"/>
        <v>261831.61</v>
      </c>
      <c r="I497" s="17">
        <f>I498</f>
        <v>0</v>
      </c>
      <c r="J497" s="17">
        <f>J498</f>
        <v>0</v>
      </c>
      <c r="K497" s="17">
        <f t="shared" si="166"/>
        <v>80.754594881404543</v>
      </c>
      <c r="L497" s="32">
        <f t="shared" ref="L497:L505" si="168">G497/D497*100</f>
        <v>100</v>
      </c>
      <c r="M497" s="17">
        <f t="shared" si="167"/>
        <v>82.042868333646666</v>
      </c>
    </row>
    <row r="498" spans="1:13" s="18" customFormat="1" ht="18" customHeight="1">
      <c r="A498" s="97" t="s">
        <v>398</v>
      </c>
      <c r="B498" s="15"/>
      <c r="C498" s="17">
        <f>C499+C500</f>
        <v>297777</v>
      </c>
      <c r="D498" s="17">
        <f>D499+D500</f>
        <v>21363</v>
      </c>
      <c r="E498" s="17">
        <f t="shared" si="164"/>
        <v>319140</v>
      </c>
      <c r="F498" s="17">
        <f>F499+F500</f>
        <v>240468.61</v>
      </c>
      <c r="G498" s="17">
        <f>G499+G500</f>
        <v>21363</v>
      </c>
      <c r="H498" s="17">
        <f t="shared" si="165"/>
        <v>261831.61</v>
      </c>
      <c r="I498" s="17">
        <f>I499+I500</f>
        <v>0</v>
      </c>
      <c r="J498" s="17">
        <f>J499+J500</f>
        <v>0</v>
      </c>
      <c r="K498" s="17">
        <f t="shared" si="166"/>
        <v>80.754594881404543</v>
      </c>
      <c r="L498" s="32">
        <f t="shared" si="168"/>
        <v>100</v>
      </c>
      <c r="M498" s="17">
        <f t="shared" si="167"/>
        <v>82.042868333646666</v>
      </c>
    </row>
    <row r="499" spans="1:13" s="18" customFormat="1" ht="18" customHeight="1">
      <c r="A499" s="98" t="s">
        <v>399</v>
      </c>
      <c r="B499" s="15"/>
      <c r="C499" s="17">
        <f>SUM(C501:C503)</f>
        <v>3000</v>
      </c>
      <c r="D499" s="17">
        <f>SUM(D501:D503)</f>
        <v>0</v>
      </c>
      <c r="E499" s="17">
        <f t="shared" si="164"/>
        <v>3000</v>
      </c>
      <c r="F499" s="17">
        <f>SUM(F501:F503)</f>
        <v>2999</v>
      </c>
      <c r="G499" s="17">
        <f>SUM(G501:G503)</f>
        <v>0</v>
      </c>
      <c r="H499" s="17">
        <f t="shared" si="165"/>
        <v>2999</v>
      </c>
      <c r="I499" s="17">
        <f>SUM(I501:I503)</f>
        <v>0</v>
      </c>
      <c r="J499" s="17">
        <f>SUM(J501:J503)</f>
        <v>0</v>
      </c>
      <c r="K499" s="17">
        <f t="shared" si="166"/>
        <v>99.966666666666669</v>
      </c>
      <c r="L499" s="32"/>
      <c r="M499" s="17">
        <f t="shared" si="167"/>
        <v>99.966666666666669</v>
      </c>
    </row>
    <row r="500" spans="1:13" s="18" customFormat="1" ht="18" customHeight="1">
      <c r="A500" s="98" t="s">
        <v>400</v>
      </c>
      <c r="B500" s="15"/>
      <c r="C500" s="17">
        <f>SUM(C504:C507)</f>
        <v>294777</v>
      </c>
      <c r="D500" s="17">
        <f>SUM(D504:D507)</f>
        <v>21363</v>
      </c>
      <c r="E500" s="17">
        <f t="shared" si="164"/>
        <v>316140</v>
      </c>
      <c r="F500" s="17">
        <f>SUM(F504:F507)</f>
        <v>237469.61</v>
      </c>
      <c r="G500" s="17">
        <f>SUM(G504:G507)</f>
        <v>21363</v>
      </c>
      <c r="H500" s="17">
        <f t="shared" si="165"/>
        <v>258832.61</v>
      </c>
      <c r="I500" s="17">
        <f>SUM(I504:I507)</f>
        <v>0</v>
      </c>
      <c r="J500" s="17">
        <f>SUM(J504:J507)</f>
        <v>0</v>
      </c>
      <c r="K500" s="17">
        <f t="shared" si="166"/>
        <v>80.559070076702042</v>
      </c>
      <c r="L500" s="32">
        <f t="shared" si="168"/>
        <v>100</v>
      </c>
      <c r="M500" s="17">
        <f t="shared" si="167"/>
        <v>81.872781046371855</v>
      </c>
    </row>
    <row r="501" spans="1:13" s="18" customFormat="1" ht="18" customHeight="1">
      <c r="A501" s="35" t="s">
        <v>22</v>
      </c>
      <c r="B501" s="25" t="s">
        <v>23</v>
      </c>
      <c r="C501" s="32">
        <v>256.91000000000003</v>
      </c>
      <c r="D501" s="32"/>
      <c r="E501" s="32">
        <f t="shared" si="164"/>
        <v>256.91000000000003</v>
      </c>
      <c r="F501" s="17">
        <v>256.91000000000003</v>
      </c>
      <c r="G501" s="17"/>
      <c r="H501" s="17">
        <f t="shared" si="165"/>
        <v>256.91000000000003</v>
      </c>
      <c r="I501" s="17"/>
      <c r="J501" s="17"/>
      <c r="K501" s="17">
        <f t="shared" si="166"/>
        <v>100</v>
      </c>
      <c r="L501" s="32"/>
      <c r="M501" s="17">
        <f t="shared" si="167"/>
        <v>100</v>
      </c>
    </row>
    <row r="502" spans="1:13" s="18" customFormat="1" ht="18" customHeight="1">
      <c r="A502" s="33" t="s">
        <v>24</v>
      </c>
      <c r="B502" s="25" t="s">
        <v>25</v>
      </c>
      <c r="C502" s="32">
        <v>41.68</v>
      </c>
      <c r="D502" s="32"/>
      <c r="E502" s="32">
        <f t="shared" si="164"/>
        <v>41.68</v>
      </c>
      <c r="F502" s="17">
        <v>41.68</v>
      </c>
      <c r="G502" s="17"/>
      <c r="H502" s="17">
        <f t="shared" si="165"/>
        <v>41.68</v>
      </c>
      <c r="I502" s="17"/>
      <c r="J502" s="17"/>
      <c r="K502" s="17">
        <f t="shared" si="166"/>
        <v>100</v>
      </c>
      <c r="L502" s="32"/>
      <c r="M502" s="17">
        <f t="shared" si="167"/>
        <v>100</v>
      </c>
    </row>
    <row r="503" spans="1:13" s="18" customFormat="1" ht="18" customHeight="1">
      <c r="A503" s="35" t="s">
        <v>26</v>
      </c>
      <c r="B503" s="25" t="s">
        <v>27</v>
      </c>
      <c r="C503" s="32">
        <v>2701.41</v>
      </c>
      <c r="D503" s="32"/>
      <c r="E503" s="32">
        <f>C503+D503</f>
        <v>2701.41</v>
      </c>
      <c r="F503" s="32">
        <v>2700.41</v>
      </c>
      <c r="G503" s="32"/>
      <c r="H503" s="32">
        <f>F503+G503</f>
        <v>2700.41</v>
      </c>
      <c r="I503" s="32"/>
      <c r="J503" s="32"/>
      <c r="K503" s="32">
        <f t="shared" si="166"/>
        <v>99.962982294431427</v>
      </c>
      <c r="L503" s="32"/>
      <c r="M503" s="27">
        <f t="shared" si="167"/>
        <v>99.962982294431427</v>
      </c>
    </row>
    <row r="504" spans="1:13" ht="18" customHeight="1">
      <c r="A504" s="35" t="s">
        <v>37</v>
      </c>
      <c r="B504" s="25" t="s">
        <v>38</v>
      </c>
      <c r="C504" s="32">
        <v>33570.400000000001</v>
      </c>
      <c r="D504" s="32">
        <v>11639</v>
      </c>
      <c r="E504" s="32">
        <f>C504+D504</f>
        <v>45209.4</v>
      </c>
      <c r="F504" s="27">
        <v>20909.88</v>
      </c>
      <c r="G504" s="27">
        <v>11639</v>
      </c>
      <c r="H504" s="27">
        <f>F504+G504</f>
        <v>32548.880000000001</v>
      </c>
      <c r="I504" s="27"/>
      <c r="J504" s="27"/>
      <c r="K504" s="27">
        <f t="shared" si="166"/>
        <v>62.286657293329839</v>
      </c>
      <c r="L504" s="32">
        <f t="shared" si="168"/>
        <v>100</v>
      </c>
      <c r="M504" s="27">
        <f t="shared" si="167"/>
        <v>71.995823877335241</v>
      </c>
    </row>
    <row r="505" spans="1:13" ht="18" customHeight="1">
      <c r="A505" s="33" t="s">
        <v>28</v>
      </c>
      <c r="B505" s="25" t="s">
        <v>29</v>
      </c>
      <c r="C505" s="32">
        <v>259965.6</v>
      </c>
      <c r="D505" s="32">
        <v>9724</v>
      </c>
      <c r="E505" s="32">
        <f>C505+D505</f>
        <v>269689.59999999998</v>
      </c>
      <c r="F505" s="27">
        <v>215526.56</v>
      </c>
      <c r="G505" s="27">
        <v>9724</v>
      </c>
      <c r="H505" s="27">
        <f>F505+G505</f>
        <v>225250.56</v>
      </c>
      <c r="I505" s="27"/>
      <c r="J505" s="27"/>
      <c r="K505" s="27">
        <f t="shared" si="166"/>
        <v>82.905799844287088</v>
      </c>
      <c r="L505" s="32">
        <f t="shared" si="168"/>
        <v>100</v>
      </c>
      <c r="M505" s="27">
        <f t="shared" si="167"/>
        <v>83.522152875008899</v>
      </c>
    </row>
    <row r="506" spans="1:13" ht="18" customHeight="1">
      <c r="A506" s="33" t="s">
        <v>66</v>
      </c>
      <c r="B506" s="25" t="s">
        <v>67</v>
      </c>
      <c r="C506" s="32">
        <v>600</v>
      </c>
      <c r="D506" s="32"/>
      <c r="E506" s="32">
        <f>C506+D506</f>
        <v>600</v>
      </c>
      <c r="F506" s="27">
        <v>499.37</v>
      </c>
      <c r="G506" s="27"/>
      <c r="H506" s="27">
        <f>F506+G506</f>
        <v>499.37</v>
      </c>
      <c r="I506" s="27"/>
      <c r="J506" s="27"/>
      <c r="K506" s="27">
        <f t="shared" si="166"/>
        <v>83.228333333333339</v>
      </c>
      <c r="L506" s="43"/>
      <c r="M506" s="27">
        <f t="shared" si="167"/>
        <v>83.228333333333339</v>
      </c>
    </row>
    <row r="507" spans="1:13" ht="18" customHeight="1">
      <c r="A507" s="71" t="s">
        <v>286</v>
      </c>
      <c r="B507" s="25" t="s">
        <v>266</v>
      </c>
      <c r="C507" s="32">
        <v>641</v>
      </c>
      <c r="D507" s="32"/>
      <c r="E507" s="32">
        <f>C507+D507</f>
        <v>641</v>
      </c>
      <c r="F507" s="27">
        <v>533.79999999999995</v>
      </c>
      <c r="G507" s="27"/>
      <c r="H507" s="27">
        <f>F507+G507</f>
        <v>533.79999999999995</v>
      </c>
      <c r="I507" s="27"/>
      <c r="J507" s="27"/>
      <c r="K507" s="27">
        <f t="shared" si="166"/>
        <v>83.276131045241812</v>
      </c>
      <c r="L507" s="43"/>
      <c r="M507" s="27">
        <f t="shared" si="167"/>
        <v>83.276131045241812</v>
      </c>
    </row>
    <row r="508" spans="1:13" ht="20.25" customHeight="1">
      <c r="A508" s="25"/>
      <c r="B508" s="25"/>
      <c r="C508" s="27"/>
      <c r="D508" s="27"/>
      <c r="E508" s="27"/>
      <c r="F508" s="27"/>
      <c r="G508" s="27"/>
      <c r="H508" s="27"/>
      <c r="I508" s="27"/>
      <c r="J508" s="27"/>
      <c r="K508" s="30"/>
      <c r="L508" s="30"/>
      <c r="M508" s="27"/>
    </row>
    <row r="509" spans="1:13" ht="18" customHeight="1">
      <c r="A509" s="37" t="s">
        <v>101</v>
      </c>
      <c r="B509" s="5" t="s">
        <v>102</v>
      </c>
      <c r="C509" s="24">
        <f>C510</f>
        <v>111000</v>
      </c>
      <c r="D509" s="24">
        <f>D510</f>
        <v>0</v>
      </c>
      <c r="E509" s="24">
        <f>SUM(C509:D509)</f>
        <v>111000</v>
      </c>
      <c r="F509" s="24">
        <f>F510</f>
        <v>91954.54</v>
      </c>
      <c r="G509" s="24">
        <f>G510</f>
        <v>0</v>
      </c>
      <c r="H509" s="24">
        <f>F509+G509</f>
        <v>91954.54</v>
      </c>
      <c r="I509" s="24">
        <f>I510</f>
        <v>12</v>
      </c>
      <c r="J509" s="24">
        <f>J510</f>
        <v>0</v>
      </c>
      <c r="K509" s="24">
        <f>F509/C509*100</f>
        <v>82.841927927927927</v>
      </c>
      <c r="L509" s="24">
        <v>0</v>
      </c>
      <c r="M509" s="24">
        <f>H509/E509*100</f>
        <v>82.841927927927927</v>
      </c>
    </row>
    <row r="510" spans="1:13" ht="18" customHeight="1">
      <c r="A510" s="22" t="s">
        <v>397</v>
      </c>
      <c r="B510" s="5"/>
      <c r="C510" s="24">
        <f>C511</f>
        <v>111000</v>
      </c>
      <c r="D510" s="24">
        <f>D511</f>
        <v>0</v>
      </c>
      <c r="E510" s="24">
        <f>SUM(C510:D510)</f>
        <v>111000</v>
      </c>
      <c r="F510" s="24">
        <f>F511</f>
        <v>91954.54</v>
      </c>
      <c r="G510" s="24">
        <f>G511</f>
        <v>0</v>
      </c>
      <c r="H510" s="24">
        <f>F510+G510</f>
        <v>91954.54</v>
      </c>
      <c r="I510" s="24">
        <f>I511</f>
        <v>12</v>
      </c>
      <c r="J510" s="24">
        <f>J511</f>
        <v>0</v>
      </c>
      <c r="K510" s="24">
        <f>F510/C510*100</f>
        <v>82.841927927927927</v>
      </c>
      <c r="L510" s="24">
        <v>0</v>
      </c>
      <c r="M510" s="24">
        <f>H510/E510*100</f>
        <v>82.841927927927927</v>
      </c>
    </row>
    <row r="511" spans="1:13" ht="18" customHeight="1">
      <c r="A511" s="97" t="s">
        <v>398</v>
      </c>
      <c r="B511" s="87"/>
      <c r="C511" s="32">
        <f>C515</f>
        <v>111000</v>
      </c>
      <c r="D511" s="32">
        <f>D515</f>
        <v>0</v>
      </c>
      <c r="E511" s="32">
        <f>SUM(C511:D511)</f>
        <v>111000</v>
      </c>
      <c r="F511" s="32">
        <f>F515</f>
        <v>91954.54</v>
      </c>
      <c r="G511" s="32">
        <f>G515</f>
        <v>0</v>
      </c>
      <c r="H511" s="32">
        <f>F511+G511</f>
        <v>91954.54</v>
      </c>
      <c r="I511" s="32">
        <f>I515</f>
        <v>12</v>
      </c>
      <c r="J511" s="32">
        <f>J515</f>
        <v>0</v>
      </c>
      <c r="K511" s="32">
        <f>F511/C511*100</f>
        <v>82.841927927927927</v>
      </c>
      <c r="L511" s="32">
        <v>0</v>
      </c>
      <c r="M511" s="32">
        <f>H511/E511*100</f>
        <v>82.841927927927927</v>
      </c>
    </row>
    <row r="512" spans="1:13" ht="18" customHeight="1">
      <c r="A512" s="98" t="s">
        <v>400</v>
      </c>
      <c r="B512" s="87"/>
      <c r="C512" s="32">
        <f>C517</f>
        <v>111000</v>
      </c>
      <c r="D512" s="32">
        <f>D517</f>
        <v>0</v>
      </c>
      <c r="E512" s="32">
        <f>SUM(C512:D512)</f>
        <v>111000</v>
      </c>
      <c r="F512" s="32">
        <f>F517</f>
        <v>91954.54</v>
      </c>
      <c r="G512" s="32">
        <f>G517</f>
        <v>0</v>
      </c>
      <c r="H512" s="32">
        <f>F512+G512</f>
        <v>91954.54</v>
      </c>
      <c r="I512" s="32">
        <f>I517</f>
        <v>12</v>
      </c>
      <c r="J512" s="32">
        <f>J517</f>
        <v>0</v>
      </c>
      <c r="K512" s="32">
        <f>F512/C512*100</f>
        <v>82.841927927927927</v>
      </c>
      <c r="L512" s="32">
        <v>0</v>
      </c>
      <c r="M512" s="32">
        <f>H512/E512*100</f>
        <v>82.841927927927927</v>
      </c>
    </row>
    <row r="513" spans="1:13" ht="18.75" customHeight="1">
      <c r="A513" s="37"/>
      <c r="B513" s="25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</row>
    <row r="514" spans="1:13" ht="18" customHeight="1">
      <c r="A514" s="37" t="s">
        <v>103</v>
      </c>
      <c r="B514" s="34">
        <v>75647</v>
      </c>
      <c r="C514" s="24">
        <f t="shared" ref="C514:D516" si="169">C515</f>
        <v>111000</v>
      </c>
      <c r="D514" s="24">
        <f t="shared" si="169"/>
        <v>0</v>
      </c>
      <c r="E514" s="24">
        <f>SUM(C514:D514)</f>
        <v>111000</v>
      </c>
      <c r="F514" s="24">
        <f t="shared" ref="F514:G516" si="170">F515</f>
        <v>91954.54</v>
      </c>
      <c r="G514" s="24">
        <f t="shared" si="170"/>
        <v>0</v>
      </c>
      <c r="H514" s="24">
        <f t="shared" ref="H514:H519" si="171">F514+G514</f>
        <v>91954.54</v>
      </c>
      <c r="I514" s="24">
        <f t="shared" ref="I514:J516" si="172">I515</f>
        <v>12</v>
      </c>
      <c r="J514" s="24">
        <f t="shared" si="172"/>
        <v>0</v>
      </c>
      <c r="K514" s="24">
        <f t="shared" ref="K514:K519" si="173">F514/C514*100</f>
        <v>82.841927927927927</v>
      </c>
      <c r="L514" s="24">
        <v>0</v>
      </c>
      <c r="M514" s="24">
        <f t="shared" ref="M514:M519" si="174">H514/E514*100</f>
        <v>82.841927927927927</v>
      </c>
    </row>
    <row r="515" spans="1:13" ht="18" customHeight="1">
      <c r="A515" s="22" t="s">
        <v>397</v>
      </c>
      <c r="B515" s="34"/>
      <c r="C515" s="24">
        <f t="shared" si="169"/>
        <v>111000</v>
      </c>
      <c r="D515" s="24">
        <f t="shared" si="169"/>
        <v>0</v>
      </c>
      <c r="E515" s="24">
        <f>SUM(C515:D515)</f>
        <v>111000</v>
      </c>
      <c r="F515" s="24">
        <f t="shared" si="170"/>
        <v>91954.54</v>
      </c>
      <c r="G515" s="24">
        <f t="shared" si="170"/>
        <v>0</v>
      </c>
      <c r="H515" s="24">
        <f t="shared" si="171"/>
        <v>91954.54</v>
      </c>
      <c r="I515" s="24">
        <f t="shared" si="172"/>
        <v>12</v>
      </c>
      <c r="J515" s="24">
        <f t="shared" si="172"/>
        <v>0</v>
      </c>
      <c r="K515" s="24">
        <f t="shared" si="173"/>
        <v>82.841927927927927</v>
      </c>
      <c r="L515" s="24"/>
      <c r="M515" s="24">
        <f t="shared" si="174"/>
        <v>82.841927927927927</v>
      </c>
    </row>
    <row r="516" spans="1:13" ht="18" customHeight="1">
      <c r="A516" s="97" t="s">
        <v>398</v>
      </c>
      <c r="B516" s="73"/>
      <c r="C516" s="32">
        <f t="shared" si="169"/>
        <v>111000</v>
      </c>
      <c r="D516" s="32">
        <f t="shared" si="169"/>
        <v>0</v>
      </c>
      <c r="E516" s="32">
        <f>SUM(C516:D516)</f>
        <v>111000</v>
      </c>
      <c r="F516" s="32">
        <f t="shared" si="170"/>
        <v>91954.54</v>
      </c>
      <c r="G516" s="32">
        <f t="shared" si="170"/>
        <v>0</v>
      </c>
      <c r="H516" s="32">
        <f t="shared" si="171"/>
        <v>91954.54</v>
      </c>
      <c r="I516" s="32">
        <f t="shared" si="172"/>
        <v>12</v>
      </c>
      <c r="J516" s="32">
        <f t="shared" si="172"/>
        <v>0</v>
      </c>
      <c r="K516" s="32">
        <f t="shared" si="173"/>
        <v>82.841927927927927</v>
      </c>
      <c r="L516" s="32"/>
      <c r="M516" s="32">
        <f t="shared" si="174"/>
        <v>82.841927927927927</v>
      </c>
    </row>
    <row r="517" spans="1:13" ht="18" customHeight="1">
      <c r="A517" s="98" t="s">
        <v>400</v>
      </c>
      <c r="B517" s="73"/>
      <c r="C517" s="32">
        <f>SUM(C518:C519)</f>
        <v>111000</v>
      </c>
      <c r="D517" s="32">
        <f>SUM(D518:D519)</f>
        <v>0</v>
      </c>
      <c r="E517" s="32">
        <f>C517+D517</f>
        <v>111000</v>
      </c>
      <c r="F517" s="32">
        <f>SUM(F518:F519)</f>
        <v>91954.54</v>
      </c>
      <c r="G517" s="32">
        <f>SUM(G518:G519)</f>
        <v>0</v>
      </c>
      <c r="H517" s="32">
        <f t="shared" si="171"/>
        <v>91954.54</v>
      </c>
      <c r="I517" s="32">
        <f>SUM(I518:I519)</f>
        <v>12</v>
      </c>
      <c r="J517" s="32">
        <f>SUM(J518:J519)</f>
        <v>0</v>
      </c>
      <c r="K517" s="32">
        <f t="shared" si="173"/>
        <v>82.841927927927927</v>
      </c>
      <c r="L517" s="32"/>
      <c r="M517" s="32">
        <f t="shared" si="174"/>
        <v>82.841927927927927</v>
      </c>
    </row>
    <row r="518" spans="1:13" ht="18" customHeight="1">
      <c r="A518" s="83" t="s">
        <v>28</v>
      </c>
      <c r="B518" s="87" t="s">
        <v>29</v>
      </c>
      <c r="C518" s="32">
        <v>23000</v>
      </c>
      <c r="D518" s="32"/>
      <c r="E518" s="32">
        <f>C518+D518</f>
        <v>23000</v>
      </c>
      <c r="F518" s="32">
        <v>16631</v>
      </c>
      <c r="G518" s="32"/>
      <c r="H518" s="32">
        <f t="shared" si="171"/>
        <v>16631</v>
      </c>
      <c r="I518" s="32"/>
      <c r="J518" s="32"/>
      <c r="K518" s="32">
        <f t="shared" si="173"/>
        <v>72.30869565217391</v>
      </c>
      <c r="L518" s="32"/>
      <c r="M518" s="32">
        <f t="shared" si="174"/>
        <v>72.30869565217391</v>
      </c>
    </row>
    <row r="519" spans="1:13" ht="18" customHeight="1">
      <c r="A519" s="35" t="s">
        <v>55</v>
      </c>
      <c r="B519" s="25" t="s">
        <v>56</v>
      </c>
      <c r="C519" s="27">
        <v>88000</v>
      </c>
      <c r="D519" s="27"/>
      <c r="E519" s="32">
        <f>SUM(C519:D519)</f>
        <v>88000</v>
      </c>
      <c r="F519" s="27">
        <v>75323.539999999994</v>
      </c>
      <c r="G519" s="27"/>
      <c r="H519" s="32">
        <f t="shared" si="171"/>
        <v>75323.539999999994</v>
      </c>
      <c r="I519" s="27">
        <v>12</v>
      </c>
      <c r="J519" s="27"/>
      <c r="K519" s="32">
        <f t="shared" si="173"/>
        <v>85.594931818181806</v>
      </c>
      <c r="L519" s="32"/>
      <c r="M519" s="32">
        <f t="shared" si="174"/>
        <v>85.594931818181806</v>
      </c>
    </row>
    <row r="520" spans="1:13" ht="20.25" customHeight="1">
      <c r="A520" s="25"/>
      <c r="B520" s="25"/>
      <c r="C520" s="27"/>
      <c r="D520" s="27"/>
      <c r="E520" s="27"/>
      <c r="F520" s="27"/>
      <c r="G520" s="27"/>
      <c r="H520" s="27"/>
      <c r="I520" s="27"/>
      <c r="J520" s="27"/>
      <c r="K520" s="30"/>
      <c r="L520" s="30"/>
      <c r="M520" s="27"/>
    </row>
    <row r="521" spans="1:13" ht="18" customHeight="1">
      <c r="A521" s="37" t="s">
        <v>104</v>
      </c>
      <c r="B521" s="5" t="s">
        <v>105</v>
      </c>
      <c r="C521" s="24">
        <f>SUM(C524:C525)</f>
        <v>4543486.93</v>
      </c>
      <c r="D521" s="24">
        <f>SUM(D524:D525)</f>
        <v>0</v>
      </c>
      <c r="E521" s="24">
        <f>SUM(C521:D521)</f>
        <v>4543486.93</v>
      </c>
      <c r="F521" s="24">
        <f>SUM(F524:F525)</f>
        <v>4080312.61</v>
      </c>
      <c r="G521" s="24">
        <f>SUM(G524:G525)</f>
        <v>0</v>
      </c>
      <c r="H521" s="24">
        <f>SUM(F521:G521)</f>
        <v>4080312.61</v>
      </c>
      <c r="I521" s="43">
        <f>SUM(I525:I525)</f>
        <v>0</v>
      </c>
      <c r="J521" s="43">
        <f>SUM(J525:J525)</f>
        <v>0</v>
      </c>
      <c r="K521" s="43">
        <f>F521/C521*100</f>
        <v>89.805752120871631</v>
      </c>
      <c r="L521" s="43">
        <v>0</v>
      </c>
      <c r="M521" s="43">
        <f>H521/E521*100</f>
        <v>89.805752120871631</v>
      </c>
    </row>
    <row r="522" spans="1:13" ht="18" customHeight="1">
      <c r="A522" s="22" t="s">
        <v>397</v>
      </c>
      <c r="B522" s="5"/>
      <c r="C522" s="24">
        <f>C523+C525</f>
        <v>4543486.93</v>
      </c>
      <c r="D522" s="24">
        <f>D523+D525</f>
        <v>0</v>
      </c>
      <c r="E522" s="24">
        <f>SUM(C522:D522)</f>
        <v>4543486.93</v>
      </c>
      <c r="F522" s="24">
        <f>F523+F525</f>
        <v>4080312.61</v>
      </c>
      <c r="G522" s="24">
        <f>G523+G525</f>
        <v>0</v>
      </c>
      <c r="H522" s="24">
        <f>SUM(F522:G522)</f>
        <v>4080312.61</v>
      </c>
      <c r="I522" s="43">
        <f>I523+I525</f>
        <v>0</v>
      </c>
      <c r="J522" s="43">
        <f>J523+J525</f>
        <v>0</v>
      </c>
      <c r="K522" s="74">
        <f>F522/C522*100</f>
        <v>89.805752120871631</v>
      </c>
      <c r="L522" s="43">
        <v>0</v>
      </c>
      <c r="M522" s="43">
        <f>H522/E522*100</f>
        <v>89.805752120871631</v>
      </c>
    </row>
    <row r="523" spans="1:13" ht="18" customHeight="1">
      <c r="A523" s="97" t="s">
        <v>398</v>
      </c>
      <c r="B523" s="5"/>
      <c r="C523" s="32">
        <f>C524</f>
        <v>6500</v>
      </c>
      <c r="D523" s="32">
        <f>D524</f>
        <v>0</v>
      </c>
      <c r="E523" s="32">
        <f>SUM(C523:D523)</f>
        <v>6500</v>
      </c>
      <c r="F523" s="32">
        <f>F524</f>
        <v>1260</v>
      </c>
      <c r="G523" s="32">
        <f>G524</f>
        <v>0</v>
      </c>
      <c r="H523" s="32">
        <f>SUM(F523:G523)</f>
        <v>1260</v>
      </c>
      <c r="I523" s="32">
        <f>I524</f>
        <v>0</v>
      </c>
      <c r="J523" s="32">
        <f>J524</f>
        <v>0</v>
      </c>
      <c r="K523" s="20">
        <f>F523/C523*100</f>
        <v>19.384615384615383</v>
      </c>
      <c r="L523" s="32">
        <v>0</v>
      </c>
      <c r="M523" s="32">
        <f>H523/E523*100</f>
        <v>19.384615384615383</v>
      </c>
    </row>
    <row r="524" spans="1:13" ht="18" customHeight="1">
      <c r="A524" s="98" t="s">
        <v>400</v>
      </c>
      <c r="B524" s="5"/>
      <c r="C524" s="20">
        <f>C530</f>
        <v>6500</v>
      </c>
      <c r="D524" s="20">
        <f>D530</f>
        <v>0</v>
      </c>
      <c r="E524" s="20">
        <f>SUM(C524:D524)</f>
        <v>6500</v>
      </c>
      <c r="F524" s="20">
        <f>F530</f>
        <v>1260</v>
      </c>
      <c r="G524" s="20">
        <f>G530</f>
        <v>0</v>
      </c>
      <c r="H524" s="20">
        <f>SUM(F524:G524)</f>
        <v>1260</v>
      </c>
      <c r="I524" s="20">
        <f>I530</f>
        <v>0</v>
      </c>
      <c r="J524" s="20">
        <f>J530</f>
        <v>0</v>
      </c>
      <c r="K524" s="20">
        <f>F524/C524*100</f>
        <v>19.384615384615383</v>
      </c>
      <c r="L524" s="32">
        <v>0</v>
      </c>
      <c r="M524" s="32">
        <f>H524/E524*100</f>
        <v>19.384615384615383</v>
      </c>
    </row>
    <row r="525" spans="1:13" s="18" customFormat="1" ht="18" customHeight="1">
      <c r="A525" s="88" t="s">
        <v>410</v>
      </c>
      <c r="B525" s="19"/>
      <c r="C525" s="20">
        <f>C531</f>
        <v>4536986.93</v>
      </c>
      <c r="D525" s="20">
        <f>D531</f>
        <v>0</v>
      </c>
      <c r="E525" s="20">
        <f>SUM(C525:D525)</f>
        <v>4536986.93</v>
      </c>
      <c r="F525" s="20">
        <f>F531</f>
        <v>4079052.61</v>
      </c>
      <c r="G525" s="20">
        <f>G531</f>
        <v>0</v>
      </c>
      <c r="H525" s="20">
        <f>SUM(F525:G525)</f>
        <v>4079052.61</v>
      </c>
      <c r="I525" s="20">
        <f>I531</f>
        <v>0</v>
      </c>
      <c r="J525" s="20">
        <f>J531</f>
        <v>0</v>
      </c>
      <c r="K525" s="20">
        <f>F525/C525*100</f>
        <v>89.906642292222784</v>
      </c>
      <c r="L525" s="32">
        <v>0</v>
      </c>
      <c r="M525" s="32">
        <f>H525/E525*100</f>
        <v>89.906642292222784</v>
      </c>
    </row>
    <row r="526" spans="1:13" ht="15" customHeight="1">
      <c r="A526" s="25"/>
      <c r="B526" s="25"/>
      <c r="C526" s="27"/>
      <c r="D526" s="27"/>
      <c r="E526" s="27"/>
      <c r="F526" s="27"/>
      <c r="G526" s="27"/>
      <c r="H526" s="27"/>
      <c r="I526" s="27"/>
      <c r="J526" s="27"/>
      <c r="K526" s="30"/>
      <c r="L526" s="30"/>
      <c r="M526" s="27"/>
    </row>
    <row r="527" spans="1:13" s="28" customFormat="1" ht="18" customHeight="1">
      <c r="A527" s="37" t="s">
        <v>107</v>
      </c>
      <c r="B527" s="34">
        <v>75702</v>
      </c>
      <c r="C527" s="24">
        <f>SUM(C532:C534)</f>
        <v>4543486.93</v>
      </c>
      <c r="D527" s="24">
        <f>SUM(D532:D534)</f>
        <v>0</v>
      </c>
      <c r="E527" s="24">
        <f>SUM(C527:D527)</f>
        <v>4543486.93</v>
      </c>
      <c r="F527" s="24">
        <f>SUM(F532:F534)</f>
        <v>4080312.61</v>
      </c>
      <c r="G527" s="24">
        <f>SUM(G532:G534)</f>
        <v>0</v>
      </c>
      <c r="H527" s="24">
        <f>SUM(F527:G527)</f>
        <v>4080312.61</v>
      </c>
      <c r="I527" s="24">
        <f>SUM(I532:I534)</f>
        <v>0</v>
      </c>
      <c r="J527" s="24">
        <f>SUM(J532:J534)</f>
        <v>0</v>
      </c>
      <c r="K527" s="24">
        <f t="shared" ref="K527:K534" si="175">F527/C527*100</f>
        <v>89.805752120871631</v>
      </c>
      <c r="L527" s="24">
        <v>0</v>
      </c>
      <c r="M527" s="24">
        <f t="shared" ref="M527:M534" si="176">H527/E527*100</f>
        <v>89.805752120871631</v>
      </c>
    </row>
    <row r="528" spans="1:13" s="28" customFormat="1" ht="18" customHeight="1">
      <c r="A528" s="22" t="s">
        <v>397</v>
      </c>
      <c r="B528" s="34"/>
      <c r="C528" s="24">
        <f>C529+C531</f>
        <v>4543486.93</v>
      </c>
      <c r="D528" s="24">
        <f>D529+D531</f>
        <v>0</v>
      </c>
      <c r="E528" s="24">
        <f>SUM(C528:D528)</f>
        <v>4543486.93</v>
      </c>
      <c r="F528" s="24">
        <f>F529+F531</f>
        <v>4080312.61</v>
      </c>
      <c r="G528" s="24">
        <f>G529+G531</f>
        <v>0</v>
      </c>
      <c r="H528" s="24">
        <f>SUM(F528:G528)</f>
        <v>4080312.61</v>
      </c>
      <c r="I528" s="24">
        <f>I529+I531</f>
        <v>0</v>
      </c>
      <c r="J528" s="24">
        <f>J529+J531</f>
        <v>0</v>
      </c>
      <c r="K528" s="24">
        <f t="shared" si="175"/>
        <v>89.805752120871631</v>
      </c>
      <c r="L528" s="24"/>
      <c r="M528" s="24">
        <f t="shared" si="176"/>
        <v>89.805752120871631</v>
      </c>
    </row>
    <row r="529" spans="1:13" s="28" customFormat="1" ht="18" customHeight="1">
      <c r="A529" s="97" t="s">
        <v>398</v>
      </c>
      <c r="B529" s="73"/>
      <c r="C529" s="32">
        <f>C530</f>
        <v>6500</v>
      </c>
      <c r="D529" s="32">
        <f>D530</f>
        <v>0</v>
      </c>
      <c r="E529" s="32">
        <f>SUM(C529:D529)</f>
        <v>6500</v>
      </c>
      <c r="F529" s="32">
        <f>F530</f>
        <v>1260</v>
      </c>
      <c r="G529" s="32">
        <f>G530</f>
        <v>0</v>
      </c>
      <c r="H529" s="32">
        <f>SUM(F529:G529)</f>
        <v>1260</v>
      </c>
      <c r="I529" s="32">
        <f>I530</f>
        <v>0</v>
      </c>
      <c r="J529" s="32">
        <f>J530</f>
        <v>0</v>
      </c>
      <c r="K529" s="32">
        <f t="shared" si="175"/>
        <v>19.384615384615383</v>
      </c>
      <c r="L529" s="32"/>
      <c r="M529" s="32">
        <f t="shared" si="176"/>
        <v>19.384615384615383</v>
      </c>
    </row>
    <row r="530" spans="1:13" s="28" customFormat="1" ht="18" customHeight="1">
      <c r="A530" s="98" t="s">
        <v>400</v>
      </c>
      <c r="B530" s="73"/>
      <c r="C530" s="32">
        <f>C532</f>
        <v>6500</v>
      </c>
      <c r="D530" s="32">
        <f>D532</f>
        <v>0</v>
      </c>
      <c r="E530" s="32">
        <f>SUM(C530:D530)</f>
        <v>6500</v>
      </c>
      <c r="F530" s="32">
        <f>F532</f>
        <v>1260</v>
      </c>
      <c r="G530" s="32">
        <f>G532</f>
        <v>0</v>
      </c>
      <c r="H530" s="32">
        <f>SUM(F530:G530)</f>
        <v>1260</v>
      </c>
      <c r="I530" s="32">
        <f>I532</f>
        <v>0</v>
      </c>
      <c r="J530" s="32">
        <f>J532</f>
        <v>0</v>
      </c>
      <c r="K530" s="32">
        <f t="shared" si="175"/>
        <v>19.384615384615383</v>
      </c>
      <c r="L530" s="32"/>
      <c r="M530" s="32">
        <f t="shared" si="176"/>
        <v>19.384615384615383</v>
      </c>
    </row>
    <row r="531" spans="1:13" s="28" customFormat="1" ht="18" customHeight="1">
      <c r="A531" s="88" t="s">
        <v>410</v>
      </c>
      <c r="B531" s="73"/>
      <c r="C531" s="32">
        <f>SUM(C533:C534)</f>
        <v>4536986.93</v>
      </c>
      <c r="D531" s="32">
        <f>SUM(D533:D534)</f>
        <v>0</v>
      </c>
      <c r="E531" s="32">
        <f>SUM(C531:D531)</f>
        <v>4536986.93</v>
      </c>
      <c r="F531" s="32">
        <f>SUM(F533:F534)</f>
        <v>4079052.61</v>
      </c>
      <c r="G531" s="32">
        <f>SUM(G533:G534)</f>
        <v>0</v>
      </c>
      <c r="H531" s="32">
        <f>SUM(F531:G531)</f>
        <v>4079052.61</v>
      </c>
      <c r="I531" s="32">
        <f>SUM(I533:I534)</f>
        <v>0</v>
      </c>
      <c r="J531" s="32">
        <f>SUM(J534:J534)</f>
        <v>0</v>
      </c>
      <c r="K531" s="32">
        <f t="shared" si="175"/>
        <v>89.906642292222784</v>
      </c>
      <c r="L531" s="32"/>
      <c r="M531" s="32">
        <f t="shared" si="176"/>
        <v>89.906642292222784</v>
      </c>
    </row>
    <row r="532" spans="1:13" ht="18" customHeight="1">
      <c r="A532" s="33" t="s">
        <v>28</v>
      </c>
      <c r="B532" s="25" t="s">
        <v>29</v>
      </c>
      <c r="C532" s="27">
        <v>6500</v>
      </c>
      <c r="D532" s="27"/>
      <c r="E532" s="27">
        <f>C532+D532</f>
        <v>6500</v>
      </c>
      <c r="F532" s="27">
        <v>1260</v>
      </c>
      <c r="G532" s="27"/>
      <c r="H532" s="27">
        <f>F532+G532</f>
        <v>1260</v>
      </c>
      <c r="I532" s="27"/>
      <c r="J532" s="32"/>
      <c r="K532" s="32">
        <f t="shared" si="175"/>
        <v>19.384615384615383</v>
      </c>
      <c r="L532" s="32"/>
      <c r="M532" s="32">
        <f t="shared" si="176"/>
        <v>19.384615384615383</v>
      </c>
    </row>
    <row r="533" spans="1:13" ht="18" customHeight="1">
      <c r="A533" s="33" t="s">
        <v>106</v>
      </c>
      <c r="B533" s="25" t="s">
        <v>467</v>
      </c>
      <c r="C533" s="27">
        <v>303600</v>
      </c>
      <c r="D533" s="27"/>
      <c r="E533" s="27">
        <f>C533+D533</f>
        <v>303600</v>
      </c>
      <c r="F533" s="27">
        <v>303600</v>
      </c>
      <c r="G533" s="27"/>
      <c r="H533" s="27">
        <f>F533+G533</f>
        <v>303600</v>
      </c>
      <c r="I533" s="27"/>
      <c r="J533" s="32"/>
      <c r="K533" s="32">
        <f t="shared" si="175"/>
        <v>100</v>
      </c>
      <c r="L533" s="32"/>
      <c r="M533" s="32">
        <f t="shared" si="176"/>
        <v>100</v>
      </c>
    </row>
    <row r="534" spans="1:13" ht="42" customHeight="1">
      <c r="A534" s="72" t="s">
        <v>412</v>
      </c>
      <c r="B534" s="25" t="s">
        <v>411</v>
      </c>
      <c r="C534" s="27">
        <v>4233386.93</v>
      </c>
      <c r="D534" s="27"/>
      <c r="E534" s="27">
        <f>C534+D534</f>
        <v>4233386.93</v>
      </c>
      <c r="F534" s="27">
        <v>3775452.61</v>
      </c>
      <c r="G534" s="27"/>
      <c r="H534" s="27">
        <f>F534+G534</f>
        <v>3775452.61</v>
      </c>
      <c r="I534" s="27"/>
      <c r="J534" s="32"/>
      <c r="K534" s="32">
        <f t="shared" si="175"/>
        <v>89.182790810950038</v>
      </c>
      <c r="L534" s="32"/>
      <c r="M534" s="32">
        <f t="shared" si="176"/>
        <v>89.182790810950038</v>
      </c>
    </row>
    <row r="535" spans="1:13" ht="18" customHeight="1">
      <c r="A535" s="25"/>
      <c r="B535" s="25"/>
      <c r="C535" s="27"/>
      <c r="D535" s="27"/>
      <c r="E535" s="27"/>
      <c r="F535" s="27"/>
      <c r="G535" s="27"/>
      <c r="H535" s="27"/>
      <c r="I535" s="27"/>
      <c r="J535" s="27"/>
      <c r="K535" s="30"/>
      <c r="L535" s="30"/>
      <c r="M535" s="27"/>
    </row>
    <row r="536" spans="1:13" ht="18" customHeight="1">
      <c r="A536" s="37" t="s">
        <v>108</v>
      </c>
      <c r="B536" s="5" t="s">
        <v>109</v>
      </c>
      <c r="C536" s="24">
        <f>C537+C542</f>
        <v>3597488.84</v>
      </c>
      <c r="D536" s="24">
        <f>D537+D542</f>
        <v>0</v>
      </c>
      <c r="E536" s="24">
        <f t="shared" ref="E536:E543" si="177">SUM(C536:D536)</f>
        <v>3597488.84</v>
      </c>
      <c r="F536" s="24">
        <f>F537+F542</f>
        <v>30912.14</v>
      </c>
      <c r="G536" s="24">
        <f>G537+G542</f>
        <v>0</v>
      </c>
      <c r="H536" s="24">
        <f>F536+G536</f>
        <v>30912.14</v>
      </c>
      <c r="I536" s="24">
        <f>I537+I542</f>
        <v>0</v>
      </c>
      <c r="J536" s="24">
        <f>J537+J542</f>
        <v>0</v>
      </c>
      <c r="K536" s="24">
        <f>F536/C536*100</f>
        <v>0.85926993452466149</v>
      </c>
      <c r="L536" s="24">
        <v>0</v>
      </c>
      <c r="M536" s="24">
        <f>H536/E536*100</f>
        <v>0.85926993452466149</v>
      </c>
    </row>
    <row r="537" spans="1:13" ht="18" customHeight="1">
      <c r="A537" s="22" t="s">
        <v>397</v>
      </c>
      <c r="B537" s="5"/>
      <c r="C537" s="24">
        <f>C538+C541</f>
        <v>2814654.26</v>
      </c>
      <c r="D537" s="24">
        <f>D538</f>
        <v>0</v>
      </c>
      <c r="E537" s="24">
        <f t="shared" si="177"/>
        <v>2814654.26</v>
      </c>
      <c r="F537" s="24">
        <f>F538</f>
        <v>30912.14</v>
      </c>
      <c r="G537" s="24">
        <f>G538</f>
        <v>0</v>
      </c>
      <c r="H537" s="24">
        <f t="shared" ref="H537:H543" si="178">F537+G537</f>
        <v>30912.14</v>
      </c>
      <c r="I537" s="24">
        <f>I538</f>
        <v>0</v>
      </c>
      <c r="J537" s="24">
        <f>J538</f>
        <v>0</v>
      </c>
      <c r="K537" s="24">
        <f t="shared" ref="K537:K543" si="179">F537/C537*100</f>
        <v>1.0982570910858516</v>
      </c>
      <c r="L537" s="24">
        <v>0</v>
      </c>
      <c r="M537" s="24">
        <f t="shared" ref="M537:M543" si="180">H537/E537*100</f>
        <v>1.0982570910858516</v>
      </c>
    </row>
    <row r="538" spans="1:13" ht="18" customHeight="1">
      <c r="A538" s="97" t="s">
        <v>398</v>
      </c>
      <c r="B538" s="5"/>
      <c r="C538" s="32">
        <f>C539+C540</f>
        <v>77625</v>
      </c>
      <c r="D538" s="32">
        <f>D539+D540</f>
        <v>0</v>
      </c>
      <c r="E538" s="32">
        <f t="shared" si="177"/>
        <v>77625</v>
      </c>
      <c r="F538" s="32">
        <f>F539+F540</f>
        <v>30912.14</v>
      </c>
      <c r="G538" s="32">
        <f>G539+G540</f>
        <v>0</v>
      </c>
      <c r="H538" s="32">
        <f t="shared" si="178"/>
        <v>30912.14</v>
      </c>
      <c r="I538" s="32">
        <f>I539+I540</f>
        <v>0</v>
      </c>
      <c r="J538" s="32">
        <f>J539+J540</f>
        <v>0</v>
      </c>
      <c r="K538" s="32">
        <f t="shared" si="179"/>
        <v>39.82240257648953</v>
      </c>
      <c r="L538" s="32">
        <v>0</v>
      </c>
      <c r="M538" s="32">
        <f t="shared" si="180"/>
        <v>39.82240257648953</v>
      </c>
    </row>
    <row r="539" spans="1:13" ht="18" customHeight="1">
      <c r="A539" s="98" t="s">
        <v>399</v>
      </c>
      <c r="B539" s="5"/>
      <c r="C539" s="32">
        <f>C548</f>
        <v>28600</v>
      </c>
      <c r="D539" s="32">
        <f>D548</f>
        <v>0</v>
      </c>
      <c r="E539" s="32">
        <f t="shared" si="177"/>
        <v>28600</v>
      </c>
      <c r="F539" s="32">
        <f>F548</f>
        <v>10932.15</v>
      </c>
      <c r="G539" s="32">
        <f>G548</f>
        <v>0</v>
      </c>
      <c r="H539" s="32">
        <f t="shared" si="178"/>
        <v>10932.15</v>
      </c>
      <c r="I539" s="32">
        <f>I548</f>
        <v>0</v>
      </c>
      <c r="J539" s="32">
        <f>J548</f>
        <v>0</v>
      </c>
      <c r="K539" s="32">
        <f t="shared" si="179"/>
        <v>38.224300699300699</v>
      </c>
      <c r="L539" s="32">
        <v>0</v>
      </c>
      <c r="M539" s="32">
        <f t="shared" si="180"/>
        <v>38.224300699300699</v>
      </c>
    </row>
    <row r="540" spans="1:13" ht="18" customHeight="1">
      <c r="A540" s="98" t="s">
        <v>400</v>
      </c>
      <c r="B540" s="5"/>
      <c r="C540" s="32">
        <f>C549</f>
        <v>49025</v>
      </c>
      <c r="D540" s="32">
        <f>D549</f>
        <v>0</v>
      </c>
      <c r="E540" s="32">
        <f t="shared" si="177"/>
        <v>49025</v>
      </c>
      <c r="F540" s="32">
        <f>F549</f>
        <v>19979.989999999998</v>
      </c>
      <c r="G540" s="32">
        <f>G549</f>
        <v>0</v>
      </c>
      <c r="H540" s="32">
        <f t="shared" si="178"/>
        <v>19979.989999999998</v>
      </c>
      <c r="I540" s="32">
        <f>I549</f>
        <v>0</v>
      </c>
      <c r="J540" s="32">
        <f>J549</f>
        <v>0</v>
      </c>
      <c r="K540" s="32">
        <f t="shared" si="179"/>
        <v>40.754696583375825</v>
      </c>
      <c r="L540" s="32">
        <v>0</v>
      </c>
      <c r="M540" s="32">
        <f t="shared" si="180"/>
        <v>40.754696583375825</v>
      </c>
    </row>
    <row r="541" spans="1:13" ht="29.25" customHeight="1">
      <c r="A541" s="99" t="s">
        <v>413</v>
      </c>
      <c r="B541" s="5"/>
      <c r="C541" s="32">
        <f>C559</f>
        <v>2737029.26</v>
      </c>
      <c r="D541" s="32">
        <f>D559</f>
        <v>0</v>
      </c>
      <c r="E541" s="32">
        <f t="shared" si="177"/>
        <v>2737029.26</v>
      </c>
      <c r="F541" s="32">
        <f>F559</f>
        <v>0</v>
      </c>
      <c r="G541" s="32">
        <f>G559</f>
        <v>0</v>
      </c>
      <c r="H541" s="32">
        <f t="shared" si="178"/>
        <v>0</v>
      </c>
      <c r="I541" s="32">
        <f>I559</f>
        <v>0</v>
      </c>
      <c r="J541" s="32">
        <f>J559</f>
        <v>0</v>
      </c>
      <c r="K541" s="32">
        <f t="shared" si="179"/>
        <v>0</v>
      </c>
      <c r="L541" s="32">
        <v>0</v>
      </c>
      <c r="M541" s="32">
        <f t="shared" si="180"/>
        <v>0</v>
      </c>
    </row>
    <row r="542" spans="1:13" s="18" customFormat="1" ht="18" customHeight="1">
      <c r="A542" s="96" t="s">
        <v>406</v>
      </c>
      <c r="B542" s="15"/>
      <c r="C542" s="74">
        <f>C543</f>
        <v>782834.58</v>
      </c>
      <c r="D542" s="74">
        <f>D543</f>
        <v>0</v>
      </c>
      <c r="E542" s="24">
        <f t="shared" si="177"/>
        <v>782834.58</v>
      </c>
      <c r="F542" s="74">
        <f>F543</f>
        <v>0</v>
      </c>
      <c r="G542" s="74">
        <f>G543</f>
        <v>0</v>
      </c>
      <c r="H542" s="24">
        <f t="shared" si="178"/>
        <v>0</v>
      </c>
      <c r="I542" s="74">
        <f>I543</f>
        <v>0</v>
      </c>
      <c r="J542" s="74">
        <f>J543</f>
        <v>0</v>
      </c>
      <c r="K542" s="24">
        <f t="shared" si="179"/>
        <v>0</v>
      </c>
      <c r="L542" s="24">
        <v>0</v>
      </c>
      <c r="M542" s="24">
        <f t="shared" si="180"/>
        <v>0</v>
      </c>
    </row>
    <row r="543" spans="1:13" s="18" customFormat="1" ht="18" customHeight="1">
      <c r="A543" s="99" t="s">
        <v>414</v>
      </c>
      <c r="B543" s="19"/>
      <c r="C543" s="17">
        <f>C561</f>
        <v>782834.58</v>
      </c>
      <c r="D543" s="17">
        <f>D561</f>
        <v>0</v>
      </c>
      <c r="E543" s="32">
        <f t="shared" si="177"/>
        <v>782834.58</v>
      </c>
      <c r="F543" s="17">
        <f>F561</f>
        <v>0</v>
      </c>
      <c r="G543" s="17">
        <f>G561</f>
        <v>0</v>
      </c>
      <c r="H543" s="32">
        <f t="shared" si="178"/>
        <v>0</v>
      </c>
      <c r="I543" s="17">
        <f>I561</f>
        <v>0</v>
      </c>
      <c r="J543" s="17">
        <f>J561</f>
        <v>0</v>
      </c>
      <c r="K543" s="27">
        <f t="shared" si="179"/>
        <v>0</v>
      </c>
      <c r="L543" s="27">
        <v>0</v>
      </c>
      <c r="M543" s="27">
        <f t="shared" si="180"/>
        <v>0</v>
      </c>
    </row>
    <row r="544" spans="1:13" s="18" customFormat="1" ht="18" customHeight="1">
      <c r="A544" s="99"/>
      <c r="B544" s="19"/>
      <c r="C544" s="17"/>
      <c r="D544" s="17"/>
      <c r="E544" s="24"/>
      <c r="F544" s="17"/>
      <c r="G544" s="17"/>
      <c r="H544" s="17"/>
      <c r="I544" s="17"/>
      <c r="J544" s="17"/>
      <c r="K544" s="20"/>
      <c r="L544" s="20"/>
      <c r="M544" s="20"/>
    </row>
    <row r="545" spans="1:20" ht="18" customHeight="1">
      <c r="A545" s="37" t="s">
        <v>111</v>
      </c>
      <c r="B545" s="34">
        <v>75814</v>
      </c>
      <c r="C545" s="24">
        <f>C546</f>
        <v>77625</v>
      </c>
      <c r="D545" s="24">
        <f>D546</f>
        <v>0</v>
      </c>
      <c r="E545" s="24">
        <f t="shared" ref="E545:E551" si="181">SUM(C545:D545)</f>
        <v>77625</v>
      </c>
      <c r="F545" s="24">
        <f>F546</f>
        <v>30912.14</v>
      </c>
      <c r="G545" s="24">
        <f>G546</f>
        <v>0</v>
      </c>
      <c r="H545" s="24">
        <f>F545+G545</f>
        <v>30912.14</v>
      </c>
      <c r="I545" s="24">
        <f>I546</f>
        <v>0</v>
      </c>
      <c r="J545" s="24">
        <f>J546</f>
        <v>0</v>
      </c>
      <c r="K545" s="24">
        <f t="shared" ref="K545:K555" si="182">F545/C545*100</f>
        <v>39.82240257648953</v>
      </c>
      <c r="L545" s="24">
        <v>0</v>
      </c>
      <c r="M545" s="24">
        <f t="shared" ref="M545:M555" si="183">H545/E545*100</f>
        <v>39.82240257648953</v>
      </c>
    </row>
    <row r="546" spans="1:20" ht="18" customHeight="1">
      <c r="A546" s="22" t="s">
        <v>397</v>
      </c>
      <c r="B546" s="34"/>
      <c r="C546" s="24">
        <f>C547</f>
        <v>77625</v>
      </c>
      <c r="D546" s="24">
        <f>D547</f>
        <v>0</v>
      </c>
      <c r="E546" s="24">
        <f t="shared" si="181"/>
        <v>77625</v>
      </c>
      <c r="F546" s="24">
        <f>F547</f>
        <v>30912.14</v>
      </c>
      <c r="G546" s="24">
        <f>G547</f>
        <v>0</v>
      </c>
      <c r="H546" s="24">
        <f t="shared" ref="H546:H555" si="184">F546+G546</f>
        <v>30912.14</v>
      </c>
      <c r="I546" s="24">
        <f>I547</f>
        <v>0</v>
      </c>
      <c r="J546" s="24">
        <f>J547</f>
        <v>0</v>
      </c>
      <c r="K546" s="24">
        <f t="shared" si="182"/>
        <v>39.82240257648953</v>
      </c>
      <c r="L546" s="24"/>
      <c r="M546" s="24">
        <f t="shared" si="183"/>
        <v>39.82240257648953</v>
      </c>
    </row>
    <row r="547" spans="1:20" ht="18" customHeight="1">
      <c r="A547" s="97" t="s">
        <v>398</v>
      </c>
      <c r="B547" s="73"/>
      <c r="C547" s="32">
        <f>C548+C549</f>
        <v>77625</v>
      </c>
      <c r="D547" s="32">
        <f>D548+D549</f>
        <v>0</v>
      </c>
      <c r="E547" s="32">
        <f t="shared" si="181"/>
        <v>77625</v>
      </c>
      <c r="F547" s="32">
        <f>F548+F549</f>
        <v>30912.14</v>
      </c>
      <c r="G547" s="32">
        <f>G548+G549</f>
        <v>0</v>
      </c>
      <c r="H547" s="32">
        <f t="shared" si="184"/>
        <v>30912.14</v>
      </c>
      <c r="I547" s="32">
        <f>I548+I549</f>
        <v>0</v>
      </c>
      <c r="J547" s="32">
        <f>J548+J549</f>
        <v>0</v>
      </c>
      <c r="K547" s="32">
        <f t="shared" si="182"/>
        <v>39.82240257648953</v>
      </c>
      <c r="L547" s="32"/>
      <c r="M547" s="32">
        <f t="shared" si="183"/>
        <v>39.82240257648953</v>
      </c>
    </row>
    <row r="548" spans="1:20" ht="18" customHeight="1">
      <c r="A548" s="98" t="s">
        <v>399</v>
      </c>
      <c r="B548" s="73"/>
      <c r="C548" s="32">
        <f>SUM(C550:C552)</f>
        <v>28600</v>
      </c>
      <c r="D548" s="32">
        <f>SUM(D550:D552)</f>
        <v>0</v>
      </c>
      <c r="E548" s="32">
        <f t="shared" si="181"/>
        <v>28600</v>
      </c>
      <c r="F548" s="32">
        <f>SUM(F550:F552)</f>
        <v>10932.15</v>
      </c>
      <c r="G548" s="32">
        <f>SUM(G550:G552)</f>
        <v>0</v>
      </c>
      <c r="H548" s="32">
        <f t="shared" si="184"/>
        <v>10932.15</v>
      </c>
      <c r="I548" s="32">
        <f>SUM(I550:I552)</f>
        <v>0</v>
      </c>
      <c r="J548" s="32">
        <f>SUM(J550:J552)</f>
        <v>0</v>
      </c>
      <c r="K548" s="32">
        <f t="shared" si="182"/>
        <v>38.224300699300699</v>
      </c>
      <c r="L548" s="32"/>
      <c r="M548" s="32">
        <f t="shared" si="183"/>
        <v>38.224300699300699</v>
      </c>
    </row>
    <row r="549" spans="1:20" ht="18" customHeight="1">
      <c r="A549" s="98" t="s">
        <v>400</v>
      </c>
      <c r="B549" s="73"/>
      <c r="C549" s="32">
        <f>SUM(C553:C555)</f>
        <v>49025</v>
      </c>
      <c r="D549" s="32">
        <f>SUM(D553:D555)</f>
        <v>0</v>
      </c>
      <c r="E549" s="32">
        <f t="shared" si="181"/>
        <v>49025</v>
      </c>
      <c r="F549" s="32">
        <f>SUM(F553:F555)</f>
        <v>19979.989999999998</v>
      </c>
      <c r="G549" s="32">
        <f>SUM(G553:G555)</f>
        <v>0</v>
      </c>
      <c r="H549" s="32">
        <f t="shared" si="184"/>
        <v>19979.989999999998</v>
      </c>
      <c r="I549" s="32">
        <f>SUM(I553:I555)</f>
        <v>0</v>
      </c>
      <c r="J549" s="32">
        <f>SUM(J553:J555)</f>
        <v>0</v>
      </c>
      <c r="K549" s="32">
        <f t="shared" si="182"/>
        <v>40.754696583375825</v>
      </c>
      <c r="L549" s="32"/>
      <c r="M549" s="32">
        <f t="shared" si="183"/>
        <v>40.754696583375825</v>
      </c>
    </row>
    <row r="550" spans="1:20" s="54" customFormat="1" ht="18" customHeight="1">
      <c r="A550" s="35" t="s">
        <v>22</v>
      </c>
      <c r="B550" s="49" t="s">
        <v>23</v>
      </c>
      <c r="C550" s="118">
        <v>4100</v>
      </c>
      <c r="D550" s="118"/>
      <c r="E550" s="32">
        <f t="shared" si="181"/>
        <v>4100</v>
      </c>
      <c r="F550" s="32">
        <v>1404.3</v>
      </c>
      <c r="G550" s="32"/>
      <c r="H550" s="32">
        <f t="shared" si="184"/>
        <v>1404.3</v>
      </c>
      <c r="I550" s="32"/>
      <c r="J550" s="32"/>
      <c r="K550" s="20">
        <f t="shared" si="182"/>
        <v>34.251219512195121</v>
      </c>
      <c r="L550" s="32"/>
      <c r="M550" s="32">
        <f t="shared" si="183"/>
        <v>34.251219512195121</v>
      </c>
      <c r="N550" s="50"/>
      <c r="O550" s="51"/>
      <c r="P550" s="50"/>
      <c r="Q550" s="52"/>
      <c r="R550" s="53"/>
      <c r="S550" s="53"/>
      <c r="T550" s="53"/>
    </row>
    <row r="551" spans="1:20" s="54" customFormat="1" ht="18" customHeight="1">
      <c r="A551" s="33" t="s">
        <v>24</v>
      </c>
      <c r="B551" s="49" t="s">
        <v>25</v>
      </c>
      <c r="C551" s="118">
        <v>600</v>
      </c>
      <c r="D551" s="118"/>
      <c r="E551" s="32">
        <f t="shared" si="181"/>
        <v>600</v>
      </c>
      <c r="F551" s="32">
        <v>227.85</v>
      </c>
      <c r="G551" s="32"/>
      <c r="H551" s="32">
        <f t="shared" si="184"/>
        <v>227.85</v>
      </c>
      <c r="I551" s="32"/>
      <c r="J551" s="32"/>
      <c r="K551" s="20">
        <f t="shared" si="182"/>
        <v>37.974999999999994</v>
      </c>
      <c r="L551" s="32"/>
      <c r="M551" s="32">
        <f t="shared" si="183"/>
        <v>37.974999999999994</v>
      </c>
      <c r="N551" s="50"/>
      <c r="O551" s="51"/>
      <c r="P551" s="50"/>
      <c r="Q551" s="52"/>
      <c r="R551" s="53"/>
      <c r="S551" s="53"/>
      <c r="T551" s="53"/>
    </row>
    <row r="552" spans="1:20" s="18" customFormat="1" ht="18" customHeight="1">
      <c r="A552" s="35" t="s">
        <v>26</v>
      </c>
      <c r="B552" s="25" t="s">
        <v>27</v>
      </c>
      <c r="C552" s="32">
        <v>23900</v>
      </c>
      <c r="D552" s="17"/>
      <c r="E552" s="27">
        <f>C552+D552</f>
        <v>23900</v>
      </c>
      <c r="F552" s="32">
        <v>9300</v>
      </c>
      <c r="G552" s="17"/>
      <c r="H552" s="32">
        <f t="shared" si="184"/>
        <v>9300</v>
      </c>
      <c r="I552" s="20"/>
      <c r="J552" s="20"/>
      <c r="K552" s="32">
        <f t="shared" si="182"/>
        <v>38.912133891213394</v>
      </c>
      <c r="L552" s="32"/>
      <c r="M552" s="32">
        <f t="shared" si="183"/>
        <v>38.912133891213394</v>
      </c>
    </row>
    <row r="553" spans="1:20" ht="18" customHeight="1">
      <c r="A553" s="33" t="s">
        <v>28</v>
      </c>
      <c r="B553" s="25" t="s">
        <v>29</v>
      </c>
      <c r="C553" s="32">
        <v>30000</v>
      </c>
      <c r="D553" s="32"/>
      <c r="E553" s="32">
        <f>SUM(C553:D553)</f>
        <v>30000</v>
      </c>
      <c r="F553" s="27">
        <v>4954.99</v>
      </c>
      <c r="G553" s="27"/>
      <c r="H553" s="32">
        <f t="shared" si="184"/>
        <v>4954.99</v>
      </c>
      <c r="I553" s="32"/>
      <c r="J553" s="32"/>
      <c r="K553" s="32">
        <f t="shared" si="182"/>
        <v>16.516633333333335</v>
      </c>
      <c r="L553" s="32"/>
      <c r="M553" s="32">
        <f t="shared" si="183"/>
        <v>16.516633333333335</v>
      </c>
    </row>
    <row r="554" spans="1:20" ht="18" customHeight="1">
      <c r="A554" s="33" t="s">
        <v>330</v>
      </c>
      <c r="B554" s="25" t="s">
        <v>52</v>
      </c>
      <c r="C554" s="32">
        <v>25</v>
      </c>
      <c r="D554" s="32"/>
      <c r="E554" s="32">
        <f>SUM(C554:D554)</f>
        <v>25</v>
      </c>
      <c r="F554" s="27">
        <v>25</v>
      </c>
      <c r="G554" s="27"/>
      <c r="H554" s="32">
        <f t="shared" si="184"/>
        <v>25</v>
      </c>
      <c r="I554" s="32"/>
      <c r="J554" s="32"/>
      <c r="K554" s="32">
        <f t="shared" si="182"/>
        <v>100</v>
      </c>
      <c r="L554" s="32"/>
      <c r="M554" s="32">
        <f t="shared" si="183"/>
        <v>100</v>
      </c>
    </row>
    <row r="555" spans="1:20" ht="18" customHeight="1">
      <c r="A555" s="33" t="s">
        <v>310</v>
      </c>
      <c r="B555" s="25" t="s">
        <v>54</v>
      </c>
      <c r="C555" s="27">
        <v>19000</v>
      </c>
      <c r="D555" s="27"/>
      <c r="E555" s="32">
        <f>SUM(C555:D555)</f>
        <v>19000</v>
      </c>
      <c r="F555" s="27">
        <v>15000</v>
      </c>
      <c r="G555" s="27"/>
      <c r="H555" s="32">
        <f t="shared" si="184"/>
        <v>15000</v>
      </c>
      <c r="I555" s="32"/>
      <c r="J555" s="32"/>
      <c r="K555" s="32">
        <f t="shared" si="182"/>
        <v>78.94736842105263</v>
      </c>
      <c r="L555" s="32"/>
      <c r="M555" s="32">
        <f t="shared" si="183"/>
        <v>78.94736842105263</v>
      </c>
    </row>
    <row r="556" spans="1:20" ht="18" customHeight="1">
      <c r="A556" s="119"/>
      <c r="B556" s="25"/>
      <c r="C556" s="27"/>
      <c r="D556" s="27"/>
      <c r="E556" s="27"/>
      <c r="F556" s="27"/>
      <c r="G556" s="27"/>
      <c r="H556" s="27"/>
      <c r="I556" s="27"/>
      <c r="J556" s="27"/>
      <c r="K556" s="32"/>
      <c r="L556" s="32"/>
      <c r="M556" s="32"/>
    </row>
    <row r="557" spans="1:20" s="48" customFormat="1" ht="18" customHeight="1">
      <c r="A557" s="80" t="s">
        <v>112</v>
      </c>
      <c r="B557" s="6">
        <v>75818</v>
      </c>
      <c r="C557" s="42">
        <f>C558+C560</f>
        <v>3519863.84</v>
      </c>
      <c r="D557" s="42">
        <f>D558+D560</f>
        <v>0</v>
      </c>
      <c r="E557" s="43">
        <f t="shared" ref="E557:E568" si="185">SUM(C557:D557)</f>
        <v>3519863.84</v>
      </c>
      <c r="F557" s="42">
        <f>F558+F560</f>
        <v>0</v>
      </c>
      <c r="G557" s="42">
        <f>G558+G560</f>
        <v>0</v>
      </c>
      <c r="H557" s="42">
        <f>SUM(H562:H568)</f>
        <v>0</v>
      </c>
      <c r="I557" s="42">
        <f>I558+I560</f>
        <v>0</v>
      </c>
      <c r="J557" s="42">
        <f>J558+J560</f>
        <v>0</v>
      </c>
      <c r="K557" s="43">
        <f>F557/C557*100</f>
        <v>0</v>
      </c>
      <c r="L557" s="43">
        <v>0</v>
      </c>
      <c r="M557" s="43">
        <f>H557/E557*100</f>
        <v>0</v>
      </c>
      <c r="N557" s="44"/>
      <c r="O557" s="45"/>
      <c r="P557" s="44"/>
      <c r="Q557" s="46"/>
      <c r="R557" s="47"/>
      <c r="S557" s="47"/>
      <c r="T557" s="47"/>
    </row>
    <row r="558" spans="1:20" s="48" customFormat="1" ht="18" customHeight="1">
      <c r="A558" s="22" t="s">
        <v>397</v>
      </c>
      <c r="B558" s="6"/>
      <c r="C558" s="42">
        <f>C559</f>
        <v>2737029.26</v>
      </c>
      <c r="D558" s="42">
        <f>D559</f>
        <v>0</v>
      </c>
      <c r="E558" s="43">
        <f t="shared" si="185"/>
        <v>2737029.26</v>
      </c>
      <c r="F558" s="42">
        <f>F559</f>
        <v>0</v>
      </c>
      <c r="G558" s="42">
        <f>G559</f>
        <v>0</v>
      </c>
      <c r="H558" s="42">
        <f>SUM(H568:H569)</f>
        <v>0</v>
      </c>
      <c r="I558" s="42">
        <f>I559</f>
        <v>0</v>
      </c>
      <c r="J558" s="42">
        <f>J559</f>
        <v>0</v>
      </c>
      <c r="K558" s="43">
        <f>F558/C558*100</f>
        <v>0</v>
      </c>
      <c r="L558" s="43"/>
      <c r="M558" s="43">
        <f>H558/E558*100</f>
        <v>0</v>
      </c>
      <c r="N558" s="44"/>
      <c r="O558" s="45"/>
      <c r="P558" s="44"/>
      <c r="Q558" s="46"/>
      <c r="R558" s="47"/>
      <c r="S558" s="47"/>
      <c r="T558" s="47"/>
    </row>
    <row r="559" spans="1:20" s="48" customFormat="1" ht="30" customHeight="1">
      <c r="A559" s="99" t="s">
        <v>413</v>
      </c>
      <c r="B559" s="84"/>
      <c r="C559" s="93">
        <f>SUM(C562:C567)</f>
        <v>2737029.26</v>
      </c>
      <c r="D559" s="93">
        <f>D562</f>
        <v>0</v>
      </c>
      <c r="E559" s="32">
        <f t="shared" si="185"/>
        <v>2737029.26</v>
      </c>
      <c r="F559" s="93">
        <f>F562</f>
        <v>0</v>
      </c>
      <c r="G559" s="93">
        <f>G562</f>
        <v>0</v>
      </c>
      <c r="H559" s="32">
        <f>SUM(F559:G559)</f>
        <v>0</v>
      </c>
      <c r="I559" s="93">
        <f>I562</f>
        <v>0</v>
      </c>
      <c r="J559" s="93">
        <f>J562</f>
        <v>0</v>
      </c>
      <c r="K559" s="32">
        <f t="shared" ref="K559:K568" si="186">F559/C559*100</f>
        <v>0</v>
      </c>
      <c r="L559" s="32"/>
      <c r="M559" s="32">
        <f t="shared" ref="M559:M568" si="187">H559/E559*100</f>
        <v>0</v>
      </c>
      <c r="N559" s="44"/>
      <c r="O559" s="45"/>
      <c r="P559" s="44"/>
      <c r="Q559" s="46"/>
      <c r="R559" s="47"/>
      <c r="S559" s="47"/>
      <c r="T559" s="47"/>
    </row>
    <row r="560" spans="1:20" s="48" customFormat="1" ht="30" customHeight="1">
      <c r="A560" s="96" t="s">
        <v>406</v>
      </c>
      <c r="B560" s="6"/>
      <c r="C560" s="42">
        <f>C561</f>
        <v>782834.58</v>
      </c>
      <c r="D560" s="42">
        <f>D561</f>
        <v>0</v>
      </c>
      <c r="E560" s="43">
        <f t="shared" si="185"/>
        <v>782834.58</v>
      </c>
      <c r="F560" s="42">
        <f>F561</f>
        <v>0</v>
      </c>
      <c r="G560" s="42">
        <f>G561</f>
        <v>0</v>
      </c>
      <c r="H560" s="43">
        <f>SUM(F560:G560)</f>
        <v>0</v>
      </c>
      <c r="I560" s="42">
        <f>I561</f>
        <v>0</v>
      </c>
      <c r="J560" s="42">
        <f>J561</f>
        <v>0</v>
      </c>
      <c r="K560" s="43">
        <f t="shared" si="186"/>
        <v>0</v>
      </c>
      <c r="L560" s="43"/>
      <c r="M560" s="43">
        <f t="shared" si="187"/>
        <v>0</v>
      </c>
      <c r="N560" s="44"/>
      <c r="O560" s="45"/>
      <c r="P560" s="44"/>
      <c r="Q560" s="46"/>
      <c r="R560" s="47"/>
      <c r="S560" s="47"/>
      <c r="T560" s="47"/>
    </row>
    <row r="561" spans="1:20" s="48" customFormat="1" ht="22.5" customHeight="1">
      <c r="A561" s="99" t="s">
        <v>414</v>
      </c>
      <c r="B561" s="84"/>
      <c r="C561" s="93">
        <f>C568</f>
        <v>782834.58</v>
      </c>
      <c r="D561" s="93">
        <f>D568</f>
        <v>0</v>
      </c>
      <c r="E561" s="32">
        <f t="shared" si="185"/>
        <v>782834.58</v>
      </c>
      <c r="F561" s="93"/>
      <c r="G561" s="93"/>
      <c r="H561" s="32">
        <f>SUM(F561:G561)</f>
        <v>0</v>
      </c>
      <c r="I561" s="93">
        <f>I568</f>
        <v>0</v>
      </c>
      <c r="J561" s="93">
        <f>J568</f>
        <v>0</v>
      </c>
      <c r="K561" s="43">
        <f t="shared" si="186"/>
        <v>0</v>
      </c>
      <c r="L561" s="43"/>
      <c r="M561" s="43">
        <f t="shared" si="187"/>
        <v>0</v>
      </c>
      <c r="N561" s="44"/>
      <c r="O561" s="45"/>
      <c r="P561" s="44"/>
      <c r="Q561" s="46"/>
      <c r="R561" s="47"/>
      <c r="S561" s="47"/>
      <c r="T561" s="47"/>
    </row>
    <row r="562" spans="1:20" s="48" customFormat="1" ht="18" customHeight="1">
      <c r="A562" s="92" t="s">
        <v>373</v>
      </c>
      <c r="B562" s="49" t="s">
        <v>113</v>
      </c>
      <c r="C562" s="93">
        <v>1055930.26</v>
      </c>
      <c r="D562" s="93"/>
      <c r="E562" s="32">
        <f t="shared" si="185"/>
        <v>1055930.26</v>
      </c>
      <c r="F562" s="42"/>
      <c r="G562" s="42"/>
      <c r="H562" s="32">
        <f t="shared" ref="H562:H568" si="188">SUM(F562:G562)</f>
        <v>0</v>
      </c>
      <c r="I562" s="42"/>
      <c r="J562" s="93"/>
      <c r="K562" s="32">
        <f t="shared" si="186"/>
        <v>0</v>
      </c>
      <c r="L562" s="32"/>
      <c r="M562" s="32">
        <f t="shared" si="187"/>
        <v>0</v>
      </c>
      <c r="N562" s="44"/>
      <c r="O562" s="45"/>
      <c r="P562" s="44"/>
      <c r="Q562" s="46"/>
      <c r="R562" s="47"/>
      <c r="S562" s="47"/>
      <c r="T562" s="47"/>
    </row>
    <row r="563" spans="1:20" s="48" customFormat="1" ht="18" customHeight="1">
      <c r="A563" s="92" t="s">
        <v>444</v>
      </c>
      <c r="B563" s="49" t="s">
        <v>113</v>
      </c>
      <c r="C563" s="93">
        <v>596000</v>
      </c>
      <c r="D563" s="93"/>
      <c r="E563" s="32">
        <f t="shared" si="185"/>
        <v>596000</v>
      </c>
      <c r="F563" s="42"/>
      <c r="G563" s="42"/>
      <c r="H563" s="32">
        <f t="shared" si="188"/>
        <v>0</v>
      </c>
      <c r="I563" s="42"/>
      <c r="J563" s="93"/>
      <c r="K563" s="32">
        <f t="shared" si="186"/>
        <v>0</v>
      </c>
      <c r="L563" s="32"/>
      <c r="M563" s="32">
        <f t="shared" si="187"/>
        <v>0</v>
      </c>
      <c r="N563" s="44"/>
      <c r="O563" s="45"/>
      <c r="P563" s="44"/>
      <c r="Q563" s="46"/>
      <c r="R563" s="47"/>
      <c r="S563" s="47"/>
      <c r="T563" s="47"/>
    </row>
    <row r="564" spans="1:20" s="48" customFormat="1" ht="18" customHeight="1">
      <c r="A564" s="92" t="s">
        <v>445</v>
      </c>
      <c r="B564" s="49" t="s">
        <v>113</v>
      </c>
      <c r="C564" s="93">
        <v>57521</v>
      </c>
      <c r="D564" s="93"/>
      <c r="E564" s="32">
        <f t="shared" si="185"/>
        <v>57521</v>
      </c>
      <c r="F564" s="42"/>
      <c r="G564" s="42"/>
      <c r="H564" s="32">
        <f t="shared" si="188"/>
        <v>0</v>
      </c>
      <c r="I564" s="42"/>
      <c r="J564" s="93"/>
      <c r="K564" s="32">
        <f t="shared" si="186"/>
        <v>0</v>
      </c>
      <c r="L564" s="32"/>
      <c r="M564" s="32">
        <f t="shared" si="187"/>
        <v>0</v>
      </c>
      <c r="N564" s="44"/>
      <c r="O564" s="45"/>
      <c r="P564" s="44"/>
      <c r="Q564" s="46"/>
      <c r="R564" s="47"/>
      <c r="S564" s="47"/>
      <c r="T564" s="47"/>
    </row>
    <row r="565" spans="1:20" s="48" customFormat="1" ht="18" customHeight="1">
      <c r="A565" s="92" t="s">
        <v>446</v>
      </c>
      <c r="B565" s="49" t="s">
        <v>113</v>
      </c>
      <c r="C565" s="93">
        <v>650256</v>
      </c>
      <c r="D565" s="93"/>
      <c r="E565" s="32">
        <f t="shared" si="185"/>
        <v>650256</v>
      </c>
      <c r="F565" s="42"/>
      <c r="G565" s="42"/>
      <c r="H565" s="32">
        <f t="shared" si="188"/>
        <v>0</v>
      </c>
      <c r="I565" s="42"/>
      <c r="J565" s="93"/>
      <c r="K565" s="32">
        <f t="shared" si="186"/>
        <v>0</v>
      </c>
      <c r="L565" s="32"/>
      <c r="M565" s="32">
        <f t="shared" si="187"/>
        <v>0</v>
      </c>
      <c r="N565" s="44"/>
      <c r="O565" s="45"/>
      <c r="P565" s="44"/>
      <c r="Q565" s="46"/>
      <c r="R565" s="47"/>
      <c r="S565" s="47"/>
      <c r="T565" s="47"/>
    </row>
    <row r="566" spans="1:20" s="48" customFormat="1" ht="18" customHeight="1">
      <c r="A566" s="92" t="s">
        <v>447</v>
      </c>
      <c r="B566" s="49" t="s">
        <v>113</v>
      </c>
      <c r="C566" s="93">
        <v>62545</v>
      </c>
      <c r="D566" s="93"/>
      <c r="E566" s="32">
        <f t="shared" si="185"/>
        <v>62545</v>
      </c>
      <c r="F566" s="42"/>
      <c r="G566" s="42"/>
      <c r="H566" s="32">
        <f t="shared" si="188"/>
        <v>0</v>
      </c>
      <c r="I566" s="42"/>
      <c r="J566" s="93"/>
      <c r="K566" s="32">
        <f t="shared" si="186"/>
        <v>0</v>
      </c>
      <c r="L566" s="32"/>
      <c r="M566" s="32">
        <f t="shared" si="187"/>
        <v>0</v>
      </c>
      <c r="N566" s="44"/>
      <c r="O566" s="45"/>
      <c r="P566" s="44"/>
      <c r="Q566" s="46"/>
      <c r="R566" s="47"/>
      <c r="S566" s="47"/>
      <c r="T566" s="47"/>
    </row>
    <row r="567" spans="1:20" s="48" customFormat="1" ht="18" customHeight="1">
      <c r="A567" s="92" t="s">
        <v>448</v>
      </c>
      <c r="B567" s="49" t="s">
        <v>113</v>
      </c>
      <c r="C567" s="93">
        <v>314777</v>
      </c>
      <c r="D567" s="93"/>
      <c r="E567" s="32">
        <f t="shared" si="185"/>
        <v>314777</v>
      </c>
      <c r="F567" s="42"/>
      <c r="G567" s="42"/>
      <c r="H567" s="32">
        <f t="shared" si="188"/>
        <v>0</v>
      </c>
      <c r="I567" s="42"/>
      <c r="J567" s="93"/>
      <c r="K567" s="32">
        <f t="shared" si="186"/>
        <v>0</v>
      </c>
      <c r="L567" s="32"/>
      <c r="M567" s="32">
        <f t="shared" si="187"/>
        <v>0</v>
      </c>
      <c r="N567" s="44"/>
      <c r="O567" s="45"/>
      <c r="P567" s="44"/>
      <c r="Q567" s="46"/>
      <c r="R567" s="47"/>
      <c r="S567" s="47"/>
      <c r="T567" s="47"/>
    </row>
    <row r="568" spans="1:20" s="54" customFormat="1" ht="18" customHeight="1">
      <c r="A568" s="40" t="s">
        <v>110</v>
      </c>
      <c r="B568" s="49" t="s">
        <v>114</v>
      </c>
      <c r="C568" s="69">
        <v>782834.58</v>
      </c>
      <c r="D568" s="69"/>
      <c r="E568" s="32">
        <f t="shared" si="185"/>
        <v>782834.58</v>
      </c>
      <c r="F568" s="32"/>
      <c r="G568" s="32"/>
      <c r="H568" s="32">
        <f t="shared" si="188"/>
        <v>0</v>
      </c>
      <c r="I568" s="27"/>
      <c r="J568" s="32"/>
      <c r="K568" s="32">
        <f t="shared" si="186"/>
        <v>0</v>
      </c>
      <c r="L568" s="32"/>
      <c r="M568" s="32">
        <f t="shared" si="187"/>
        <v>0</v>
      </c>
      <c r="N568" s="50"/>
      <c r="O568" s="51"/>
      <c r="P568" s="50"/>
      <c r="Q568" s="52"/>
      <c r="R568" s="53"/>
      <c r="S568" s="53"/>
      <c r="T568" s="53"/>
    </row>
    <row r="569" spans="1:20" s="54" customFormat="1" ht="18" customHeight="1">
      <c r="A569" s="40"/>
      <c r="B569" s="49"/>
      <c r="C569" s="69"/>
      <c r="D569" s="69"/>
      <c r="E569" s="32"/>
      <c r="F569" s="32"/>
      <c r="G569" s="32"/>
      <c r="H569" s="32"/>
      <c r="I569" s="27"/>
      <c r="J569" s="27"/>
      <c r="K569" s="32"/>
      <c r="L569" s="32"/>
      <c r="M569" s="43"/>
      <c r="N569" s="50"/>
      <c r="O569" s="51"/>
      <c r="P569" s="50"/>
      <c r="Q569" s="52"/>
      <c r="R569" s="53"/>
      <c r="S569" s="53"/>
      <c r="T569" s="53"/>
    </row>
    <row r="570" spans="1:20" ht="18" customHeight="1">
      <c r="A570" s="78" t="s">
        <v>115</v>
      </c>
      <c r="B570" s="5" t="s">
        <v>116</v>
      </c>
      <c r="C570" s="24">
        <f>C571+C578</f>
        <v>59999748.450000003</v>
      </c>
      <c r="D570" s="24">
        <f>D571+D578</f>
        <v>718919.73</v>
      </c>
      <c r="E570" s="24">
        <f>C570+D570</f>
        <v>60718668.18</v>
      </c>
      <c r="F570" s="24">
        <f>F571+F578</f>
        <v>59867717.690000013</v>
      </c>
      <c r="G570" s="24">
        <f>G571+G578</f>
        <v>671201.34999999986</v>
      </c>
      <c r="H570" s="24">
        <f>F570+G570</f>
        <v>60538919.040000014</v>
      </c>
      <c r="I570" s="24">
        <f>I571+I578</f>
        <v>4358033.84</v>
      </c>
      <c r="J570" s="24">
        <f>J571+J578</f>
        <v>0</v>
      </c>
      <c r="K570" s="43">
        <f>F570/C570*100</f>
        <v>99.77994781076454</v>
      </c>
      <c r="L570" s="43">
        <f>G570/D570*100</f>
        <v>93.36248846585417</v>
      </c>
      <c r="M570" s="43">
        <f>H570/E570*100</f>
        <v>99.703963961351846</v>
      </c>
    </row>
    <row r="571" spans="1:20" ht="18" customHeight="1">
      <c r="A571" s="22" t="s">
        <v>397</v>
      </c>
      <c r="B571" s="5"/>
      <c r="C571" s="24">
        <f>C572+C575+C576+C577</f>
        <v>59785979.25</v>
      </c>
      <c r="D571" s="24">
        <f>D572+D575+D576+D577</f>
        <v>584057.92999999993</v>
      </c>
      <c r="E571" s="24">
        <f t="shared" ref="E571:E580" si="189">C571+D571</f>
        <v>60370037.18</v>
      </c>
      <c r="F571" s="24">
        <f>F572+F575+F576+F577</f>
        <v>59655814.340000011</v>
      </c>
      <c r="G571" s="24">
        <f>G572+G575+G576+G577</f>
        <v>537816.64999999991</v>
      </c>
      <c r="H571" s="24">
        <f t="shared" ref="H571:H580" si="190">F571+G571</f>
        <v>60193630.99000001</v>
      </c>
      <c r="I571" s="24">
        <f>I572+I575+I576+I577</f>
        <v>4358033.84</v>
      </c>
      <c r="J571" s="24">
        <f>J572+J575+J576+J577</f>
        <v>0</v>
      </c>
      <c r="K571" s="43">
        <f t="shared" ref="K571:M577" si="191">F571/C571*100</f>
        <v>99.782281880078116</v>
      </c>
      <c r="L571" s="43">
        <f t="shared" si="191"/>
        <v>92.082757955191184</v>
      </c>
      <c r="M571" s="43">
        <f t="shared" si="191"/>
        <v>99.707791814879926</v>
      </c>
    </row>
    <row r="572" spans="1:20" ht="18" customHeight="1">
      <c r="A572" s="97" t="s">
        <v>398</v>
      </c>
      <c r="B572" s="25"/>
      <c r="C572" s="27">
        <f>SUM(C573+C574)</f>
        <v>55153124.25</v>
      </c>
      <c r="D572" s="27">
        <f>SUM(D573+D574)</f>
        <v>36566</v>
      </c>
      <c r="E572" s="27">
        <f t="shared" si="189"/>
        <v>55189690.25</v>
      </c>
      <c r="F572" s="27">
        <f>SUM(F573+F574)</f>
        <v>55045165.040000007</v>
      </c>
      <c r="G572" s="27">
        <f>SUM(G573+G574)</f>
        <v>35302.400000000001</v>
      </c>
      <c r="H572" s="27">
        <f t="shared" si="190"/>
        <v>55080467.440000005</v>
      </c>
      <c r="I572" s="27">
        <f>SUM(I573+I574)</f>
        <v>4348696.3899999997</v>
      </c>
      <c r="J572" s="32">
        <f>SUM(J573+J574)</f>
        <v>0</v>
      </c>
      <c r="K572" s="32">
        <f t="shared" si="191"/>
        <v>99.804255495100094</v>
      </c>
      <c r="L572" s="32">
        <f t="shared" si="191"/>
        <v>96.544330799102994</v>
      </c>
      <c r="M572" s="32">
        <f t="shared" si="191"/>
        <v>99.802095627815206</v>
      </c>
    </row>
    <row r="573" spans="1:20" ht="18" customHeight="1">
      <c r="A573" s="98" t="s">
        <v>399</v>
      </c>
      <c r="B573" s="25"/>
      <c r="C573" s="27">
        <f>C585+C622+C640+C674+C708+C735+C748+C774</f>
        <v>44709117.5</v>
      </c>
      <c r="D573" s="27">
        <f>D585+D622+D640+D674+D708+D735+D748+D774</f>
        <v>1840</v>
      </c>
      <c r="E573" s="27">
        <f t="shared" si="189"/>
        <v>44710957.5</v>
      </c>
      <c r="F573" s="27">
        <f>F585+F622+F640+F674+F708+F735+F748+F774</f>
        <v>44695551.190000005</v>
      </c>
      <c r="G573" s="27">
        <f>G585+G622+G640+G674+G708+G735+G748+G774</f>
        <v>1840</v>
      </c>
      <c r="H573" s="27">
        <f t="shared" si="190"/>
        <v>44697391.190000005</v>
      </c>
      <c r="I573" s="27">
        <f>I585+I622+I640+I674+I708+I735+I748+I774</f>
        <v>4155832.52</v>
      </c>
      <c r="J573" s="32">
        <f>J585+J622+J640+J674+J708+J735+J748+J774</f>
        <v>0</v>
      </c>
      <c r="K573" s="32">
        <f t="shared" si="191"/>
        <v>99.969656502390166</v>
      </c>
      <c r="L573" s="32">
        <v>0</v>
      </c>
      <c r="M573" s="32">
        <f t="shared" si="191"/>
        <v>99.969657751122881</v>
      </c>
    </row>
    <row r="574" spans="1:20" ht="18" customHeight="1">
      <c r="A574" s="98" t="s">
        <v>400</v>
      </c>
      <c r="B574" s="25"/>
      <c r="C574" s="27">
        <f>C586+C623+C641+C675+C709+C736+C749+C775</f>
        <v>10444006.750000002</v>
      </c>
      <c r="D574" s="27">
        <f>D586+D623+D641+D675+D709+D736+D749+D775</f>
        <v>34726</v>
      </c>
      <c r="E574" s="27">
        <f t="shared" si="189"/>
        <v>10478732.750000002</v>
      </c>
      <c r="F574" s="27">
        <f>F586+F623+F641+F675+F709+F736+F749+F775</f>
        <v>10349613.850000001</v>
      </c>
      <c r="G574" s="27">
        <f>G586+G623+G641+G675+G709+G736+G749+G775</f>
        <v>33462.400000000001</v>
      </c>
      <c r="H574" s="27">
        <f t="shared" si="190"/>
        <v>10383076.250000002</v>
      </c>
      <c r="I574" s="27">
        <f>I586+I623+I641+I675+I709+I736+I749+I775</f>
        <v>192863.87</v>
      </c>
      <c r="J574" s="32">
        <f>J586+J623+J641+J675+J709+J736+J749+J775</f>
        <v>0</v>
      </c>
      <c r="K574" s="32">
        <f t="shared" si="191"/>
        <v>99.09620031603292</v>
      </c>
      <c r="L574" s="32">
        <f t="shared" si="191"/>
        <v>96.36122789840465</v>
      </c>
      <c r="M574" s="32">
        <f t="shared" si="191"/>
        <v>99.087136753249098</v>
      </c>
    </row>
    <row r="575" spans="1:20" ht="18" customHeight="1">
      <c r="A575" s="97" t="s">
        <v>415</v>
      </c>
      <c r="B575" s="25"/>
      <c r="C575" s="27">
        <f>C587+C624+C642+C676</f>
        <v>4512634</v>
      </c>
      <c r="D575" s="27">
        <f>D587+D624+D642+D676</f>
        <v>0</v>
      </c>
      <c r="E575" s="27">
        <f t="shared" si="189"/>
        <v>4512634</v>
      </c>
      <c r="F575" s="27">
        <f>F587+F624+F642+F676</f>
        <v>4491201.17</v>
      </c>
      <c r="G575" s="27">
        <f>G587+G624+G642+G676</f>
        <v>0</v>
      </c>
      <c r="H575" s="27">
        <f t="shared" si="190"/>
        <v>4491201.17</v>
      </c>
      <c r="I575" s="27">
        <f>I587+I624+I642+I676</f>
        <v>0</v>
      </c>
      <c r="J575" s="32">
        <f>J587+J624+J642+J676</f>
        <v>0</v>
      </c>
      <c r="K575" s="32">
        <f t="shared" si="191"/>
        <v>99.525048342054774</v>
      </c>
      <c r="L575" s="32">
        <v>0</v>
      </c>
      <c r="M575" s="32">
        <f t="shared" si="191"/>
        <v>99.525048342054774</v>
      </c>
    </row>
    <row r="576" spans="1:20" ht="18" customHeight="1">
      <c r="A576" s="98" t="s">
        <v>402</v>
      </c>
      <c r="B576" s="25"/>
      <c r="C576" s="27">
        <f>C588+C643+C677+C710+C750+C776+C625</f>
        <v>120221</v>
      </c>
      <c r="D576" s="27">
        <f>D588+D643+D677+D710+D750+D776+D625</f>
        <v>0</v>
      </c>
      <c r="E576" s="27">
        <f t="shared" si="189"/>
        <v>120221</v>
      </c>
      <c r="F576" s="27">
        <f>F588+F643+F677+F710+F750+F776+F625</f>
        <v>119448.13</v>
      </c>
      <c r="G576" s="27">
        <f>G588+G643+G677+G710+G750+G776+G625</f>
        <v>0</v>
      </c>
      <c r="H576" s="27">
        <f t="shared" si="190"/>
        <v>119448.13</v>
      </c>
      <c r="I576" s="27">
        <f>I588+I643+I677+I710+I750+I776+I625</f>
        <v>282.73</v>
      </c>
      <c r="J576" s="27">
        <f>J588+J643+J677+J710+J750+J776+J625</f>
        <v>0</v>
      </c>
      <c r="K576" s="32">
        <f t="shared" si="191"/>
        <v>99.35712562697033</v>
      </c>
      <c r="L576" s="32">
        <v>0</v>
      </c>
      <c r="M576" s="32">
        <f t="shared" si="191"/>
        <v>99.35712562697033</v>
      </c>
    </row>
    <row r="577" spans="1:13" ht="49.5" customHeight="1">
      <c r="A577" s="117" t="str">
        <f>A777</f>
        <v>4.wydatki na programy finansowane z udziałem środków  o których mowa  w art.5. ust.1 pkt 2 i 3 w części zwiazanej z realizacja zadań jst.</v>
      </c>
      <c r="B577" s="25"/>
      <c r="C577" s="27">
        <f>C777</f>
        <v>0</v>
      </c>
      <c r="D577" s="27">
        <f>D777</f>
        <v>547491.92999999993</v>
      </c>
      <c r="E577" s="27">
        <f t="shared" si="189"/>
        <v>547491.92999999993</v>
      </c>
      <c r="F577" s="27">
        <f>F777</f>
        <v>0</v>
      </c>
      <c r="G577" s="27">
        <f>G777</f>
        <v>502514.24999999994</v>
      </c>
      <c r="H577" s="27">
        <f t="shared" si="190"/>
        <v>502514.24999999994</v>
      </c>
      <c r="I577" s="27">
        <f>I777</f>
        <v>9054.7200000000012</v>
      </c>
      <c r="J577" s="32">
        <f>J777</f>
        <v>0</v>
      </c>
      <c r="K577" s="32"/>
      <c r="L577" s="32">
        <f t="shared" si="191"/>
        <v>91.784777540008676</v>
      </c>
      <c r="M577" s="32">
        <f t="shared" si="191"/>
        <v>91.784777540008676</v>
      </c>
    </row>
    <row r="578" spans="1:13" ht="18" customHeight="1">
      <c r="A578" s="96" t="s">
        <v>406</v>
      </c>
      <c r="B578" s="5"/>
      <c r="C578" s="24">
        <f>C579</f>
        <v>213769.2</v>
      </c>
      <c r="D578" s="24">
        <f>D579</f>
        <v>134861.79999999999</v>
      </c>
      <c r="E578" s="24">
        <f t="shared" si="189"/>
        <v>348631</v>
      </c>
      <c r="F578" s="24">
        <f>F579</f>
        <v>211903.35</v>
      </c>
      <c r="G578" s="24">
        <f>G579</f>
        <v>133384.70000000001</v>
      </c>
      <c r="H578" s="24">
        <f t="shared" si="190"/>
        <v>345288.05000000005</v>
      </c>
      <c r="I578" s="24">
        <f>I579</f>
        <v>0</v>
      </c>
      <c r="J578" s="43">
        <f>J579</f>
        <v>0</v>
      </c>
      <c r="K578" s="74">
        <f>F578/C578*100</f>
        <v>99.127166121218579</v>
      </c>
      <c r="L578" s="43">
        <v>0</v>
      </c>
      <c r="M578" s="74">
        <f>H578/E578*100</f>
        <v>99.041120841233294</v>
      </c>
    </row>
    <row r="579" spans="1:13" s="18" customFormat="1" ht="18" customHeight="1">
      <c r="A579" s="14" t="s">
        <v>407</v>
      </c>
      <c r="B579" s="15"/>
      <c r="C579" s="17">
        <f>C590+C645+C779+C679+C712+C752</f>
        <v>213769.2</v>
      </c>
      <c r="D579" s="17">
        <f>D590+D645+D779+D679+D712+D752</f>
        <v>134861.79999999999</v>
      </c>
      <c r="E579" s="24">
        <f t="shared" si="189"/>
        <v>348631</v>
      </c>
      <c r="F579" s="17">
        <f>F590+F645+F779+F679+F712+F752</f>
        <v>211903.35</v>
      </c>
      <c r="G579" s="17">
        <f>G590+G645+G779+G679+G712+G752</f>
        <v>133384.70000000001</v>
      </c>
      <c r="H579" s="32">
        <f t="shared" si="190"/>
        <v>345288.05000000005</v>
      </c>
      <c r="I579" s="17">
        <f>I590+I645+I779+I679+I712+I752</f>
        <v>0</v>
      </c>
      <c r="J579" s="17">
        <f>J590+J645+J779+J679+J712+J752</f>
        <v>0</v>
      </c>
      <c r="K579" s="20">
        <f>F579/C579*100</f>
        <v>99.127166121218579</v>
      </c>
      <c r="L579" s="32">
        <v>0</v>
      </c>
      <c r="M579" s="20">
        <f>H579/E579*100</f>
        <v>99.041120841233294</v>
      </c>
    </row>
    <row r="580" spans="1:13" s="18" customFormat="1" ht="41.25" customHeight="1">
      <c r="A580" s="94" t="str">
        <f>A780</f>
        <v>a) na programy finansowane z udziałem środków  o których mowa  w art.5. ust.1 pkt 2 i 3 w części zwiazanej z realizacja zadań jst.</v>
      </c>
      <c r="B580" s="15"/>
      <c r="C580" s="17">
        <f>C780</f>
        <v>1354.2</v>
      </c>
      <c r="D580" s="17">
        <f>D780</f>
        <v>18873.8</v>
      </c>
      <c r="E580" s="32">
        <f t="shared" si="189"/>
        <v>20228</v>
      </c>
      <c r="F580" s="17">
        <f>F780</f>
        <v>1354.2</v>
      </c>
      <c r="G580" s="17">
        <f>G780</f>
        <v>17397.2</v>
      </c>
      <c r="H580" s="32">
        <f t="shared" si="190"/>
        <v>18751.400000000001</v>
      </c>
      <c r="I580" s="17">
        <f>I780</f>
        <v>0</v>
      </c>
      <c r="J580" s="17">
        <f>J780</f>
        <v>0</v>
      </c>
      <c r="K580" s="20"/>
      <c r="L580" s="32"/>
      <c r="M580" s="20"/>
    </row>
    <row r="581" spans="1:13" ht="18" customHeight="1">
      <c r="A581" s="30"/>
      <c r="B581" s="30"/>
      <c r="C581" s="27"/>
      <c r="D581" s="27"/>
      <c r="E581" s="27"/>
      <c r="F581" s="27"/>
      <c r="G581" s="27"/>
      <c r="H581" s="27"/>
      <c r="I581" s="27"/>
      <c r="J581" s="27"/>
      <c r="K581" s="30"/>
      <c r="L581" s="32"/>
      <c r="M581" s="27"/>
    </row>
    <row r="582" spans="1:13" s="28" customFormat="1" ht="18" customHeight="1">
      <c r="A582" s="23" t="s">
        <v>117</v>
      </c>
      <c r="B582" s="34">
        <v>80101</v>
      </c>
      <c r="C582" s="24">
        <f>C583+C589</f>
        <v>22954522.259999998</v>
      </c>
      <c r="D582" s="24">
        <f>D583+D589</f>
        <v>139958</v>
      </c>
      <c r="E582" s="24">
        <f t="shared" ref="E582:E617" si="192">C582+D582</f>
        <v>23094480.259999998</v>
      </c>
      <c r="F582" s="24">
        <f>F583+F589</f>
        <v>22918611.420000006</v>
      </c>
      <c r="G582" s="24">
        <f>G583+G589</f>
        <v>139957.5</v>
      </c>
      <c r="H582" s="24">
        <f t="shared" ref="H582:H611" si="193">F582+G582</f>
        <v>23058568.920000006</v>
      </c>
      <c r="I582" s="24">
        <f>I583+I589</f>
        <v>1823524.46</v>
      </c>
      <c r="J582" s="24">
        <f>J583+J589</f>
        <v>0</v>
      </c>
      <c r="K582" s="24">
        <f>F582/C582*100</f>
        <v>99.843556578554598</v>
      </c>
      <c r="L582" s="43">
        <f>G582/D582*100</f>
        <v>99.999642749967848</v>
      </c>
      <c r="M582" s="24">
        <f>H582/E582*100</f>
        <v>99.84450249758514</v>
      </c>
    </row>
    <row r="583" spans="1:13" s="28" customFormat="1" ht="18" customHeight="1">
      <c r="A583" s="22" t="s">
        <v>397</v>
      </c>
      <c r="B583" s="34"/>
      <c r="C583" s="24">
        <f>C584+C587+C588</f>
        <v>22823228.259999998</v>
      </c>
      <c r="D583" s="24">
        <f>D584+D587+D588</f>
        <v>23970</v>
      </c>
      <c r="E583" s="24">
        <f t="shared" si="192"/>
        <v>22847198.259999998</v>
      </c>
      <c r="F583" s="24">
        <f>F584+F587+F588</f>
        <v>22787967.390000004</v>
      </c>
      <c r="G583" s="24">
        <f>G584+G587+G588</f>
        <v>23970</v>
      </c>
      <c r="H583" s="24">
        <f t="shared" si="193"/>
        <v>22811937.390000004</v>
      </c>
      <c r="I583" s="24">
        <f>I584+I587+I588</f>
        <v>1823524.46</v>
      </c>
      <c r="J583" s="24">
        <f>J584+J587+J588</f>
        <v>0</v>
      </c>
      <c r="K583" s="24">
        <f t="shared" ref="K583:K590" si="194">F583/C583*100</f>
        <v>99.845504458885898</v>
      </c>
      <c r="L583" s="43">
        <f>G583/D583*100</f>
        <v>100</v>
      </c>
      <c r="M583" s="24">
        <f t="shared" ref="M583:M590" si="195">H583/E583*100</f>
        <v>99.845666546949317</v>
      </c>
    </row>
    <row r="584" spans="1:13" s="28" customFormat="1" ht="18" customHeight="1">
      <c r="A584" s="97" t="s">
        <v>398</v>
      </c>
      <c r="B584" s="73"/>
      <c r="C584" s="32">
        <f>C585+C586</f>
        <v>21807093.259999998</v>
      </c>
      <c r="D584" s="32">
        <f>D585+D586</f>
        <v>23970</v>
      </c>
      <c r="E584" s="32">
        <f t="shared" si="192"/>
        <v>21831063.259999998</v>
      </c>
      <c r="F584" s="32">
        <f>F585+F586</f>
        <v>21771948.450000003</v>
      </c>
      <c r="G584" s="32">
        <f>G585+G586</f>
        <v>23970</v>
      </c>
      <c r="H584" s="32">
        <f t="shared" si="193"/>
        <v>21795918.450000003</v>
      </c>
      <c r="I584" s="32">
        <f>I585+I586</f>
        <v>1823524.46</v>
      </c>
      <c r="J584" s="32">
        <f>J585+J586</f>
        <v>0</v>
      </c>
      <c r="K584" s="32">
        <f t="shared" si="194"/>
        <v>99.838837714036572</v>
      </c>
      <c r="L584" s="32">
        <f>G584/D584*100</f>
        <v>100</v>
      </c>
      <c r="M584" s="32">
        <f t="shared" si="195"/>
        <v>99.839014666480367</v>
      </c>
    </row>
    <row r="585" spans="1:13" s="28" customFormat="1" ht="18" customHeight="1">
      <c r="A585" s="98" t="s">
        <v>399</v>
      </c>
      <c r="B585" s="73"/>
      <c r="C585" s="32">
        <f>SUM(C594:C598)</f>
        <v>18535728.199999999</v>
      </c>
      <c r="D585" s="32">
        <f>SUM(D594:D598)</f>
        <v>0</v>
      </c>
      <c r="E585" s="32">
        <f t="shared" si="192"/>
        <v>18535728.199999999</v>
      </c>
      <c r="F585" s="32">
        <f>SUM(F594:F598)</f>
        <v>18529140.340000004</v>
      </c>
      <c r="G585" s="32">
        <f>SUM(G594:G598)</f>
        <v>0</v>
      </c>
      <c r="H585" s="32">
        <f t="shared" si="193"/>
        <v>18529140.340000004</v>
      </c>
      <c r="I585" s="32">
        <f>SUM(I594:I598)</f>
        <v>1743260.75</v>
      </c>
      <c r="J585" s="32">
        <f>SUM(J600:J615)</f>
        <v>0</v>
      </c>
      <c r="K585" s="32">
        <f t="shared" si="194"/>
        <v>99.96445858544692</v>
      </c>
      <c r="L585" s="32"/>
      <c r="M585" s="32">
        <f t="shared" si="195"/>
        <v>99.96445858544692</v>
      </c>
    </row>
    <row r="586" spans="1:13" s="28" customFormat="1" ht="18" customHeight="1">
      <c r="A586" s="98" t="s">
        <v>400</v>
      </c>
      <c r="B586" s="73"/>
      <c r="C586" s="32">
        <f>SUM(C599:C615)</f>
        <v>3271365.06</v>
      </c>
      <c r="D586" s="32">
        <f>SUM(D599:D615)</f>
        <v>23970</v>
      </c>
      <c r="E586" s="32">
        <f t="shared" si="192"/>
        <v>3295335.06</v>
      </c>
      <c r="F586" s="32">
        <f>SUM(F599:F615)</f>
        <v>3242808.1100000003</v>
      </c>
      <c r="G586" s="32">
        <f>SUM(G599:G615)</f>
        <v>23970</v>
      </c>
      <c r="H586" s="32">
        <f t="shared" si="193"/>
        <v>3266778.1100000003</v>
      </c>
      <c r="I586" s="32">
        <f>SUM(I599:I615)</f>
        <v>80263.709999999992</v>
      </c>
      <c r="J586" s="32">
        <f>SUM(J599:J615)</f>
        <v>0</v>
      </c>
      <c r="K586" s="32">
        <f t="shared" si="194"/>
        <v>99.127063183831893</v>
      </c>
      <c r="L586" s="32">
        <f>G586/D586*100</f>
        <v>100</v>
      </c>
      <c r="M586" s="32">
        <f t="shared" si="195"/>
        <v>99.13341285544422</v>
      </c>
    </row>
    <row r="587" spans="1:13" s="28" customFormat="1" ht="18" customHeight="1">
      <c r="A587" s="97" t="s">
        <v>415</v>
      </c>
      <c r="B587" s="73"/>
      <c r="C587" s="32">
        <f>C591</f>
        <v>1001674</v>
      </c>
      <c r="D587" s="32">
        <f>D591</f>
        <v>0</v>
      </c>
      <c r="E587" s="32">
        <f t="shared" si="192"/>
        <v>1001674</v>
      </c>
      <c r="F587" s="32">
        <f>F591</f>
        <v>1001673.44</v>
      </c>
      <c r="G587" s="32">
        <f>G591</f>
        <v>0</v>
      </c>
      <c r="H587" s="32">
        <f t="shared" si="193"/>
        <v>1001673.44</v>
      </c>
      <c r="I587" s="32">
        <f>I591</f>
        <v>0</v>
      </c>
      <c r="J587" s="32">
        <f>J591</f>
        <v>0</v>
      </c>
      <c r="K587" s="32">
        <f t="shared" si="194"/>
        <v>99.999944093587331</v>
      </c>
      <c r="L587" s="32"/>
      <c r="M587" s="32">
        <f t="shared" si="195"/>
        <v>99.999944093587331</v>
      </c>
    </row>
    <row r="588" spans="1:13" s="28" customFormat="1" ht="18" customHeight="1">
      <c r="A588" s="98" t="s">
        <v>402</v>
      </c>
      <c r="B588" s="73"/>
      <c r="C588" s="32">
        <f>C592+C593</f>
        <v>14461</v>
      </c>
      <c r="D588" s="32">
        <f>D592+D593</f>
        <v>0</v>
      </c>
      <c r="E588" s="32">
        <f t="shared" si="192"/>
        <v>14461</v>
      </c>
      <c r="F588" s="32">
        <f>F592+F593</f>
        <v>14345.5</v>
      </c>
      <c r="G588" s="32">
        <f>G592+G593</f>
        <v>0</v>
      </c>
      <c r="H588" s="32">
        <f t="shared" si="193"/>
        <v>14345.5</v>
      </c>
      <c r="I588" s="32">
        <f>I592+I593</f>
        <v>0</v>
      </c>
      <c r="J588" s="32">
        <f>J592+J593</f>
        <v>0</v>
      </c>
      <c r="K588" s="32">
        <f t="shared" si="194"/>
        <v>99.201300048406054</v>
      </c>
      <c r="L588" s="32"/>
      <c r="M588" s="32">
        <f t="shared" si="195"/>
        <v>99.201300048406054</v>
      </c>
    </row>
    <row r="589" spans="1:13" s="28" customFormat="1" ht="18" customHeight="1">
      <c r="A589" s="96" t="s">
        <v>406</v>
      </c>
      <c r="B589" s="34"/>
      <c r="C589" s="24">
        <f>C590</f>
        <v>131294</v>
      </c>
      <c r="D589" s="24">
        <f>D590</f>
        <v>115988</v>
      </c>
      <c r="E589" s="24">
        <f t="shared" si="192"/>
        <v>247282</v>
      </c>
      <c r="F589" s="24">
        <f>F590</f>
        <v>130644.03</v>
      </c>
      <c r="G589" s="24">
        <f>G590</f>
        <v>115987.5</v>
      </c>
      <c r="H589" s="24">
        <f t="shared" si="193"/>
        <v>246631.53</v>
      </c>
      <c r="I589" s="24">
        <f>I590</f>
        <v>0</v>
      </c>
      <c r="J589" s="24">
        <f>J590</f>
        <v>0</v>
      </c>
      <c r="K589" s="24">
        <f t="shared" si="194"/>
        <v>99.504950721282</v>
      </c>
      <c r="L589" s="43">
        <f>G589/D589*100</f>
        <v>99.999568920922854</v>
      </c>
      <c r="M589" s="24">
        <f t="shared" si="195"/>
        <v>99.736952143706375</v>
      </c>
    </row>
    <row r="590" spans="1:13" s="28" customFormat="1" ht="18" customHeight="1">
      <c r="A590" s="14" t="s">
        <v>407</v>
      </c>
      <c r="B590" s="34"/>
      <c r="C590" s="32">
        <f>C616+C617</f>
        <v>131294</v>
      </c>
      <c r="D590" s="32">
        <f>D616+D617</f>
        <v>115988</v>
      </c>
      <c r="E590" s="32">
        <f t="shared" si="192"/>
        <v>247282</v>
      </c>
      <c r="F590" s="32">
        <f>F616+F617</f>
        <v>130644.03</v>
      </c>
      <c r="G590" s="32">
        <f>G616+G617</f>
        <v>115987.5</v>
      </c>
      <c r="H590" s="32">
        <f t="shared" si="193"/>
        <v>246631.53</v>
      </c>
      <c r="I590" s="32">
        <f>I616+I617</f>
        <v>0</v>
      </c>
      <c r="J590" s="32">
        <f>J616+J617</f>
        <v>0</v>
      </c>
      <c r="K590" s="32">
        <f t="shared" si="194"/>
        <v>99.504950721282</v>
      </c>
      <c r="L590" s="32">
        <f>G590/D590*100</f>
        <v>99.999568920922854</v>
      </c>
      <c r="M590" s="32">
        <f t="shared" si="195"/>
        <v>99.736952143706375</v>
      </c>
    </row>
    <row r="591" spans="1:13" ht="18" customHeight="1">
      <c r="A591" s="35" t="s">
        <v>118</v>
      </c>
      <c r="B591" s="25" t="s">
        <v>119</v>
      </c>
      <c r="C591" s="27">
        <v>1001674</v>
      </c>
      <c r="D591" s="27"/>
      <c r="E591" s="27">
        <f t="shared" si="192"/>
        <v>1001674</v>
      </c>
      <c r="F591" s="27">
        <v>1001673.44</v>
      </c>
      <c r="G591" s="27"/>
      <c r="H591" s="27">
        <f t="shared" si="193"/>
        <v>1001673.44</v>
      </c>
      <c r="I591" s="27"/>
      <c r="J591" s="27"/>
      <c r="K591" s="27">
        <f t="shared" ref="K591:K617" si="196">F591/C591*100</f>
        <v>99.999944093587331</v>
      </c>
      <c r="L591" s="32"/>
      <c r="M591" s="27">
        <f t="shared" ref="M591:M617" si="197">H591/E591*100</f>
        <v>99.999944093587331</v>
      </c>
    </row>
    <row r="592" spans="1:13" ht="18" customHeight="1">
      <c r="A592" s="35" t="s">
        <v>307</v>
      </c>
      <c r="B592" s="25" t="s">
        <v>46</v>
      </c>
      <c r="C592" s="27">
        <v>13140</v>
      </c>
      <c r="D592" s="27"/>
      <c r="E592" s="27">
        <f t="shared" si="192"/>
        <v>13140</v>
      </c>
      <c r="F592" s="27">
        <v>13025.38</v>
      </c>
      <c r="G592" s="27"/>
      <c r="H592" s="27">
        <f t="shared" si="193"/>
        <v>13025.38</v>
      </c>
      <c r="I592" s="27"/>
      <c r="J592" s="27"/>
      <c r="K592" s="27">
        <f t="shared" si="196"/>
        <v>99.12770167427702</v>
      </c>
      <c r="L592" s="32"/>
      <c r="M592" s="27">
        <f t="shared" si="197"/>
        <v>99.12770167427702</v>
      </c>
    </row>
    <row r="593" spans="1:13" ht="18" customHeight="1">
      <c r="A593" s="35" t="s">
        <v>254</v>
      </c>
      <c r="B593" s="25" t="s">
        <v>255</v>
      </c>
      <c r="C593" s="27">
        <v>1321</v>
      </c>
      <c r="D593" s="27"/>
      <c r="E593" s="27">
        <f t="shared" si="192"/>
        <v>1321</v>
      </c>
      <c r="F593" s="27">
        <v>1320.12</v>
      </c>
      <c r="G593" s="27"/>
      <c r="H593" s="27">
        <f t="shared" si="193"/>
        <v>1320.12</v>
      </c>
      <c r="I593" s="27"/>
      <c r="J593" s="27"/>
      <c r="K593" s="27">
        <f t="shared" si="196"/>
        <v>99.93338380015139</v>
      </c>
      <c r="L593" s="32"/>
      <c r="M593" s="27">
        <f t="shared" si="197"/>
        <v>99.93338380015139</v>
      </c>
    </row>
    <row r="594" spans="1:13" ht="18" customHeight="1">
      <c r="A594" s="33" t="s">
        <v>33</v>
      </c>
      <c r="B594" s="25" t="s">
        <v>34</v>
      </c>
      <c r="C594" s="27">
        <v>14777433</v>
      </c>
      <c r="D594" s="27"/>
      <c r="E594" s="27">
        <f t="shared" si="192"/>
        <v>14777433</v>
      </c>
      <c r="F594" s="27">
        <v>14773841.34</v>
      </c>
      <c r="G594" s="27"/>
      <c r="H594" s="27">
        <f t="shared" si="193"/>
        <v>14773841.34</v>
      </c>
      <c r="I594" s="27">
        <v>249230.15</v>
      </c>
      <c r="J594" s="27"/>
      <c r="K594" s="27">
        <f t="shared" si="196"/>
        <v>99.975694966778065</v>
      </c>
      <c r="L594" s="32"/>
      <c r="M594" s="27">
        <f t="shared" si="197"/>
        <v>99.975694966778065</v>
      </c>
    </row>
    <row r="595" spans="1:13" ht="18" customHeight="1">
      <c r="A595" s="33" t="s">
        <v>35</v>
      </c>
      <c r="B595" s="25" t="s">
        <v>36</v>
      </c>
      <c r="C595" s="27">
        <v>1091927</v>
      </c>
      <c r="D595" s="27"/>
      <c r="E595" s="27">
        <f t="shared" si="192"/>
        <v>1091927</v>
      </c>
      <c r="F595" s="27">
        <v>1091892.3999999999</v>
      </c>
      <c r="G595" s="27"/>
      <c r="H595" s="27">
        <f t="shared" si="193"/>
        <v>1091892.3999999999</v>
      </c>
      <c r="I595" s="27">
        <v>1153494.96</v>
      </c>
      <c r="J595" s="27"/>
      <c r="K595" s="27">
        <f t="shared" si="196"/>
        <v>99.996831290003811</v>
      </c>
      <c r="L595" s="32"/>
      <c r="M595" s="27">
        <f t="shared" si="197"/>
        <v>99.996831290003811</v>
      </c>
    </row>
    <row r="596" spans="1:13" ht="18" customHeight="1">
      <c r="A596" s="35" t="s">
        <v>22</v>
      </c>
      <c r="B596" s="25" t="s">
        <v>23</v>
      </c>
      <c r="C596" s="27">
        <v>2299765.7000000002</v>
      </c>
      <c r="D596" s="27"/>
      <c r="E596" s="27">
        <f t="shared" si="192"/>
        <v>2299765.7000000002</v>
      </c>
      <c r="F596" s="27">
        <v>2297015.4300000002</v>
      </c>
      <c r="G596" s="27"/>
      <c r="H596" s="27">
        <f t="shared" si="193"/>
        <v>2297015.4300000002</v>
      </c>
      <c r="I596" s="27">
        <v>297295.05</v>
      </c>
      <c r="J596" s="27"/>
      <c r="K596" s="27">
        <f t="shared" si="196"/>
        <v>99.880410860984654</v>
      </c>
      <c r="L596" s="32"/>
      <c r="M596" s="27">
        <f t="shared" si="197"/>
        <v>99.880410860984654</v>
      </c>
    </row>
    <row r="597" spans="1:13" ht="18" customHeight="1">
      <c r="A597" s="33" t="s">
        <v>24</v>
      </c>
      <c r="B597" s="25" t="s">
        <v>25</v>
      </c>
      <c r="C597" s="27">
        <v>341450.5</v>
      </c>
      <c r="D597" s="27"/>
      <c r="E597" s="27">
        <f t="shared" si="192"/>
        <v>341450.5</v>
      </c>
      <c r="F597" s="27">
        <v>341239.48</v>
      </c>
      <c r="G597" s="27"/>
      <c r="H597" s="27">
        <f t="shared" si="193"/>
        <v>341239.48</v>
      </c>
      <c r="I597" s="27">
        <v>43240.59</v>
      </c>
      <c r="J597" s="27"/>
      <c r="K597" s="27">
        <f t="shared" si="196"/>
        <v>99.938198948310216</v>
      </c>
      <c r="L597" s="32"/>
      <c r="M597" s="27">
        <f t="shared" si="197"/>
        <v>99.938198948310216</v>
      </c>
    </row>
    <row r="598" spans="1:13" s="18" customFormat="1" ht="18" customHeight="1">
      <c r="A598" s="35" t="s">
        <v>26</v>
      </c>
      <c r="B598" s="25" t="s">
        <v>27</v>
      </c>
      <c r="C598" s="32">
        <v>25152</v>
      </c>
      <c r="D598" s="17"/>
      <c r="E598" s="27">
        <f>C598+D598</f>
        <v>25152</v>
      </c>
      <c r="F598" s="32">
        <v>25151.69</v>
      </c>
      <c r="G598" s="32"/>
      <c r="H598" s="27">
        <f>F598+G598</f>
        <v>25151.69</v>
      </c>
      <c r="I598" s="17"/>
      <c r="J598" s="17"/>
      <c r="K598" s="27">
        <f t="shared" si="196"/>
        <v>99.998767493638667</v>
      </c>
      <c r="L598" s="32"/>
      <c r="M598" s="27">
        <f t="shared" si="197"/>
        <v>99.998767493638667</v>
      </c>
    </row>
    <row r="599" spans="1:13" ht="18" customHeight="1">
      <c r="A599" s="35" t="s">
        <v>37</v>
      </c>
      <c r="B599" s="25" t="s">
        <v>38</v>
      </c>
      <c r="C599" s="27">
        <v>436589.78</v>
      </c>
      <c r="D599" s="27"/>
      <c r="E599" s="27">
        <f t="shared" si="192"/>
        <v>436589.78</v>
      </c>
      <c r="F599" s="27">
        <v>426456.97</v>
      </c>
      <c r="G599" s="27"/>
      <c r="H599" s="27">
        <f t="shared" si="193"/>
        <v>426456.97</v>
      </c>
      <c r="I599" s="27">
        <v>648.48</v>
      </c>
      <c r="J599" s="27"/>
      <c r="K599" s="27">
        <f t="shared" si="196"/>
        <v>97.67910050482628</v>
      </c>
      <c r="L599" s="32"/>
      <c r="M599" s="27">
        <f t="shared" si="197"/>
        <v>97.67910050482628</v>
      </c>
    </row>
    <row r="600" spans="1:13" ht="18" customHeight="1">
      <c r="A600" s="33" t="s">
        <v>289</v>
      </c>
      <c r="B600" s="25" t="s">
        <v>120</v>
      </c>
      <c r="C600" s="27">
        <v>12579</v>
      </c>
      <c r="D600" s="27">
        <v>23970</v>
      </c>
      <c r="E600" s="27">
        <f t="shared" si="192"/>
        <v>36549</v>
      </c>
      <c r="F600" s="27">
        <v>10484.56</v>
      </c>
      <c r="G600" s="27">
        <v>23970</v>
      </c>
      <c r="H600" s="27">
        <f t="shared" si="193"/>
        <v>34454.559999999998</v>
      </c>
      <c r="I600" s="27"/>
      <c r="J600" s="27"/>
      <c r="K600" s="27">
        <f t="shared" si="196"/>
        <v>83.349709833850056</v>
      </c>
      <c r="L600" s="32">
        <f>G600/D600*100</f>
        <v>100</v>
      </c>
      <c r="M600" s="27">
        <f t="shared" si="197"/>
        <v>94.269501217543564</v>
      </c>
    </row>
    <row r="601" spans="1:13" ht="18" customHeight="1">
      <c r="A601" s="33" t="s">
        <v>47</v>
      </c>
      <c r="B601" s="25" t="s">
        <v>48</v>
      </c>
      <c r="C601" s="27">
        <v>839925</v>
      </c>
      <c r="D601" s="27"/>
      <c r="E601" s="27">
        <f t="shared" si="192"/>
        <v>839925</v>
      </c>
      <c r="F601" s="27">
        <v>839924.27</v>
      </c>
      <c r="G601" s="27"/>
      <c r="H601" s="27">
        <f t="shared" si="193"/>
        <v>839924.27</v>
      </c>
      <c r="I601" s="27">
        <v>74666.19</v>
      </c>
      <c r="J601" s="27"/>
      <c r="K601" s="27">
        <f t="shared" si="196"/>
        <v>99.999913087478049</v>
      </c>
      <c r="L601" s="32"/>
      <c r="M601" s="27">
        <f t="shared" si="197"/>
        <v>99.999913087478049</v>
      </c>
    </row>
    <row r="602" spans="1:13" ht="18" customHeight="1">
      <c r="A602" s="35" t="s">
        <v>39</v>
      </c>
      <c r="B602" s="25" t="s">
        <v>40</v>
      </c>
      <c r="C602" s="27">
        <v>357178.86</v>
      </c>
      <c r="D602" s="27"/>
      <c r="E602" s="27">
        <f t="shared" si="192"/>
        <v>357178.86</v>
      </c>
      <c r="F602" s="27">
        <v>356576.96</v>
      </c>
      <c r="G602" s="27"/>
      <c r="H602" s="27">
        <f t="shared" si="193"/>
        <v>356576.96</v>
      </c>
      <c r="I602" s="27"/>
      <c r="J602" s="27"/>
      <c r="K602" s="27">
        <f t="shared" si="196"/>
        <v>99.831484987661383</v>
      </c>
      <c r="L602" s="32"/>
      <c r="M602" s="27">
        <f t="shared" si="197"/>
        <v>99.831484987661383</v>
      </c>
    </row>
    <row r="603" spans="1:13" ht="18" customHeight="1">
      <c r="A603" s="35" t="s">
        <v>253</v>
      </c>
      <c r="B603" s="25" t="s">
        <v>212</v>
      </c>
      <c r="C603" s="27">
        <v>9667</v>
      </c>
      <c r="D603" s="27"/>
      <c r="E603" s="27">
        <f t="shared" si="192"/>
        <v>9667</v>
      </c>
      <c r="F603" s="27">
        <v>9667</v>
      </c>
      <c r="G603" s="27"/>
      <c r="H603" s="27">
        <f t="shared" si="193"/>
        <v>9667</v>
      </c>
      <c r="I603" s="27"/>
      <c r="J603" s="27"/>
      <c r="K603" s="27">
        <f t="shared" si="196"/>
        <v>100</v>
      </c>
      <c r="L603" s="32"/>
      <c r="M603" s="27">
        <f t="shared" si="197"/>
        <v>100</v>
      </c>
    </row>
    <row r="604" spans="1:13" ht="18" customHeight="1">
      <c r="A604" s="33" t="s">
        <v>28</v>
      </c>
      <c r="B604" s="25" t="s">
        <v>29</v>
      </c>
      <c r="C604" s="27">
        <v>283954.42</v>
      </c>
      <c r="D604" s="27"/>
      <c r="E604" s="27">
        <f t="shared" si="192"/>
        <v>283954.42</v>
      </c>
      <c r="F604" s="27">
        <v>268555.05</v>
      </c>
      <c r="G604" s="27"/>
      <c r="H604" s="27">
        <f t="shared" si="193"/>
        <v>268555.05</v>
      </c>
      <c r="I604" s="27">
        <v>4246.32</v>
      </c>
      <c r="J604" s="27"/>
      <c r="K604" s="27">
        <f t="shared" si="196"/>
        <v>94.576816236915775</v>
      </c>
      <c r="L604" s="32"/>
      <c r="M604" s="27">
        <f t="shared" si="197"/>
        <v>94.576816236915775</v>
      </c>
    </row>
    <row r="605" spans="1:13" ht="18" customHeight="1">
      <c r="A605" s="33" t="s">
        <v>73</v>
      </c>
      <c r="B605" s="25" t="s">
        <v>74</v>
      </c>
      <c r="C605" s="27">
        <v>12611</v>
      </c>
      <c r="D605" s="27"/>
      <c r="E605" s="27">
        <f t="shared" ref="E605:E610" si="198">C605+D605</f>
        <v>12611</v>
      </c>
      <c r="F605" s="27">
        <v>12605.19</v>
      </c>
      <c r="G605" s="27"/>
      <c r="H605" s="27">
        <f t="shared" ref="H605:H610" si="199">F605+G605</f>
        <v>12605.19</v>
      </c>
      <c r="I605" s="27">
        <v>200.78</v>
      </c>
      <c r="J605" s="27"/>
      <c r="K605" s="27">
        <f t="shared" si="196"/>
        <v>99.953929109507584</v>
      </c>
      <c r="L605" s="32"/>
      <c r="M605" s="27">
        <f t="shared" si="197"/>
        <v>99.953929109507584</v>
      </c>
    </row>
    <row r="606" spans="1:13" ht="18" customHeight="1">
      <c r="A606" s="72" t="s">
        <v>284</v>
      </c>
      <c r="B606" s="25" t="s">
        <v>260</v>
      </c>
      <c r="C606" s="27">
        <v>489</v>
      </c>
      <c r="D606" s="27"/>
      <c r="E606" s="27">
        <f t="shared" si="198"/>
        <v>489</v>
      </c>
      <c r="F606" s="27">
        <v>466.5</v>
      </c>
      <c r="G606" s="27"/>
      <c r="H606" s="27">
        <f t="shared" si="199"/>
        <v>466.5</v>
      </c>
      <c r="I606" s="27"/>
      <c r="J606" s="27"/>
      <c r="K606" s="27">
        <f t="shared" si="196"/>
        <v>95.398773006134974</v>
      </c>
      <c r="L606" s="32"/>
      <c r="M606" s="27">
        <f t="shared" si="197"/>
        <v>95.398773006134974</v>
      </c>
    </row>
    <row r="607" spans="1:13" ht="21.75" customHeight="1">
      <c r="A607" s="72" t="s">
        <v>285</v>
      </c>
      <c r="B607" s="25" t="s">
        <v>261</v>
      </c>
      <c r="C607" s="27">
        <v>32925</v>
      </c>
      <c r="D607" s="27"/>
      <c r="E607" s="27">
        <f t="shared" si="198"/>
        <v>32925</v>
      </c>
      <c r="F607" s="27">
        <v>32789.57</v>
      </c>
      <c r="G607" s="27"/>
      <c r="H607" s="27">
        <f t="shared" si="199"/>
        <v>32789.57</v>
      </c>
      <c r="I607" s="27">
        <v>501.94</v>
      </c>
      <c r="J607" s="27"/>
      <c r="K607" s="27">
        <f t="shared" si="196"/>
        <v>99.588671222475327</v>
      </c>
      <c r="L607" s="32"/>
      <c r="M607" s="27">
        <f t="shared" si="197"/>
        <v>99.588671222475327</v>
      </c>
    </row>
    <row r="608" spans="1:13" ht="18" customHeight="1">
      <c r="A608" s="72" t="s">
        <v>290</v>
      </c>
      <c r="B608" s="25" t="s">
        <v>262</v>
      </c>
      <c r="C608" s="27">
        <v>2350</v>
      </c>
      <c r="D608" s="27"/>
      <c r="E608" s="27">
        <f t="shared" si="198"/>
        <v>2350</v>
      </c>
      <c r="F608" s="27">
        <v>2350</v>
      </c>
      <c r="G608" s="27"/>
      <c r="H608" s="27">
        <f t="shared" si="199"/>
        <v>2350</v>
      </c>
      <c r="I608" s="27"/>
      <c r="J608" s="27"/>
      <c r="K608" s="27">
        <f t="shared" si="196"/>
        <v>100</v>
      </c>
      <c r="L608" s="32"/>
      <c r="M608" s="27">
        <f t="shared" si="197"/>
        <v>100</v>
      </c>
    </row>
    <row r="609" spans="1:18" ht="18" customHeight="1">
      <c r="A609" s="72" t="s">
        <v>332</v>
      </c>
      <c r="B609" s="25" t="s">
        <v>76</v>
      </c>
      <c r="C609" s="27">
        <v>1703</v>
      </c>
      <c r="D609" s="27"/>
      <c r="E609" s="27">
        <f t="shared" si="198"/>
        <v>1703</v>
      </c>
      <c r="F609" s="27">
        <v>1700.67</v>
      </c>
      <c r="G609" s="27"/>
      <c r="H609" s="27">
        <f t="shared" si="199"/>
        <v>1700.67</v>
      </c>
      <c r="I609" s="27"/>
      <c r="J609" s="27"/>
      <c r="K609" s="27">
        <f t="shared" si="196"/>
        <v>99.863182618907814</v>
      </c>
      <c r="L609" s="32"/>
      <c r="M609" s="27">
        <f t="shared" si="197"/>
        <v>99.863182618907814</v>
      </c>
    </row>
    <row r="610" spans="1:18" ht="18" customHeight="1">
      <c r="A610" s="72" t="s">
        <v>468</v>
      </c>
      <c r="B610" s="25" t="s">
        <v>67</v>
      </c>
      <c r="C610" s="27">
        <v>962</v>
      </c>
      <c r="D610" s="27"/>
      <c r="E610" s="27">
        <f t="shared" si="198"/>
        <v>962</v>
      </c>
      <c r="F610" s="27">
        <v>962</v>
      </c>
      <c r="G610" s="27"/>
      <c r="H610" s="27">
        <f t="shared" si="199"/>
        <v>962</v>
      </c>
      <c r="I610" s="27"/>
      <c r="J610" s="27"/>
      <c r="K610" s="27">
        <f t="shared" si="196"/>
        <v>100</v>
      </c>
      <c r="L610" s="32"/>
      <c r="M610" s="27">
        <f t="shared" si="197"/>
        <v>100</v>
      </c>
    </row>
    <row r="611" spans="1:18" ht="18" customHeight="1">
      <c r="A611" s="33" t="s">
        <v>41</v>
      </c>
      <c r="B611" s="25" t="s">
        <v>42</v>
      </c>
      <c r="C611" s="27">
        <v>1212673</v>
      </c>
      <c r="D611" s="27"/>
      <c r="E611" s="27">
        <f t="shared" si="192"/>
        <v>1212673</v>
      </c>
      <c r="F611" s="27">
        <v>1212673</v>
      </c>
      <c r="G611" s="27"/>
      <c r="H611" s="27">
        <f t="shared" si="193"/>
        <v>1212673</v>
      </c>
      <c r="I611" s="27"/>
      <c r="J611" s="27"/>
      <c r="K611" s="27">
        <f t="shared" si="196"/>
        <v>100</v>
      </c>
      <c r="L611" s="32"/>
      <c r="M611" s="27">
        <f t="shared" si="197"/>
        <v>100</v>
      </c>
    </row>
    <row r="612" spans="1:18" ht="18" customHeight="1">
      <c r="A612" s="33" t="s">
        <v>49</v>
      </c>
      <c r="B612" s="25" t="s">
        <v>50</v>
      </c>
      <c r="C612" s="27">
        <v>1877</v>
      </c>
      <c r="D612" s="27"/>
      <c r="E612" s="27">
        <f>C612+D612</f>
        <v>1877</v>
      </c>
      <c r="F612" s="27">
        <v>1823</v>
      </c>
      <c r="G612" s="27"/>
      <c r="H612" s="27">
        <f t="shared" ref="H612:H617" si="200">F612+G612</f>
        <v>1823</v>
      </c>
      <c r="I612" s="27"/>
      <c r="J612" s="27"/>
      <c r="K612" s="27">
        <f t="shared" si="196"/>
        <v>97.123068726691528</v>
      </c>
      <c r="L612" s="32"/>
      <c r="M612" s="27">
        <f t="shared" si="197"/>
        <v>97.123068726691528</v>
      </c>
      <c r="N612" s="51"/>
      <c r="O612" s="51"/>
      <c r="P612" s="51"/>
      <c r="Q612" s="51"/>
      <c r="R612" s="51"/>
    </row>
    <row r="613" spans="1:18" ht="18" customHeight="1">
      <c r="A613" s="71" t="s">
        <v>279</v>
      </c>
      <c r="B613" s="25" t="s">
        <v>265</v>
      </c>
      <c r="C613" s="27">
        <v>11371</v>
      </c>
      <c r="D613" s="27"/>
      <c r="E613" s="32">
        <f>SUM(C613:D613)</f>
        <v>11371</v>
      </c>
      <c r="F613" s="27">
        <v>11295</v>
      </c>
      <c r="G613" s="27"/>
      <c r="H613" s="27">
        <f t="shared" si="200"/>
        <v>11295</v>
      </c>
      <c r="I613" s="27"/>
      <c r="J613" s="27"/>
      <c r="K613" s="27">
        <f t="shared" si="196"/>
        <v>99.331633101750057</v>
      </c>
      <c r="L613" s="32"/>
      <c r="M613" s="27">
        <f t="shared" si="197"/>
        <v>99.331633101750057</v>
      </c>
    </row>
    <row r="614" spans="1:18" ht="18" customHeight="1">
      <c r="A614" s="71" t="s">
        <v>295</v>
      </c>
      <c r="B614" s="25" t="s">
        <v>266</v>
      </c>
      <c r="C614" s="27">
        <v>8063</v>
      </c>
      <c r="D614" s="27"/>
      <c r="E614" s="32">
        <f>SUM(C614:D614)</f>
        <v>8063</v>
      </c>
      <c r="F614" s="27">
        <v>8052.58</v>
      </c>
      <c r="G614" s="27"/>
      <c r="H614" s="27">
        <f t="shared" si="200"/>
        <v>8052.58</v>
      </c>
      <c r="I614" s="27"/>
      <c r="J614" s="27"/>
      <c r="K614" s="27">
        <f t="shared" si="196"/>
        <v>99.870767704328415</v>
      </c>
      <c r="L614" s="32"/>
      <c r="M614" s="27">
        <f t="shared" si="197"/>
        <v>99.870767704328415</v>
      </c>
    </row>
    <row r="615" spans="1:18" ht="18" customHeight="1">
      <c r="A615" s="71" t="s">
        <v>287</v>
      </c>
      <c r="B615" s="25" t="s">
        <v>267</v>
      </c>
      <c r="C615" s="27">
        <v>46447</v>
      </c>
      <c r="D615" s="27"/>
      <c r="E615" s="32">
        <f>SUM(C615:D615)</f>
        <v>46447</v>
      </c>
      <c r="F615" s="27">
        <v>46425.79</v>
      </c>
      <c r="G615" s="27"/>
      <c r="H615" s="27">
        <f t="shared" si="200"/>
        <v>46425.79</v>
      </c>
      <c r="I615" s="27"/>
      <c r="J615" s="27"/>
      <c r="K615" s="27">
        <f t="shared" si="196"/>
        <v>99.954335048549964</v>
      </c>
      <c r="L615" s="32"/>
      <c r="M615" s="27">
        <f t="shared" si="197"/>
        <v>99.954335048549964</v>
      </c>
    </row>
    <row r="616" spans="1:18" ht="18" customHeight="1">
      <c r="A616" s="33" t="s">
        <v>57</v>
      </c>
      <c r="B616" s="25" t="s">
        <v>58</v>
      </c>
      <c r="C616" s="27">
        <v>99294</v>
      </c>
      <c r="D616" s="27">
        <v>115988</v>
      </c>
      <c r="E616" s="27">
        <f t="shared" si="192"/>
        <v>215282</v>
      </c>
      <c r="F616" s="27">
        <v>98644.03</v>
      </c>
      <c r="G616" s="27">
        <v>115987.5</v>
      </c>
      <c r="H616" s="27">
        <f t="shared" si="200"/>
        <v>214631.53</v>
      </c>
      <c r="I616" s="27"/>
      <c r="J616" s="27"/>
      <c r="K616" s="27">
        <f t="shared" si="196"/>
        <v>99.345408584607327</v>
      </c>
      <c r="L616" s="32">
        <f>G616/D616*100</f>
        <v>99.999568920922854</v>
      </c>
      <c r="M616" s="27">
        <f t="shared" si="197"/>
        <v>99.69785211954553</v>
      </c>
    </row>
    <row r="617" spans="1:18" ht="18" customHeight="1">
      <c r="A617" s="33" t="s">
        <v>341</v>
      </c>
      <c r="B617" s="25" t="s">
        <v>44</v>
      </c>
      <c r="C617" s="27">
        <v>32000</v>
      </c>
      <c r="D617" s="27"/>
      <c r="E617" s="27">
        <f t="shared" si="192"/>
        <v>32000</v>
      </c>
      <c r="F617" s="27">
        <v>32000</v>
      </c>
      <c r="G617" s="27"/>
      <c r="H617" s="27">
        <f t="shared" si="200"/>
        <v>32000</v>
      </c>
      <c r="I617" s="27"/>
      <c r="J617" s="27"/>
      <c r="K617" s="27">
        <f t="shared" si="196"/>
        <v>100</v>
      </c>
      <c r="L617" s="32"/>
      <c r="M617" s="27">
        <f t="shared" si="197"/>
        <v>100</v>
      </c>
    </row>
    <row r="618" spans="1:18" ht="18" customHeight="1">
      <c r="A618" s="33"/>
      <c r="B618" s="25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</row>
    <row r="619" spans="1:18" s="28" customFormat="1" ht="18" customHeight="1">
      <c r="A619" s="37" t="s">
        <v>121</v>
      </c>
      <c r="B619" s="34">
        <v>80103</v>
      </c>
      <c r="C619" s="24">
        <f>C620</f>
        <v>683417</v>
      </c>
      <c r="D619" s="24">
        <f>D620</f>
        <v>0</v>
      </c>
      <c r="E619" s="24">
        <f>C619+D619</f>
        <v>683417</v>
      </c>
      <c r="F619" s="24">
        <f>F620</f>
        <v>682011.37999999989</v>
      </c>
      <c r="G619" s="24">
        <f>G620</f>
        <v>0</v>
      </c>
      <c r="H619" s="24">
        <f t="shared" ref="H619:H627" si="201">SUM(F619:G619)</f>
        <v>682011.37999999989</v>
      </c>
      <c r="I619" s="24">
        <f>I620</f>
        <v>65564.489999999991</v>
      </c>
      <c r="J619" s="24">
        <f>J620</f>
        <v>0</v>
      </c>
      <c r="K619" s="24">
        <f t="shared" ref="K619:K635" si="202">F619/C619*100</f>
        <v>99.79432469487881</v>
      </c>
      <c r="L619" s="24">
        <v>0</v>
      </c>
      <c r="M619" s="24">
        <f t="shared" ref="M619:M635" si="203">H619/E619*100</f>
        <v>99.79432469487881</v>
      </c>
    </row>
    <row r="620" spans="1:18" s="28" customFormat="1" ht="18" customHeight="1">
      <c r="A620" s="22" t="s">
        <v>397</v>
      </c>
      <c r="B620" s="34"/>
      <c r="C620" s="24">
        <f>C621+C624+C625</f>
        <v>683417</v>
      </c>
      <c r="D620" s="24">
        <f>D621+D624+D625</f>
        <v>0</v>
      </c>
      <c r="E620" s="24">
        <f>C620+D620</f>
        <v>683417</v>
      </c>
      <c r="F620" s="24">
        <f>F621+F624+F625</f>
        <v>682011.37999999989</v>
      </c>
      <c r="G620" s="24">
        <f>G621+G624+G625</f>
        <v>0</v>
      </c>
      <c r="H620" s="24">
        <f t="shared" si="201"/>
        <v>682011.37999999989</v>
      </c>
      <c r="I620" s="24">
        <f>I621+I624+I625</f>
        <v>65564.489999999991</v>
      </c>
      <c r="J620" s="24">
        <f>J621+J624+J625</f>
        <v>0</v>
      </c>
      <c r="K620" s="24">
        <f t="shared" si="202"/>
        <v>99.79432469487881</v>
      </c>
      <c r="L620" s="24"/>
      <c r="M620" s="24">
        <f t="shared" si="203"/>
        <v>99.79432469487881</v>
      </c>
    </row>
    <row r="621" spans="1:18" s="28" customFormat="1" ht="18" customHeight="1">
      <c r="A621" s="97" t="s">
        <v>398</v>
      </c>
      <c r="B621" s="73"/>
      <c r="C621" s="32">
        <f>C623+C622</f>
        <v>631328</v>
      </c>
      <c r="D621" s="32">
        <f>D623+D622</f>
        <v>0</v>
      </c>
      <c r="E621" s="32">
        <f>C621+D621</f>
        <v>631328</v>
      </c>
      <c r="F621" s="32">
        <f>F623+F622</f>
        <v>631183.29999999993</v>
      </c>
      <c r="G621" s="32">
        <f>G623+G622</f>
        <v>0</v>
      </c>
      <c r="H621" s="32">
        <f t="shared" si="201"/>
        <v>631183.29999999993</v>
      </c>
      <c r="I621" s="32">
        <f>I623+I622</f>
        <v>65564.489999999991</v>
      </c>
      <c r="J621" s="32">
        <f>J623+J622</f>
        <v>0</v>
      </c>
      <c r="K621" s="32">
        <f t="shared" si="202"/>
        <v>99.977080059810419</v>
      </c>
      <c r="L621" s="32"/>
      <c r="M621" s="32">
        <f t="shared" si="203"/>
        <v>99.977080059810419</v>
      </c>
    </row>
    <row r="622" spans="1:18" s="28" customFormat="1" ht="18" customHeight="1">
      <c r="A622" s="98" t="s">
        <v>399</v>
      </c>
      <c r="B622" s="73"/>
      <c r="C622" s="32">
        <f>SUM(C628:C631)</f>
        <v>618712</v>
      </c>
      <c r="D622" s="32">
        <f>SUM(D628:D631)</f>
        <v>0</v>
      </c>
      <c r="E622" s="32">
        <f>C622+D622</f>
        <v>618712</v>
      </c>
      <c r="F622" s="32">
        <f>SUM(F628:F631)</f>
        <v>618689.24999999988</v>
      </c>
      <c r="G622" s="32">
        <f>SUM(G628:G631)</f>
        <v>0</v>
      </c>
      <c r="H622" s="32">
        <f t="shared" si="201"/>
        <v>618689.24999999988</v>
      </c>
      <c r="I622" s="32">
        <f>SUM(I628:I631)</f>
        <v>65103.719999999994</v>
      </c>
      <c r="J622" s="32">
        <f>SUM(J628:J631)</f>
        <v>0</v>
      </c>
      <c r="K622" s="32">
        <f t="shared" si="202"/>
        <v>99.996323006503815</v>
      </c>
      <c r="L622" s="32"/>
      <c r="M622" s="32">
        <f t="shared" si="203"/>
        <v>99.996323006503815</v>
      </c>
    </row>
    <row r="623" spans="1:18" s="18" customFormat="1" ht="18" customHeight="1">
      <c r="A623" s="98" t="s">
        <v>400</v>
      </c>
      <c r="B623" s="57"/>
      <c r="C623" s="20">
        <f>SUM(C632:C635)</f>
        <v>12616</v>
      </c>
      <c r="D623" s="20">
        <f>SUM(D632:D635)</f>
        <v>0</v>
      </c>
      <c r="E623" s="20">
        <f>SUM(C623:D623)</f>
        <v>12616</v>
      </c>
      <c r="F623" s="20">
        <f>SUM(F632:F635)</f>
        <v>12494.05</v>
      </c>
      <c r="G623" s="20">
        <f>SUM(G632:G635)</f>
        <v>0</v>
      </c>
      <c r="H623" s="20">
        <f t="shared" si="201"/>
        <v>12494.05</v>
      </c>
      <c r="I623" s="20">
        <f>SUM(I632:I635)</f>
        <v>460.77</v>
      </c>
      <c r="J623" s="20">
        <f>SUM(J632:J635)</f>
        <v>0</v>
      </c>
      <c r="K623" s="20">
        <f t="shared" si="202"/>
        <v>99.033370323398856</v>
      </c>
      <c r="L623" s="17"/>
      <c r="M623" s="17">
        <f t="shared" si="203"/>
        <v>99.033370323398856</v>
      </c>
    </row>
    <row r="624" spans="1:18" s="18" customFormat="1" ht="18" customHeight="1">
      <c r="A624" s="97" t="s">
        <v>415</v>
      </c>
      <c r="B624" s="15"/>
      <c r="C624" s="17">
        <f>C626</f>
        <v>52079</v>
      </c>
      <c r="D624" s="17">
        <f>D626</f>
        <v>0</v>
      </c>
      <c r="E624" s="17">
        <f>SUM(C624:D624)</f>
        <v>52079</v>
      </c>
      <c r="F624" s="17">
        <f>F626</f>
        <v>50818.080000000002</v>
      </c>
      <c r="G624" s="17">
        <f>G626</f>
        <v>0</v>
      </c>
      <c r="H624" s="17">
        <f t="shared" si="201"/>
        <v>50818.080000000002</v>
      </c>
      <c r="I624" s="17">
        <f>I626</f>
        <v>0</v>
      </c>
      <c r="J624" s="17">
        <f>J626</f>
        <v>0</v>
      </c>
      <c r="K624" s="17">
        <f t="shared" si="202"/>
        <v>97.57883215883561</v>
      </c>
      <c r="L624" s="17"/>
      <c r="M624" s="17">
        <f t="shared" si="203"/>
        <v>97.57883215883561</v>
      </c>
    </row>
    <row r="625" spans="1:13" s="18" customFormat="1" ht="18" customHeight="1">
      <c r="A625" s="98" t="s">
        <v>402</v>
      </c>
      <c r="B625" s="15"/>
      <c r="C625" s="17">
        <f>C627</f>
        <v>10</v>
      </c>
      <c r="D625" s="17">
        <f>D627</f>
        <v>0</v>
      </c>
      <c r="E625" s="17">
        <f>SUM(C625:D625)</f>
        <v>10</v>
      </c>
      <c r="F625" s="17">
        <f>F627</f>
        <v>10</v>
      </c>
      <c r="G625" s="17">
        <f>G627</f>
        <v>0</v>
      </c>
      <c r="H625" s="17">
        <f t="shared" si="201"/>
        <v>10</v>
      </c>
      <c r="I625" s="17">
        <f>I627</f>
        <v>0</v>
      </c>
      <c r="J625" s="17">
        <f>J627</f>
        <v>0</v>
      </c>
      <c r="K625" s="17">
        <f t="shared" si="202"/>
        <v>100</v>
      </c>
      <c r="L625" s="17"/>
      <c r="M625" s="17">
        <f t="shared" si="203"/>
        <v>100</v>
      </c>
    </row>
    <row r="626" spans="1:13" s="18" customFormat="1" ht="18" customHeight="1">
      <c r="A626" s="35" t="s">
        <v>118</v>
      </c>
      <c r="B626" s="25" t="s">
        <v>119</v>
      </c>
      <c r="C626" s="32">
        <v>52079</v>
      </c>
      <c r="D626" s="32"/>
      <c r="E626" s="32">
        <f>SUM(C626:D626)</f>
        <v>52079</v>
      </c>
      <c r="F626" s="32">
        <v>50818.080000000002</v>
      </c>
      <c r="G626" s="32"/>
      <c r="H626" s="32">
        <f t="shared" si="201"/>
        <v>50818.080000000002</v>
      </c>
      <c r="I626" s="17"/>
      <c r="J626" s="17"/>
      <c r="K626" s="17">
        <f t="shared" si="202"/>
        <v>97.57883215883561</v>
      </c>
      <c r="L626" s="17"/>
      <c r="M626" s="17">
        <f t="shared" si="203"/>
        <v>97.57883215883561</v>
      </c>
    </row>
    <row r="627" spans="1:13" s="18" customFormat="1" ht="18" customHeight="1">
      <c r="A627" s="35" t="s">
        <v>307</v>
      </c>
      <c r="B627" s="25" t="s">
        <v>46</v>
      </c>
      <c r="C627" s="32">
        <v>10</v>
      </c>
      <c r="D627" s="32"/>
      <c r="E627" s="32">
        <f>SUM(C627:D627)</f>
        <v>10</v>
      </c>
      <c r="F627" s="32">
        <v>10</v>
      </c>
      <c r="G627" s="32"/>
      <c r="H627" s="32">
        <f t="shared" si="201"/>
        <v>10</v>
      </c>
      <c r="I627" s="17"/>
      <c r="J627" s="17"/>
      <c r="K627" s="17">
        <f t="shared" si="202"/>
        <v>100</v>
      </c>
      <c r="L627" s="17"/>
      <c r="M627" s="17">
        <f t="shared" si="203"/>
        <v>100</v>
      </c>
    </row>
    <row r="628" spans="1:13" ht="18" customHeight="1">
      <c r="A628" s="33" t="s">
        <v>33</v>
      </c>
      <c r="B628" s="25" t="s">
        <v>34</v>
      </c>
      <c r="C628" s="32">
        <v>493566</v>
      </c>
      <c r="D628" s="32"/>
      <c r="E628" s="32">
        <f t="shared" ref="E628:E635" si="204">C628+D628</f>
        <v>493566</v>
      </c>
      <c r="F628" s="32">
        <v>493561.16</v>
      </c>
      <c r="G628" s="32"/>
      <c r="H628" s="32">
        <f t="shared" ref="H628:H635" si="205">F628+G628</f>
        <v>493561.16</v>
      </c>
      <c r="I628" s="27">
        <v>14703.28</v>
      </c>
      <c r="J628" s="27"/>
      <c r="K628" s="27">
        <f t="shared" si="202"/>
        <v>99.999019381399847</v>
      </c>
      <c r="L628" s="27"/>
      <c r="M628" s="27">
        <f t="shared" si="203"/>
        <v>99.999019381399847</v>
      </c>
    </row>
    <row r="629" spans="1:13" ht="18" customHeight="1">
      <c r="A629" s="33" t="s">
        <v>35</v>
      </c>
      <c r="B629" s="25" t="s">
        <v>36</v>
      </c>
      <c r="C629" s="32">
        <v>36925</v>
      </c>
      <c r="D629" s="32"/>
      <c r="E629" s="32">
        <f t="shared" si="204"/>
        <v>36925</v>
      </c>
      <c r="F629" s="32">
        <v>36921.129999999997</v>
      </c>
      <c r="G629" s="32"/>
      <c r="H629" s="32">
        <f t="shared" si="205"/>
        <v>36921.129999999997</v>
      </c>
      <c r="I629" s="27">
        <v>37777.21</v>
      </c>
      <c r="J629" s="27"/>
      <c r="K629" s="27">
        <f t="shared" si="202"/>
        <v>99.989519295869997</v>
      </c>
      <c r="L629" s="27"/>
      <c r="M629" s="27">
        <f t="shared" si="203"/>
        <v>99.989519295869997</v>
      </c>
    </row>
    <row r="630" spans="1:13" ht="18" customHeight="1">
      <c r="A630" s="35" t="s">
        <v>22</v>
      </c>
      <c r="B630" s="25" t="s">
        <v>23</v>
      </c>
      <c r="C630" s="32">
        <v>75851</v>
      </c>
      <c r="D630" s="32"/>
      <c r="E630" s="32">
        <f t="shared" si="204"/>
        <v>75851</v>
      </c>
      <c r="F630" s="32">
        <v>75843.64</v>
      </c>
      <c r="G630" s="32"/>
      <c r="H630" s="32">
        <f t="shared" si="205"/>
        <v>75843.64</v>
      </c>
      <c r="I630" s="27">
        <v>10817.35</v>
      </c>
      <c r="J630" s="27"/>
      <c r="K630" s="27">
        <f t="shared" si="202"/>
        <v>99.990296766028138</v>
      </c>
      <c r="L630" s="27"/>
      <c r="M630" s="27">
        <f t="shared" si="203"/>
        <v>99.990296766028138</v>
      </c>
    </row>
    <row r="631" spans="1:13" ht="18" customHeight="1">
      <c r="A631" s="33" t="s">
        <v>24</v>
      </c>
      <c r="B631" s="25" t="s">
        <v>25</v>
      </c>
      <c r="C631" s="32">
        <v>12370</v>
      </c>
      <c r="D631" s="32"/>
      <c r="E631" s="32">
        <f t="shared" si="204"/>
        <v>12370</v>
      </c>
      <c r="F631" s="32">
        <v>12363.32</v>
      </c>
      <c r="G631" s="32"/>
      <c r="H631" s="32">
        <f t="shared" si="205"/>
        <v>12363.32</v>
      </c>
      <c r="I631" s="27">
        <v>1805.88</v>
      </c>
      <c r="J631" s="27"/>
      <c r="K631" s="27">
        <f t="shared" si="202"/>
        <v>99.945998383185113</v>
      </c>
      <c r="L631" s="27"/>
      <c r="M631" s="27">
        <f t="shared" si="203"/>
        <v>99.945998383185113</v>
      </c>
    </row>
    <row r="632" spans="1:13" ht="18" customHeight="1">
      <c r="A632" s="35" t="s">
        <v>37</v>
      </c>
      <c r="B632" s="25" t="s">
        <v>38</v>
      </c>
      <c r="C632" s="32">
        <v>9469</v>
      </c>
      <c r="D632" s="32"/>
      <c r="E632" s="32">
        <f t="shared" si="204"/>
        <v>9469</v>
      </c>
      <c r="F632" s="32">
        <v>9349.9</v>
      </c>
      <c r="G632" s="32"/>
      <c r="H632" s="32">
        <f t="shared" si="205"/>
        <v>9349.9</v>
      </c>
      <c r="I632" s="27"/>
      <c r="J632" s="27"/>
      <c r="K632" s="27">
        <f t="shared" si="202"/>
        <v>98.742211426761003</v>
      </c>
      <c r="L632" s="27"/>
      <c r="M632" s="27">
        <f t="shared" si="203"/>
        <v>98.742211426761003</v>
      </c>
    </row>
    <row r="633" spans="1:13" ht="18" customHeight="1">
      <c r="A633" s="33" t="s">
        <v>47</v>
      </c>
      <c r="B633" s="25" t="s">
        <v>48</v>
      </c>
      <c r="C633" s="32">
        <v>2644</v>
      </c>
      <c r="D633" s="32"/>
      <c r="E633" s="32">
        <f t="shared" si="204"/>
        <v>2644</v>
      </c>
      <c r="F633" s="32">
        <v>2642.14</v>
      </c>
      <c r="G633" s="32"/>
      <c r="H633" s="32">
        <f t="shared" si="205"/>
        <v>2642.14</v>
      </c>
      <c r="I633" s="27">
        <v>453.51</v>
      </c>
      <c r="J633" s="27"/>
      <c r="K633" s="27">
        <f t="shared" si="202"/>
        <v>99.929652042360047</v>
      </c>
      <c r="L633" s="27"/>
      <c r="M633" s="27">
        <f t="shared" si="203"/>
        <v>99.929652042360047</v>
      </c>
    </row>
    <row r="634" spans="1:13" ht="18" customHeight="1">
      <c r="A634" s="35" t="s">
        <v>253</v>
      </c>
      <c r="B634" s="25" t="s">
        <v>212</v>
      </c>
      <c r="C634" s="32">
        <v>223</v>
      </c>
      <c r="D634" s="32"/>
      <c r="E634" s="32">
        <f t="shared" si="204"/>
        <v>223</v>
      </c>
      <c r="F634" s="32">
        <v>223</v>
      </c>
      <c r="G634" s="32"/>
      <c r="H634" s="32">
        <f t="shared" si="205"/>
        <v>223</v>
      </c>
      <c r="I634" s="27"/>
      <c r="J634" s="27"/>
      <c r="K634" s="27">
        <f t="shared" si="202"/>
        <v>100</v>
      </c>
      <c r="L634" s="27"/>
      <c r="M634" s="27">
        <f t="shared" si="203"/>
        <v>100</v>
      </c>
    </row>
    <row r="635" spans="1:13" ht="18" customHeight="1">
      <c r="A635" s="33" t="s">
        <v>28</v>
      </c>
      <c r="B635" s="25" t="s">
        <v>29</v>
      </c>
      <c r="C635" s="27">
        <v>280</v>
      </c>
      <c r="D635" s="27"/>
      <c r="E635" s="27">
        <f t="shared" si="204"/>
        <v>280</v>
      </c>
      <c r="F635" s="27">
        <v>279.01</v>
      </c>
      <c r="G635" s="27"/>
      <c r="H635" s="27">
        <f t="shared" si="205"/>
        <v>279.01</v>
      </c>
      <c r="I635" s="27">
        <v>7.26</v>
      </c>
      <c r="J635" s="27"/>
      <c r="K635" s="27">
        <f t="shared" si="202"/>
        <v>99.646428571428572</v>
      </c>
      <c r="L635" s="27"/>
      <c r="M635" s="27">
        <f t="shared" si="203"/>
        <v>99.646428571428572</v>
      </c>
    </row>
    <row r="636" spans="1:13" ht="18" customHeight="1">
      <c r="A636" s="33"/>
      <c r="B636" s="25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</row>
    <row r="637" spans="1:13" s="28" customFormat="1" ht="18" customHeight="1">
      <c r="A637" s="37" t="s">
        <v>122</v>
      </c>
      <c r="B637" s="34">
        <v>80104</v>
      </c>
      <c r="C637" s="24">
        <f>C638+C644</f>
        <v>13814648.99</v>
      </c>
      <c r="D637" s="24">
        <f>D638+D644</f>
        <v>0</v>
      </c>
      <c r="E637" s="24">
        <f>C637+D637</f>
        <v>13814648.99</v>
      </c>
      <c r="F637" s="24">
        <f>F638+F644</f>
        <v>13789193.289999999</v>
      </c>
      <c r="G637" s="24">
        <f>G638+G644</f>
        <v>0</v>
      </c>
      <c r="H637" s="24">
        <f t="shared" ref="H637:H647" si="206">SUM(F637:G637)</f>
        <v>13789193.289999999</v>
      </c>
      <c r="I637" s="24">
        <f>I638+I644</f>
        <v>861089.1399999999</v>
      </c>
      <c r="J637" s="24">
        <f>J638+J644</f>
        <v>0</v>
      </c>
      <c r="K637" s="24">
        <f t="shared" ref="K637:K668" si="207">F637/C637*100</f>
        <v>99.815734008019845</v>
      </c>
      <c r="L637" s="24">
        <v>0</v>
      </c>
      <c r="M637" s="24">
        <f t="shared" ref="M637:M668" si="208">H637/E637*100</f>
        <v>99.815734008019845</v>
      </c>
    </row>
    <row r="638" spans="1:13" s="28" customFormat="1" ht="18" customHeight="1">
      <c r="A638" s="22" t="s">
        <v>397</v>
      </c>
      <c r="B638" s="34"/>
      <c r="C638" s="24">
        <f>C639+C642+C643</f>
        <v>13771948.99</v>
      </c>
      <c r="D638" s="24">
        <f>D639+D642+D643</f>
        <v>0</v>
      </c>
      <c r="E638" s="24">
        <f t="shared" ref="E638:E645" si="209">C638+D638</f>
        <v>13771948.99</v>
      </c>
      <c r="F638" s="24">
        <f>F639+F642+F643</f>
        <v>13746493.289999999</v>
      </c>
      <c r="G638" s="24">
        <f>G639+G642+G643</f>
        <v>0</v>
      </c>
      <c r="H638" s="24">
        <f t="shared" si="206"/>
        <v>13746493.289999999</v>
      </c>
      <c r="I638" s="24">
        <f>I639+I642+I643</f>
        <v>861089.1399999999</v>
      </c>
      <c r="J638" s="24">
        <f>J639+J642+J643</f>
        <v>0</v>
      </c>
      <c r="K638" s="24">
        <f t="shared" si="207"/>
        <v>99.815162690346256</v>
      </c>
      <c r="L638" s="24"/>
      <c r="M638" s="24">
        <f t="shared" si="208"/>
        <v>99.815162690346256</v>
      </c>
    </row>
    <row r="639" spans="1:13" s="28" customFormat="1" ht="18" customHeight="1">
      <c r="A639" s="97" t="s">
        <v>398</v>
      </c>
      <c r="B639" s="73"/>
      <c r="C639" s="32">
        <f>C640+C641</f>
        <v>11122899.99</v>
      </c>
      <c r="D639" s="32">
        <f>D640+D641</f>
        <v>0</v>
      </c>
      <c r="E639" s="32">
        <f t="shared" si="209"/>
        <v>11122899.99</v>
      </c>
      <c r="F639" s="32">
        <f>F640+F641</f>
        <v>11117375.189999999</v>
      </c>
      <c r="G639" s="32">
        <f>G640+G641</f>
        <v>0</v>
      </c>
      <c r="H639" s="32">
        <f t="shared" si="206"/>
        <v>11117375.189999999</v>
      </c>
      <c r="I639" s="32">
        <f>I640+I641</f>
        <v>860876.40999999992</v>
      </c>
      <c r="J639" s="32">
        <f>J640+J641</f>
        <v>0</v>
      </c>
      <c r="K639" s="32">
        <f t="shared" si="207"/>
        <v>99.950329500355423</v>
      </c>
      <c r="L639" s="32"/>
      <c r="M639" s="32">
        <f t="shared" si="208"/>
        <v>99.950329500355423</v>
      </c>
    </row>
    <row r="640" spans="1:13" s="28" customFormat="1" ht="18" customHeight="1">
      <c r="A640" s="98" t="s">
        <v>399</v>
      </c>
      <c r="B640" s="73"/>
      <c r="C640" s="32">
        <f>SUM(C649:C653)</f>
        <v>8767969</v>
      </c>
      <c r="D640" s="32">
        <f>SUM(D649:D653)</f>
        <v>0</v>
      </c>
      <c r="E640" s="32">
        <f t="shared" si="209"/>
        <v>8767969</v>
      </c>
      <c r="F640" s="32">
        <f>SUM(F649:F653)</f>
        <v>8766419.2699999996</v>
      </c>
      <c r="G640" s="32">
        <f>SUM(G649:G653)</f>
        <v>0</v>
      </c>
      <c r="H640" s="32">
        <f t="shared" si="206"/>
        <v>8766419.2699999996</v>
      </c>
      <c r="I640" s="32">
        <f>SUM(I649:I653)</f>
        <v>813200.08</v>
      </c>
      <c r="J640" s="32">
        <f>SUM(J649:J653)</f>
        <v>0</v>
      </c>
      <c r="K640" s="32">
        <f t="shared" si="207"/>
        <v>99.982325097180421</v>
      </c>
      <c r="L640" s="32"/>
      <c r="M640" s="32">
        <f t="shared" si="208"/>
        <v>99.982325097180421</v>
      </c>
    </row>
    <row r="641" spans="1:13" s="28" customFormat="1" ht="18" customHeight="1">
      <c r="A641" s="98" t="s">
        <v>400</v>
      </c>
      <c r="B641" s="73"/>
      <c r="C641" s="32">
        <f>SUM(C654:C668)</f>
        <v>2354930.9900000002</v>
      </c>
      <c r="D641" s="32">
        <f>SUM(D654:D668)</f>
        <v>0</v>
      </c>
      <c r="E641" s="32">
        <f t="shared" si="209"/>
        <v>2354930.9900000002</v>
      </c>
      <c r="F641" s="32">
        <f>SUM(F654:F668)</f>
        <v>2350955.9199999995</v>
      </c>
      <c r="G641" s="32">
        <f>SUM(G654:G668)</f>
        <v>0</v>
      </c>
      <c r="H641" s="32">
        <f t="shared" si="206"/>
        <v>2350955.9199999995</v>
      </c>
      <c r="I641" s="32">
        <f>SUM(I654:I668)</f>
        <v>47676.329999999994</v>
      </c>
      <c r="J641" s="32">
        <f>SUM(J654:J668)</f>
        <v>0</v>
      </c>
      <c r="K641" s="32">
        <f t="shared" si="207"/>
        <v>99.831202272300942</v>
      </c>
      <c r="L641" s="32"/>
      <c r="M641" s="32">
        <f t="shared" si="208"/>
        <v>99.831202272300942</v>
      </c>
    </row>
    <row r="642" spans="1:13" s="28" customFormat="1" ht="18" customHeight="1">
      <c r="A642" s="97" t="s">
        <v>415</v>
      </c>
      <c r="B642" s="73"/>
      <c r="C642" s="32">
        <f>C646+C647</f>
        <v>2641691</v>
      </c>
      <c r="D642" s="32">
        <f>D646+D647</f>
        <v>0</v>
      </c>
      <c r="E642" s="32">
        <f t="shared" si="209"/>
        <v>2641691</v>
      </c>
      <c r="F642" s="32">
        <f>F646+F647</f>
        <v>2621908.19</v>
      </c>
      <c r="G642" s="32">
        <f>G646+G647</f>
        <v>0</v>
      </c>
      <c r="H642" s="32">
        <f t="shared" si="206"/>
        <v>2621908.19</v>
      </c>
      <c r="I642" s="32">
        <f>I646+I647</f>
        <v>0</v>
      </c>
      <c r="J642" s="32">
        <f>J646+J647</f>
        <v>0</v>
      </c>
      <c r="K642" s="32">
        <f t="shared" si="207"/>
        <v>99.251130809772974</v>
      </c>
      <c r="L642" s="32"/>
      <c r="M642" s="32">
        <f t="shared" si="208"/>
        <v>99.251130809772974</v>
      </c>
    </row>
    <row r="643" spans="1:13" s="28" customFormat="1" ht="18" customHeight="1">
      <c r="A643" s="98" t="s">
        <v>402</v>
      </c>
      <c r="B643" s="73"/>
      <c r="C643" s="32">
        <f>C648</f>
        <v>7358</v>
      </c>
      <c r="D643" s="32">
        <f>D648</f>
        <v>0</v>
      </c>
      <c r="E643" s="32">
        <f t="shared" si="209"/>
        <v>7358</v>
      </c>
      <c r="F643" s="32">
        <f>F648</f>
        <v>7209.91</v>
      </c>
      <c r="G643" s="32">
        <f>G648</f>
        <v>0</v>
      </c>
      <c r="H643" s="32">
        <f t="shared" si="206"/>
        <v>7209.91</v>
      </c>
      <c r="I643" s="32">
        <f>I648</f>
        <v>212.73</v>
      </c>
      <c r="J643" s="32">
        <f>J648</f>
        <v>0</v>
      </c>
      <c r="K643" s="32">
        <f t="shared" si="207"/>
        <v>97.987360695841261</v>
      </c>
      <c r="L643" s="32"/>
      <c r="M643" s="32">
        <f t="shared" si="208"/>
        <v>97.987360695841261</v>
      </c>
    </row>
    <row r="644" spans="1:13" s="28" customFormat="1" ht="18" customHeight="1">
      <c r="A644" s="96" t="s">
        <v>406</v>
      </c>
      <c r="B644" s="34"/>
      <c r="C644" s="24">
        <f>C645</f>
        <v>42700</v>
      </c>
      <c r="D644" s="24">
        <f>D645</f>
        <v>0</v>
      </c>
      <c r="E644" s="24">
        <f t="shared" si="209"/>
        <v>42700</v>
      </c>
      <c r="F644" s="24">
        <f>F645</f>
        <v>42700</v>
      </c>
      <c r="G644" s="24">
        <f>G645</f>
        <v>0</v>
      </c>
      <c r="H644" s="24">
        <f t="shared" si="206"/>
        <v>42700</v>
      </c>
      <c r="I644" s="24">
        <f>I645</f>
        <v>0</v>
      </c>
      <c r="J644" s="24">
        <f>J645</f>
        <v>0</v>
      </c>
      <c r="K644" s="24">
        <f t="shared" si="207"/>
        <v>100</v>
      </c>
      <c r="L644" s="24"/>
      <c r="M644" s="24">
        <f t="shared" si="208"/>
        <v>100</v>
      </c>
    </row>
    <row r="645" spans="1:13" s="28" customFormat="1" ht="18" customHeight="1">
      <c r="A645" s="14" t="s">
        <v>407</v>
      </c>
      <c r="B645" s="73"/>
      <c r="C645" s="32">
        <f>C669</f>
        <v>42700</v>
      </c>
      <c r="D645" s="32">
        <f>D669</f>
        <v>0</v>
      </c>
      <c r="E645" s="32">
        <f t="shared" si="209"/>
        <v>42700</v>
      </c>
      <c r="F645" s="32">
        <f>F669</f>
        <v>42700</v>
      </c>
      <c r="G645" s="32">
        <f>G669</f>
        <v>0</v>
      </c>
      <c r="H645" s="32">
        <f t="shared" si="206"/>
        <v>42700</v>
      </c>
      <c r="I645" s="32">
        <f>I669</f>
        <v>0</v>
      </c>
      <c r="J645" s="32">
        <f>J669</f>
        <v>0</v>
      </c>
      <c r="K645" s="32">
        <f t="shared" si="207"/>
        <v>100</v>
      </c>
      <c r="L645" s="32"/>
      <c r="M645" s="32">
        <f t="shared" si="208"/>
        <v>100</v>
      </c>
    </row>
    <row r="646" spans="1:13" s="18" customFormat="1" ht="18" customHeight="1">
      <c r="A646" s="16" t="s">
        <v>361</v>
      </c>
      <c r="B646" s="25" t="s">
        <v>360</v>
      </c>
      <c r="C646" s="17">
        <v>27045</v>
      </c>
      <c r="D646" s="17"/>
      <c r="E646" s="27">
        <f>D646+C646</f>
        <v>27045</v>
      </c>
      <c r="F646" s="17">
        <v>23600.28</v>
      </c>
      <c r="G646" s="17"/>
      <c r="H646" s="32">
        <f t="shared" si="206"/>
        <v>23600.28</v>
      </c>
      <c r="I646" s="17"/>
      <c r="J646" s="17"/>
      <c r="K646" s="17">
        <f t="shared" si="207"/>
        <v>87.26300610094286</v>
      </c>
      <c r="L646" s="17"/>
      <c r="M646" s="17">
        <f t="shared" si="208"/>
        <v>87.26300610094286</v>
      </c>
    </row>
    <row r="647" spans="1:13" ht="18" customHeight="1">
      <c r="A647" s="35" t="s">
        <v>118</v>
      </c>
      <c r="B647" s="25" t="s">
        <v>119</v>
      </c>
      <c r="C647" s="17">
        <v>2614646</v>
      </c>
      <c r="D647" s="27"/>
      <c r="E647" s="27">
        <f>C647+D647</f>
        <v>2614646</v>
      </c>
      <c r="F647" s="27">
        <v>2598307.91</v>
      </c>
      <c r="G647" s="27"/>
      <c r="H647" s="27">
        <f t="shared" si="206"/>
        <v>2598307.91</v>
      </c>
      <c r="I647" s="27"/>
      <c r="J647" s="27"/>
      <c r="K647" s="27">
        <f t="shared" si="207"/>
        <v>99.375131853413436</v>
      </c>
      <c r="L647" s="27"/>
      <c r="M647" s="27">
        <f t="shared" si="208"/>
        <v>99.375131853413436</v>
      </c>
    </row>
    <row r="648" spans="1:13" ht="18" customHeight="1">
      <c r="A648" s="35" t="s">
        <v>307</v>
      </c>
      <c r="B648" s="25" t="s">
        <v>46</v>
      </c>
      <c r="C648" s="27">
        <v>7358</v>
      </c>
      <c r="D648" s="27"/>
      <c r="E648" s="27">
        <f t="shared" ref="E648:E669" si="210">C648+D648</f>
        <v>7358</v>
      </c>
      <c r="F648" s="27">
        <v>7209.91</v>
      </c>
      <c r="G648" s="27"/>
      <c r="H648" s="27">
        <f>F648+G648</f>
        <v>7209.91</v>
      </c>
      <c r="I648" s="27">
        <v>212.73</v>
      </c>
      <c r="J648" s="27"/>
      <c r="K648" s="27">
        <f t="shared" si="207"/>
        <v>97.987360695841261</v>
      </c>
      <c r="L648" s="27"/>
      <c r="M648" s="27">
        <f t="shared" si="208"/>
        <v>97.987360695841261</v>
      </c>
    </row>
    <row r="649" spans="1:13" ht="18" customHeight="1">
      <c r="A649" s="33" t="s">
        <v>33</v>
      </c>
      <c r="B649" s="25" t="s">
        <v>34</v>
      </c>
      <c r="C649" s="27">
        <v>6959112</v>
      </c>
      <c r="D649" s="27"/>
      <c r="E649" s="27">
        <f t="shared" si="210"/>
        <v>6959112</v>
      </c>
      <c r="F649" s="27">
        <v>6958670.5999999996</v>
      </c>
      <c r="G649" s="27"/>
      <c r="H649" s="27">
        <f t="shared" ref="H649:H669" si="211">F649+G649</f>
        <v>6958670.5999999996</v>
      </c>
      <c r="I649" s="27">
        <v>134158.76999999999</v>
      </c>
      <c r="J649" s="27"/>
      <c r="K649" s="27">
        <f t="shared" si="207"/>
        <v>99.993657236727898</v>
      </c>
      <c r="L649" s="27"/>
      <c r="M649" s="27">
        <f t="shared" si="208"/>
        <v>99.993657236727898</v>
      </c>
    </row>
    <row r="650" spans="1:13" ht="18" customHeight="1">
      <c r="A650" s="33" t="s">
        <v>35</v>
      </c>
      <c r="B650" s="25" t="s">
        <v>36</v>
      </c>
      <c r="C650" s="27">
        <v>541608</v>
      </c>
      <c r="D650" s="27"/>
      <c r="E650" s="27">
        <f t="shared" si="210"/>
        <v>541608</v>
      </c>
      <c r="F650" s="27">
        <v>541565.32999999996</v>
      </c>
      <c r="G650" s="27"/>
      <c r="H650" s="27">
        <f t="shared" si="211"/>
        <v>541565.32999999996</v>
      </c>
      <c r="I650" s="27">
        <v>513286.21</v>
      </c>
      <c r="J650" s="27"/>
      <c r="K650" s="27">
        <f t="shared" si="207"/>
        <v>99.992121608248013</v>
      </c>
      <c r="L650" s="27"/>
      <c r="M650" s="27">
        <f t="shared" si="208"/>
        <v>99.992121608248013</v>
      </c>
    </row>
    <row r="651" spans="1:13" ht="18" customHeight="1">
      <c r="A651" s="35" t="s">
        <v>22</v>
      </c>
      <c r="B651" s="25" t="s">
        <v>23</v>
      </c>
      <c r="C651" s="27">
        <v>1100669</v>
      </c>
      <c r="D651" s="27"/>
      <c r="E651" s="27">
        <f t="shared" si="210"/>
        <v>1100669</v>
      </c>
      <c r="F651" s="27">
        <v>1099637.8</v>
      </c>
      <c r="G651" s="27"/>
      <c r="H651" s="27">
        <f t="shared" si="211"/>
        <v>1099637.8</v>
      </c>
      <c r="I651" s="27">
        <v>140816.73000000001</v>
      </c>
      <c r="J651" s="27"/>
      <c r="K651" s="27">
        <f t="shared" si="207"/>
        <v>99.906311525081577</v>
      </c>
      <c r="L651" s="27"/>
      <c r="M651" s="27">
        <f t="shared" si="208"/>
        <v>99.906311525081577</v>
      </c>
    </row>
    <row r="652" spans="1:13" ht="18" customHeight="1">
      <c r="A652" s="33" t="s">
        <v>24</v>
      </c>
      <c r="B652" s="25" t="s">
        <v>25</v>
      </c>
      <c r="C652" s="27">
        <v>166540</v>
      </c>
      <c r="D652" s="27"/>
      <c r="E652" s="27">
        <f t="shared" si="210"/>
        <v>166540</v>
      </c>
      <c r="F652" s="27">
        <v>166505.54</v>
      </c>
      <c r="G652" s="27"/>
      <c r="H652" s="27">
        <f t="shared" si="211"/>
        <v>166505.54</v>
      </c>
      <c r="I652" s="27">
        <v>24938.37</v>
      </c>
      <c r="J652" s="27"/>
      <c r="K652" s="27">
        <f t="shared" si="207"/>
        <v>99.979308274288456</v>
      </c>
      <c r="L652" s="27"/>
      <c r="M652" s="27">
        <f t="shared" si="208"/>
        <v>99.979308274288456</v>
      </c>
    </row>
    <row r="653" spans="1:13" ht="18" customHeight="1">
      <c r="A653" s="35" t="s">
        <v>26</v>
      </c>
      <c r="B653" s="25" t="s">
        <v>27</v>
      </c>
      <c r="C653" s="27">
        <v>40</v>
      </c>
      <c r="D653" s="27"/>
      <c r="E653" s="27">
        <f t="shared" si="210"/>
        <v>40</v>
      </c>
      <c r="F653" s="27">
        <v>40</v>
      </c>
      <c r="G653" s="27"/>
      <c r="H653" s="27">
        <f>F653+G653</f>
        <v>40</v>
      </c>
      <c r="I653" s="27"/>
      <c r="J653" s="27"/>
      <c r="K653" s="27">
        <f t="shared" si="207"/>
        <v>100</v>
      </c>
      <c r="L653" s="27"/>
      <c r="M653" s="27">
        <f t="shared" si="208"/>
        <v>100</v>
      </c>
    </row>
    <row r="654" spans="1:13" ht="18" customHeight="1">
      <c r="A654" s="35" t="s">
        <v>37</v>
      </c>
      <c r="B654" s="25" t="s">
        <v>38</v>
      </c>
      <c r="C654" s="27">
        <v>263217</v>
      </c>
      <c r="D654" s="27"/>
      <c r="E654" s="27">
        <f t="shared" si="210"/>
        <v>263217</v>
      </c>
      <c r="F654" s="27">
        <v>261937.12</v>
      </c>
      <c r="G654" s="27"/>
      <c r="H654" s="27">
        <f t="shared" si="211"/>
        <v>261937.12</v>
      </c>
      <c r="I654" s="27">
        <v>176.52</v>
      </c>
      <c r="J654" s="27"/>
      <c r="K654" s="27">
        <f t="shared" si="207"/>
        <v>99.513754810669525</v>
      </c>
      <c r="L654" s="27"/>
      <c r="M654" s="27">
        <f t="shared" si="208"/>
        <v>99.513754810669525</v>
      </c>
    </row>
    <row r="655" spans="1:13" ht="18" customHeight="1">
      <c r="A655" s="33" t="s">
        <v>123</v>
      </c>
      <c r="B655" s="25" t="s">
        <v>124</v>
      </c>
      <c r="C655" s="27">
        <v>435545</v>
      </c>
      <c r="D655" s="27"/>
      <c r="E655" s="27">
        <f t="shared" si="210"/>
        <v>435545</v>
      </c>
      <c r="F655" s="27">
        <v>435539.12</v>
      </c>
      <c r="G655" s="27"/>
      <c r="H655" s="27">
        <f>F655+G655</f>
        <v>435539.12</v>
      </c>
      <c r="I655" s="27"/>
      <c r="J655" s="27"/>
      <c r="K655" s="27">
        <f t="shared" si="207"/>
        <v>99.998649967282375</v>
      </c>
      <c r="L655" s="27"/>
      <c r="M655" s="27">
        <f t="shared" si="208"/>
        <v>99.998649967282375</v>
      </c>
    </row>
    <row r="656" spans="1:13" ht="18" customHeight="1">
      <c r="A656" s="33" t="s">
        <v>289</v>
      </c>
      <c r="B656" s="25" t="s">
        <v>120</v>
      </c>
      <c r="C656" s="27">
        <v>15754</v>
      </c>
      <c r="D656" s="27"/>
      <c r="E656" s="27">
        <f t="shared" si="210"/>
        <v>15754</v>
      </c>
      <c r="F656" s="27">
        <v>15726.76</v>
      </c>
      <c r="G656" s="27"/>
      <c r="H656" s="27">
        <f t="shared" si="211"/>
        <v>15726.76</v>
      </c>
      <c r="I656" s="27"/>
      <c r="J656" s="27"/>
      <c r="K656" s="27">
        <f t="shared" si="207"/>
        <v>99.827091532309254</v>
      </c>
      <c r="L656" s="27"/>
      <c r="M656" s="27">
        <f t="shared" si="208"/>
        <v>99.827091532309254</v>
      </c>
    </row>
    <row r="657" spans="1:13" ht="18" customHeight="1">
      <c r="A657" s="33" t="s">
        <v>47</v>
      </c>
      <c r="B657" s="25" t="s">
        <v>48</v>
      </c>
      <c r="C657" s="27">
        <v>401057</v>
      </c>
      <c r="D657" s="27"/>
      <c r="E657" s="27">
        <f t="shared" si="210"/>
        <v>401057</v>
      </c>
      <c r="F657" s="27">
        <v>401016.74</v>
      </c>
      <c r="G657" s="27"/>
      <c r="H657" s="27">
        <f t="shared" si="211"/>
        <v>401016.74</v>
      </c>
      <c r="I657" s="27">
        <v>41164.269999999997</v>
      </c>
      <c r="J657" s="27"/>
      <c r="K657" s="27">
        <f t="shared" si="207"/>
        <v>99.98996152666578</v>
      </c>
      <c r="L657" s="27"/>
      <c r="M657" s="27">
        <f t="shared" si="208"/>
        <v>99.98996152666578</v>
      </c>
    </row>
    <row r="658" spans="1:13" ht="18" customHeight="1">
      <c r="A658" s="35" t="s">
        <v>39</v>
      </c>
      <c r="B658" s="25" t="s">
        <v>40</v>
      </c>
      <c r="C658" s="27">
        <v>280652.37</v>
      </c>
      <c r="D658" s="27"/>
      <c r="E658" s="27">
        <f t="shared" si="210"/>
        <v>280652.37</v>
      </c>
      <c r="F658" s="27">
        <v>280643.89</v>
      </c>
      <c r="G658" s="27"/>
      <c r="H658" s="27">
        <f t="shared" si="211"/>
        <v>280643.89</v>
      </c>
      <c r="I658" s="27"/>
      <c r="J658" s="27"/>
      <c r="K658" s="27">
        <f t="shared" si="207"/>
        <v>99.996978468416287</v>
      </c>
      <c r="L658" s="27"/>
      <c r="M658" s="27">
        <f t="shared" si="208"/>
        <v>99.996978468416287</v>
      </c>
    </row>
    <row r="659" spans="1:13" ht="18" customHeight="1">
      <c r="A659" s="35" t="s">
        <v>253</v>
      </c>
      <c r="B659" s="25" t="s">
        <v>212</v>
      </c>
      <c r="C659" s="27">
        <v>5596</v>
      </c>
      <c r="D659" s="27"/>
      <c r="E659" s="27">
        <f t="shared" si="210"/>
        <v>5596</v>
      </c>
      <c r="F659" s="27">
        <v>5499</v>
      </c>
      <c r="G659" s="27"/>
      <c r="H659" s="27">
        <f t="shared" si="211"/>
        <v>5499</v>
      </c>
      <c r="I659" s="27"/>
      <c r="J659" s="27"/>
      <c r="K659" s="27">
        <f t="shared" si="207"/>
        <v>98.266619013581121</v>
      </c>
      <c r="L659" s="27"/>
      <c r="M659" s="27">
        <f t="shared" si="208"/>
        <v>98.266619013581121</v>
      </c>
    </row>
    <row r="660" spans="1:13" ht="18" customHeight="1">
      <c r="A660" s="33" t="s">
        <v>28</v>
      </c>
      <c r="B660" s="25" t="s">
        <v>29</v>
      </c>
      <c r="C660" s="27">
        <v>264966.62</v>
      </c>
      <c r="D660" s="27"/>
      <c r="E660" s="27">
        <f t="shared" si="210"/>
        <v>264966.62</v>
      </c>
      <c r="F660" s="27">
        <v>264164.23</v>
      </c>
      <c r="G660" s="27"/>
      <c r="H660" s="27">
        <f t="shared" si="211"/>
        <v>264164.23</v>
      </c>
      <c r="I660" s="27">
        <v>6170.54</v>
      </c>
      <c r="J660" s="27"/>
      <c r="K660" s="27">
        <f t="shared" si="207"/>
        <v>99.697173176002323</v>
      </c>
      <c r="L660" s="27"/>
      <c r="M660" s="27">
        <f t="shared" si="208"/>
        <v>99.697173176002323</v>
      </c>
    </row>
    <row r="661" spans="1:13" ht="18" customHeight="1">
      <c r="A661" s="33" t="s">
        <v>73</v>
      </c>
      <c r="B661" s="25" t="s">
        <v>74</v>
      </c>
      <c r="C661" s="27">
        <v>10220</v>
      </c>
      <c r="D661" s="27"/>
      <c r="E661" s="27">
        <f t="shared" si="210"/>
        <v>10220</v>
      </c>
      <c r="F661" s="27">
        <v>10218.120000000001</v>
      </c>
      <c r="G661" s="27"/>
      <c r="H661" s="27">
        <f t="shared" si="211"/>
        <v>10218.120000000001</v>
      </c>
      <c r="I661" s="27">
        <v>45</v>
      </c>
      <c r="J661" s="27"/>
      <c r="K661" s="27">
        <f t="shared" si="207"/>
        <v>99.981604696673202</v>
      </c>
      <c r="L661" s="27"/>
      <c r="M661" s="27">
        <f t="shared" si="208"/>
        <v>99.981604696673202</v>
      </c>
    </row>
    <row r="662" spans="1:13" ht="20.25" customHeight="1">
      <c r="A662" s="72" t="s">
        <v>285</v>
      </c>
      <c r="B662" s="25" t="s">
        <v>261</v>
      </c>
      <c r="C662" s="27">
        <v>26148</v>
      </c>
      <c r="D662" s="27"/>
      <c r="E662" s="27">
        <f t="shared" si="210"/>
        <v>26148</v>
      </c>
      <c r="F662" s="27">
        <v>26074.95</v>
      </c>
      <c r="G662" s="27"/>
      <c r="H662" s="27">
        <f t="shared" si="211"/>
        <v>26074.95</v>
      </c>
      <c r="I662" s="27"/>
      <c r="J662" s="27"/>
      <c r="K662" s="27">
        <f t="shared" si="207"/>
        <v>99.72062872877467</v>
      </c>
      <c r="L662" s="27"/>
      <c r="M662" s="27">
        <f t="shared" si="208"/>
        <v>99.72062872877467</v>
      </c>
    </row>
    <row r="663" spans="1:13" ht="18" customHeight="1">
      <c r="A663" s="33" t="s">
        <v>75</v>
      </c>
      <c r="B663" s="25" t="s">
        <v>76</v>
      </c>
      <c r="C663" s="27">
        <v>462</v>
      </c>
      <c r="D663" s="27"/>
      <c r="E663" s="27">
        <f t="shared" si="210"/>
        <v>462</v>
      </c>
      <c r="F663" s="27">
        <v>408</v>
      </c>
      <c r="G663" s="27"/>
      <c r="H663" s="27">
        <f t="shared" si="211"/>
        <v>408</v>
      </c>
      <c r="I663" s="27"/>
      <c r="J663" s="27"/>
      <c r="K663" s="27">
        <f t="shared" si="207"/>
        <v>88.311688311688314</v>
      </c>
      <c r="L663" s="27"/>
      <c r="M663" s="27">
        <f t="shared" si="208"/>
        <v>88.311688311688314</v>
      </c>
    </row>
    <row r="664" spans="1:13" ht="18" customHeight="1">
      <c r="A664" s="33" t="s">
        <v>41</v>
      </c>
      <c r="B664" s="25" t="s">
        <v>42</v>
      </c>
      <c r="C664" s="27">
        <v>623576</v>
      </c>
      <c r="D664" s="27"/>
      <c r="E664" s="27">
        <f t="shared" si="210"/>
        <v>623576</v>
      </c>
      <c r="F664" s="27">
        <v>623576</v>
      </c>
      <c r="G664" s="27"/>
      <c r="H664" s="27">
        <f t="shared" si="211"/>
        <v>623576</v>
      </c>
      <c r="I664" s="27"/>
      <c r="J664" s="27"/>
      <c r="K664" s="27">
        <f t="shared" si="207"/>
        <v>100</v>
      </c>
      <c r="L664" s="27"/>
      <c r="M664" s="27">
        <f t="shared" si="208"/>
        <v>100</v>
      </c>
    </row>
    <row r="665" spans="1:13" ht="18" customHeight="1">
      <c r="A665" s="33" t="s">
        <v>49</v>
      </c>
      <c r="B665" s="25" t="s">
        <v>50</v>
      </c>
      <c r="C665" s="27">
        <v>2904</v>
      </c>
      <c r="D665" s="27"/>
      <c r="E665" s="27">
        <f t="shared" si="210"/>
        <v>2904</v>
      </c>
      <c r="F665" s="27">
        <v>2904</v>
      </c>
      <c r="G665" s="27"/>
      <c r="H665" s="27">
        <f t="shared" si="211"/>
        <v>2904</v>
      </c>
      <c r="I665" s="27"/>
      <c r="J665" s="27"/>
      <c r="K665" s="27">
        <f t="shared" si="207"/>
        <v>100</v>
      </c>
      <c r="L665" s="27"/>
      <c r="M665" s="27">
        <f t="shared" si="208"/>
        <v>100</v>
      </c>
    </row>
    <row r="666" spans="1:13" ht="18" customHeight="1">
      <c r="A666" s="71" t="s">
        <v>291</v>
      </c>
      <c r="B666" s="25" t="s">
        <v>265</v>
      </c>
      <c r="C666" s="27">
        <v>2129</v>
      </c>
      <c r="D666" s="27"/>
      <c r="E666" s="27">
        <f t="shared" si="210"/>
        <v>2129</v>
      </c>
      <c r="F666" s="27">
        <v>1629</v>
      </c>
      <c r="G666" s="27"/>
      <c r="H666" s="27">
        <f t="shared" si="211"/>
        <v>1629</v>
      </c>
      <c r="I666" s="27"/>
      <c r="J666" s="27"/>
      <c r="K666" s="27">
        <f t="shared" si="207"/>
        <v>76.514795678722408</v>
      </c>
      <c r="L666" s="27"/>
      <c r="M666" s="27">
        <f t="shared" si="208"/>
        <v>76.514795678722408</v>
      </c>
    </row>
    <row r="667" spans="1:13" ht="21" customHeight="1">
      <c r="A667" s="71" t="s">
        <v>286</v>
      </c>
      <c r="B667" s="25" t="s">
        <v>266</v>
      </c>
      <c r="C667" s="27">
        <v>4256</v>
      </c>
      <c r="D667" s="27"/>
      <c r="E667" s="27">
        <f t="shared" si="210"/>
        <v>4256</v>
      </c>
      <c r="F667" s="27">
        <v>3470.9</v>
      </c>
      <c r="G667" s="27"/>
      <c r="H667" s="27">
        <f t="shared" si="211"/>
        <v>3470.9</v>
      </c>
      <c r="I667" s="27"/>
      <c r="J667" s="27"/>
      <c r="K667" s="27">
        <f t="shared" si="207"/>
        <v>81.553101503759393</v>
      </c>
      <c r="L667" s="27"/>
      <c r="M667" s="27">
        <f t="shared" si="208"/>
        <v>81.553101503759393</v>
      </c>
    </row>
    <row r="668" spans="1:13" ht="18" customHeight="1">
      <c r="A668" s="71" t="s">
        <v>287</v>
      </c>
      <c r="B668" s="25" t="s">
        <v>267</v>
      </c>
      <c r="C668" s="27">
        <v>18448</v>
      </c>
      <c r="D668" s="27"/>
      <c r="E668" s="27">
        <f t="shared" si="210"/>
        <v>18448</v>
      </c>
      <c r="F668" s="27">
        <v>18148.09</v>
      </c>
      <c r="G668" s="27"/>
      <c r="H668" s="27">
        <f t="shared" si="211"/>
        <v>18148.09</v>
      </c>
      <c r="I668" s="27">
        <v>120</v>
      </c>
      <c r="J668" s="27"/>
      <c r="K668" s="27">
        <f t="shared" si="207"/>
        <v>98.37429531656548</v>
      </c>
      <c r="L668" s="27"/>
      <c r="M668" s="27">
        <f t="shared" si="208"/>
        <v>98.37429531656548</v>
      </c>
    </row>
    <row r="669" spans="1:13" ht="18" customHeight="1">
      <c r="A669" s="33" t="s">
        <v>57</v>
      </c>
      <c r="B669" s="25" t="s">
        <v>58</v>
      </c>
      <c r="C669" s="27">
        <v>42700</v>
      </c>
      <c r="D669" s="27"/>
      <c r="E669" s="27">
        <f t="shared" si="210"/>
        <v>42700</v>
      </c>
      <c r="F669" s="27">
        <v>42700</v>
      </c>
      <c r="G669" s="27"/>
      <c r="H669" s="27">
        <f t="shared" si="211"/>
        <v>42700</v>
      </c>
      <c r="I669" s="27"/>
      <c r="J669" s="27"/>
      <c r="K669" s="27">
        <f>F669/C669*100</f>
        <v>100</v>
      </c>
      <c r="L669" s="27"/>
      <c r="M669" s="27">
        <f>H669/E669*100</f>
        <v>100</v>
      </c>
    </row>
    <row r="670" spans="1:13" ht="18" customHeight="1">
      <c r="A670" s="25"/>
      <c r="B670" s="30"/>
      <c r="C670" s="27"/>
      <c r="D670" s="27"/>
      <c r="E670" s="27"/>
      <c r="F670" s="27"/>
      <c r="G670" s="27"/>
      <c r="H670" s="27"/>
      <c r="I670" s="27"/>
      <c r="J670" s="27"/>
      <c r="K670" s="30"/>
      <c r="L670" s="30"/>
      <c r="M670" s="27"/>
    </row>
    <row r="671" spans="1:13" s="28" customFormat="1" ht="18" customHeight="1">
      <c r="A671" s="23" t="s">
        <v>125</v>
      </c>
      <c r="B671" s="34">
        <v>80110</v>
      </c>
      <c r="C671" s="24">
        <f>C672+C678</f>
        <v>17045009.780000001</v>
      </c>
      <c r="D671" s="24">
        <f>D672+D678</f>
        <v>0</v>
      </c>
      <c r="E671" s="24">
        <f>C671+D671</f>
        <v>17045009.780000001</v>
      </c>
      <c r="F671" s="24">
        <f>F672+F678</f>
        <v>17036877.720000003</v>
      </c>
      <c r="G671" s="24">
        <f>G672+G678</f>
        <v>0</v>
      </c>
      <c r="H671" s="24">
        <f>F671+G671</f>
        <v>17036877.720000003</v>
      </c>
      <c r="I671" s="24">
        <f>I672+I678</f>
        <v>1300880.4000000001</v>
      </c>
      <c r="J671" s="24">
        <f>J672+J678</f>
        <v>0</v>
      </c>
      <c r="K671" s="24">
        <f t="shared" ref="K671:K703" si="212">F671/C671*100</f>
        <v>99.95229066979158</v>
      </c>
      <c r="L671" s="24">
        <v>0</v>
      </c>
      <c r="M671" s="24">
        <f t="shared" ref="M671:M703" si="213">H671/E671*100</f>
        <v>99.95229066979158</v>
      </c>
    </row>
    <row r="672" spans="1:13" s="28" customFormat="1" ht="18" customHeight="1">
      <c r="A672" s="22" t="s">
        <v>397</v>
      </c>
      <c r="B672" s="34"/>
      <c r="C672" s="24">
        <f>C673+C676+C677</f>
        <v>17041009.780000001</v>
      </c>
      <c r="D672" s="24">
        <f>D673+D676+D677</f>
        <v>0</v>
      </c>
      <c r="E672" s="24">
        <f t="shared" ref="E672:E699" si="214">C672+D672</f>
        <v>17041009.780000001</v>
      </c>
      <c r="F672" s="24">
        <f>F673+F676+F677</f>
        <v>17032878.720000003</v>
      </c>
      <c r="G672" s="24">
        <f>G673+G676+G677</f>
        <v>0</v>
      </c>
      <c r="H672" s="24">
        <f t="shared" ref="H672:H679" si="215">F672+G672</f>
        <v>17032878.720000003</v>
      </c>
      <c r="I672" s="24">
        <f>I673+I676+I677</f>
        <v>1300880.4000000001</v>
      </c>
      <c r="J672" s="24">
        <f>J673+J676+J677</f>
        <v>0</v>
      </c>
      <c r="K672" s="24">
        <f t="shared" si="212"/>
        <v>99.952285339278774</v>
      </c>
      <c r="L672" s="24"/>
      <c r="M672" s="24">
        <f t="shared" si="213"/>
        <v>99.952285339278774</v>
      </c>
    </row>
    <row r="673" spans="1:13" s="28" customFormat="1" ht="18" customHeight="1">
      <c r="A673" s="97" t="s">
        <v>398</v>
      </c>
      <c r="B673" s="73"/>
      <c r="C673" s="32">
        <f>C674+C675</f>
        <v>16213853.780000001</v>
      </c>
      <c r="D673" s="32">
        <f>D674+D675</f>
        <v>0</v>
      </c>
      <c r="E673" s="32">
        <f t="shared" si="214"/>
        <v>16213853.780000001</v>
      </c>
      <c r="F673" s="32">
        <f>F674+F675</f>
        <v>16206115.140000001</v>
      </c>
      <c r="G673" s="32">
        <f>G674+G675</f>
        <v>0</v>
      </c>
      <c r="H673" s="32">
        <f t="shared" si="215"/>
        <v>16206115.140000001</v>
      </c>
      <c r="I673" s="32">
        <f>I674+I675</f>
        <v>1300880.4000000001</v>
      </c>
      <c r="J673" s="32">
        <f>J674+J675</f>
        <v>0</v>
      </c>
      <c r="K673" s="32">
        <f t="shared" si="212"/>
        <v>99.952271433398849</v>
      </c>
      <c r="L673" s="32"/>
      <c r="M673" s="32">
        <f t="shared" si="213"/>
        <v>99.952271433398849</v>
      </c>
    </row>
    <row r="674" spans="1:13" s="28" customFormat="1" ht="18" customHeight="1">
      <c r="A674" s="98" t="s">
        <v>399</v>
      </c>
      <c r="B674" s="73"/>
      <c r="C674" s="32">
        <f>SUM(C682:C686)</f>
        <v>14130420.300000001</v>
      </c>
      <c r="D674" s="32">
        <f>SUM(D682:D686)</f>
        <v>0</v>
      </c>
      <c r="E674" s="32">
        <f t="shared" si="214"/>
        <v>14130420.300000001</v>
      </c>
      <c r="F674" s="32">
        <f>SUM(F682:F686)</f>
        <v>14128139.530000001</v>
      </c>
      <c r="G674" s="32">
        <f>SUM(G682:G686)</f>
        <v>0</v>
      </c>
      <c r="H674" s="32">
        <f t="shared" si="215"/>
        <v>14128139.530000001</v>
      </c>
      <c r="I674" s="32">
        <f>SUM(I682:I686)</f>
        <v>1268198.1000000001</v>
      </c>
      <c r="J674" s="32">
        <f>SUM(J682:J686)</f>
        <v>0</v>
      </c>
      <c r="K674" s="32">
        <f t="shared" si="212"/>
        <v>99.983859149610723</v>
      </c>
      <c r="L674" s="32"/>
      <c r="M674" s="32">
        <f t="shared" si="213"/>
        <v>99.983859149610723</v>
      </c>
    </row>
    <row r="675" spans="1:13" s="28" customFormat="1" ht="18" customHeight="1">
      <c r="A675" s="98" t="s">
        <v>400</v>
      </c>
      <c r="B675" s="73"/>
      <c r="C675" s="32">
        <f>SUM(C687:C702)</f>
        <v>2083433.48</v>
      </c>
      <c r="D675" s="32">
        <f>SUM(D687:D702)</f>
        <v>0</v>
      </c>
      <c r="E675" s="32">
        <f t="shared" si="214"/>
        <v>2083433.48</v>
      </c>
      <c r="F675" s="32">
        <f>SUM(F687:F702)</f>
        <v>2077975.61</v>
      </c>
      <c r="G675" s="32">
        <f>SUM(G687:G702)</f>
        <v>0</v>
      </c>
      <c r="H675" s="32">
        <f t="shared" si="215"/>
        <v>2077975.61</v>
      </c>
      <c r="I675" s="32">
        <f>SUM(I687:I702)</f>
        <v>32682.3</v>
      </c>
      <c r="J675" s="32">
        <f>SUM(J687:J702)</f>
        <v>0</v>
      </c>
      <c r="K675" s="32">
        <f t="shared" si="212"/>
        <v>99.738034832770381</v>
      </c>
      <c r="L675" s="32"/>
      <c r="M675" s="32">
        <f t="shared" si="213"/>
        <v>99.738034832770381</v>
      </c>
    </row>
    <row r="676" spans="1:13" s="28" customFormat="1" ht="18" customHeight="1">
      <c r="A676" s="97" t="s">
        <v>415</v>
      </c>
      <c r="B676" s="73"/>
      <c r="C676" s="32">
        <f>C680</f>
        <v>817190</v>
      </c>
      <c r="D676" s="32">
        <f>D680</f>
        <v>0</v>
      </c>
      <c r="E676" s="32">
        <f t="shared" si="214"/>
        <v>817190</v>
      </c>
      <c r="F676" s="32">
        <f>F680</f>
        <v>816801.46</v>
      </c>
      <c r="G676" s="32">
        <f>G680</f>
        <v>0</v>
      </c>
      <c r="H676" s="32">
        <f t="shared" si="215"/>
        <v>816801.46</v>
      </c>
      <c r="I676" s="32">
        <f>I680</f>
        <v>0</v>
      </c>
      <c r="J676" s="32">
        <f>J680</f>
        <v>0</v>
      </c>
      <c r="K676" s="32">
        <f t="shared" si="212"/>
        <v>99.952454141631691</v>
      </c>
      <c r="L676" s="32"/>
      <c r="M676" s="32">
        <f t="shared" si="213"/>
        <v>99.952454141631691</v>
      </c>
    </row>
    <row r="677" spans="1:13" s="28" customFormat="1" ht="18" customHeight="1">
      <c r="A677" s="98" t="s">
        <v>402</v>
      </c>
      <c r="B677" s="73"/>
      <c r="C677" s="32">
        <f>C681</f>
        <v>9966</v>
      </c>
      <c r="D677" s="32">
        <f>D681</f>
        <v>0</v>
      </c>
      <c r="E677" s="32">
        <f t="shared" si="214"/>
        <v>9966</v>
      </c>
      <c r="F677" s="32">
        <f>F681</f>
        <v>9962.1200000000008</v>
      </c>
      <c r="G677" s="32">
        <f>G681</f>
        <v>0</v>
      </c>
      <c r="H677" s="32">
        <f t="shared" si="215"/>
        <v>9962.1200000000008</v>
      </c>
      <c r="I677" s="32">
        <f>I681</f>
        <v>0</v>
      </c>
      <c r="J677" s="32">
        <f>J681</f>
        <v>0</v>
      </c>
      <c r="K677" s="32">
        <f t="shared" si="212"/>
        <v>99.961067629941809</v>
      </c>
      <c r="L677" s="32"/>
      <c r="M677" s="32">
        <f t="shared" si="213"/>
        <v>99.961067629941809</v>
      </c>
    </row>
    <row r="678" spans="1:13" s="28" customFormat="1" ht="18" customHeight="1">
      <c r="A678" s="96" t="s">
        <v>406</v>
      </c>
      <c r="B678" s="75"/>
      <c r="C678" s="43">
        <f>C679</f>
        <v>4000</v>
      </c>
      <c r="D678" s="43">
        <f>D679</f>
        <v>0</v>
      </c>
      <c r="E678" s="43">
        <f t="shared" si="214"/>
        <v>4000</v>
      </c>
      <c r="F678" s="43">
        <f>F679</f>
        <v>3999</v>
      </c>
      <c r="G678" s="43">
        <f>G679</f>
        <v>0</v>
      </c>
      <c r="H678" s="43">
        <f t="shared" si="215"/>
        <v>3999</v>
      </c>
      <c r="I678" s="43">
        <f>I679</f>
        <v>0</v>
      </c>
      <c r="J678" s="43">
        <f>J679</f>
        <v>0</v>
      </c>
      <c r="K678" s="43">
        <f t="shared" si="212"/>
        <v>99.975000000000009</v>
      </c>
      <c r="L678" s="43"/>
      <c r="M678" s="43">
        <f t="shared" si="213"/>
        <v>99.975000000000009</v>
      </c>
    </row>
    <row r="679" spans="1:13" s="28" customFormat="1" ht="18" customHeight="1">
      <c r="A679" s="14" t="s">
        <v>407</v>
      </c>
      <c r="B679" s="73"/>
      <c r="C679" s="32">
        <f>C703</f>
        <v>4000</v>
      </c>
      <c r="D679" s="32">
        <f>D703</f>
        <v>0</v>
      </c>
      <c r="E679" s="32">
        <f t="shared" si="214"/>
        <v>4000</v>
      </c>
      <c r="F679" s="32">
        <f>F703</f>
        <v>3999</v>
      </c>
      <c r="G679" s="32">
        <f>G703</f>
        <v>0</v>
      </c>
      <c r="H679" s="32">
        <f t="shared" si="215"/>
        <v>3999</v>
      </c>
      <c r="I679" s="32">
        <f>I703</f>
        <v>0</v>
      </c>
      <c r="J679" s="32">
        <f>J703</f>
        <v>0</v>
      </c>
      <c r="K679" s="32">
        <f t="shared" si="212"/>
        <v>99.975000000000009</v>
      </c>
      <c r="L679" s="32"/>
      <c r="M679" s="32">
        <f t="shared" si="213"/>
        <v>99.975000000000009</v>
      </c>
    </row>
    <row r="680" spans="1:13" ht="18" customHeight="1">
      <c r="A680" s="35" t="s">
        <v>118</v>
      </c>
      <c r="B680" s="25" t="s">
        <v>119</v>
      </c>
      <c r="C680" s="27">
        <v>817190</v>
      </c>
      <c r="D680" s="27"/>
      <c r="E680" s="27">
        <f t="shared" si="214"/>
        <v>817190</v>
      </c>
      <c r="F680" s="27">
        <v>816801.46</v>
      </c>
      <c r="G680" s="27"/>
      <c r="H680" s="17">
        <f>SUM(F680:G680)</f>
        <v>816801.46</v>
      </c>
      <c r="I680" s="27"/>
      <c r="J680" s="27"/>
      <c r="K680" s="17">
        <f t="shared" si="212"/>
        <v>99.952454141631691</v>
      </c>
      <c r="L680" s="27"/>
      <c r="M680" s="17">
        <f t="shared" si="213"/>
        <v>99.952454141631691</v>
      </c>
    </row>
    <row r="681" spans="1:13" ht="18" customHeight="1">
      <c r="A681" s="35" t="s">
        <v>307</v>
      </c>
      <c r="B681" s="25" t="s">
        <v>46</v>
      </c>
      <c r="C681" s="27">
        <v>9966</v>
      </c>
      <c r="D681" s="27"/>
      <c r="E681" s="27">
        <f t="shared" si="214"/>
        <v>9966</v>
      </c>
      <c r="F681" s="27">
        <v>9962.1200000000008</v>
      </c>
      <c r="G681" s="27"/>
      <c r="H681" s="27">
        <f t="shared" ref="H681:H703" si="216">F681+G681</f>
        <v>9962.1200000000008</v>
      </c>
      <c r="I681" s="27"/>
      <c r="J681" s="27"/>
      <c r="K681" s="27">
        <f t="shared" si="212"/>
        <v>99.961067629941809</v>
      </c>
      <c r="L681" s="27"/>
      <c r="M681" s="27">
        <f t="shared" si="213"/>
        <v>99.961067629941809</v>
      </c>
    </row>
    <row r="682" spans="1:13" ht="18" customHeight="1">
      <c r="A682" s="33" t="s">
        <v>33</v>
      </c>
      <c r="B682" s="25" t="s">
        <v>34</v>
      </c>
      <c r="C682" s="27">
        <v>11264268</v>
      </c>
      <c r="D682" s="27"/>
      <c r="E682" s="27">
        <f t="shared" si="214"/>
        <v>11264268</v>
      </c>
      <c r="F682" s="27">
        <v>11264098.68</v>
      </c>
      <c r="G682" s="27"/>
      <c r="H682" s="27">
        <f t="shared" si="216"/>
        <v>11264098.68</v>
      </c>
      <c r="I682" s="27">
        <v>159705.16</v>
      </c>
      <c r="J682" s="27"/>
      <c r="K682" s="27">
        <f t="shared" si="212"/>
        <v>99.998496839741378</v>
      </c>
      <c r="L682" s="27"/>
      <c r="M682" s="27">
        <f t="shared" si="213"/>
        <v>99.998496839741378</v>
      </c>
    </row>
    <row r="683" spans="1:13" ht="18" customHeight="1">
      <c r="A683" s="33" t="s">
        <v>35</v>
      </c>
      <c r="B683" s="25" t="s">
        <v>36</v>
      </c>
      <c r="C683" s="27">
        <v>808909</v>
      </c>
      <c r="D683" s="27"/>
      <c r="E683" s="27">
        <f t="shared" si="214"/>
        <v>808909</v>
      </c>
      <c r="F683" s="27">
        <v>808902.81</v>
      </c>
      <c r="G683" s="27"/>
      <c r="H683" s="27">
        <f t="shared" si="216"/>
        <v>808902.81</v>
      </c>
      <c r="I683" s="27">
        <v>882062.42</v>
      </c>
      <c r="J683" s="27"/>
      <c r="K683" s="27">
        <f t="shared" si="212"/>
        <v>99.999234771772848</v>
      </c>
      <c r="L683" s="27"/>
      <c r="M683" s="27">
        <f t="shared" si="213"/>
        <v>99.999234771772848</v>
      </c>
    </row>
    <row r="684" spans="1:13" ht="18" customHeight="1">
      <c r="A684" s="35" t="s">
        <v>22</v>
      </c>
      <c r="B684" s="25" t="s">
        <v>23</v>
      </c>
      <c r="C684" s="27">
        <v>1758039.3</v>
      </c>
      <c r="D684" s="27"/>
      <c r="E684" s="27">
        <f t="shared" si="214"/>
        <v>1758039.3</v>
      </c>
      <c r="F684" s="27">
        <v>1755998.32</v>
      </c>
      <c r="G684" s="27"/>
      <c r="H684" s="27">
        <f t="shared" si="216"/>
        <v>1755998.32</v>
      </c>
      <c r="I684" s="27">
        <v>201448.83</v>
      </c>
      <c r="J684" s="27"/>
      <c r="K684" s="27">
        <f t="shared" si="212"/>
        <v>99.88390589448143</v>
      </c>
      <c r="L684" s="27"/>
      <c r="M684" s="27">
        <f t="shared" si="213"/>
        <v>99.88390589448143</v>
      </c>
    </row>
    <row r="685" spans="1:13" ht="18" customHeight="1">
      <c r="A685" s="33" t="s">
        <v>24</v>
      </c>
      <c r="B685" s="25" t="s">
        <v>25</v>
      </c>
      <c r="C685" s="27">
        <v>269404</v>
      </c>
      <c r="D685" s="27"/>
      <c r="E685" s="27">
        <f t="shared" si="214"/>
        <v>269404</v>
      </c>
      <c r="F685" s="27">
        <v>269339.71999999997</v>
      </c>
      <c r="G685" s="27"/>
      <c r="H685" s="27">
        <f t="shared" si="216"/>
        <v>269339.71999999997</v>
      </c>
      <c r="I685" s="27">
        <v>24981.69</v>
      </c>
      <c r="J685" s="27"/>
      <c r="K685" s="27">
        <f t="shared" si="212"/>
        <v>99.976139923683377</v>
      </c>
      <c r="L685" s="27"/>
      <c r="M685" s="27">
        <f t="shared" si="213"/>
        <v>99.976139923683377</v>
      </c>
    </row>
    <row r="686" spans="1:13" ht="18" customHeight="1">
      <c r="A686" s="35" t="s">
        <v>26</v>
      </c>
      <c r="B686" s="25" t="s">
        <v>27</v>
      </c>
      <c r="C686" s="27">
        <v>29800</v>
      </c>
      <c r="D686" s="27"/>
      <c r="E686" s="27">
        <f>C686+D686</f>
        <v>29800</v>
      </c>
      <c r="F686" s="27">
        <v>29800</v>
      </c>
      <c r="G686" s="27"/>
      <c r="H686" s="27">
        <f>F686+G686</f>
        <v>29800</v>
      </c>
      <c r="I686" s="27"/>
      <c r="J686" s="27"/>
      <c r="K686" s="27">
        <f t="shared" si="212"/>
        <v>100</v>
      </c>
      <c r="L686" s="27"/>
      <c r="M686" s="27">
        <f t="shared" si="213"/>
        <v>100</v>
      </c>
    </row>
    <row r="687" spans="1:13" ht="18" customHeight="1">
      <c r="A687" s="35" t="s">
        <v>37</v>
      </c>
      <c r="B687" s="25" t="s">
        <v>38</v>
      </c>
      <c r="C687" s="27">
        <v>305399.64</v>
      </c>
      <c r="D687" s="27"/>
      <c r="E687" s="27">
        <f t="shared" si="214"/>
        <v>305399.64</v>
      </c>
      <c r="F687" s="27">
        <v>300400.28999999998</v>
      </c>
      <c r="G687" s="27"/>
      <c r="H687" s="27">
        <f t="shared" si="216"/>
        <v>300400.28999999998</v>
      </c>
      <c r="I687" s="27"/>
      <c r="J687" s="27"/>
      <c r="K687" s="27">
        <f t="shared" si="212"/>
        <v>98.363013787442569</v>
      </c>
      <c r="L687" s="27"/>
      <c r="M687" s="27">
        <f t="shared" si="213"/>
        <v>98.363013787442569</v>
      </c>
    </row>
    <row r="688" spans="1:13" ht="18" customHeight="1">
      <c r="A688" s="33" t="s">
        <v>292</v>
      </c>
      <c r="B688" s="25" t="s">
        <v>120</v>
      </c>
      <c r="C688" s="27">
        <v>84122</v>
      </c>
      <c r="D688" s="27"/>
      <c r="E688" s="27">
        <f t="shared" si="214"/>
        <v>84122</v>
      </c>
      <c r="F688" s="27">
        <v>84112.05</v>
      </c>
      <c r="G688" s="27"/>
      <c r="H688" s="27">
        <f t="shared" si="216"/>
        <v>84112.05</v>
      </c>
      <c r="I688" s="27"/>
      <c r="J688" s="27"/>
      <c r="K688" s="27">
        <f t="shared" si="212"/>
        <v>99.988171940752721</v>
      </c>
      <c r="L688" s="27"/>
      <c r="M688" s="27">
        <f t="shared" si="213"/>
        <v>99.988171940752721</v>
      </c>
    </row>
    <row r="689" spans="1:13" ht="18" customHeight="1">
      <c r="A689" s="33" t="s">
        <v>47</v>
      </c>
      <c r="B689" s="25" t="s">
        <v>48</v>
      </c>
      <c r="C689" s="27">
        <v>495633</v>
      </c>
      <c r="D689" s="27"/>
      <c r="E689" s="27">
        <f t="shared" si="214"/>
        <v>495633</v>
      </c>
      <c r="F689" s="27">
        <v>495632.93</v>
      </c>
      <c r="G689" s="27"/>
      <c r="H689" s="27">
        <f t="shared" si="216"/>
        <v>495632.93</v>
      </c>
      <c r="I689" s="27">
        <v>30484.85</v>
      </c>
      <c r="J689" s="27"/>
      <c r="K689" s="27">
        <f t="shared" si="212"/>
        <v>99.999985876646633</v>
      </c>
      <c r="L689" s="27"/>
      <c r="M689" s="27">
        <f t="shared" si="213"/>
        <v>99.999985876646633</v>
      </c>
    </row>
    <row r="690" spans="1:13" ht="18" customHeight="1">
      <c r="A690" s="35" t="s">
        <v>39</v>
      </c>
      <c r="B690" s="25" t="s">
        <v>40</v>
      </c>
      <c r="C690" s="27">
        <v>132142.06</v>
      </c>
      <c r="D690" s="27"/>
      <c r="E690" s="27">
        <f t="shared" si="214"/>
        <v>132142.06</v>
      </c>
      <c r="F690" s="27">
        <v>132135.5</v>
      </c>
      <c r="G690" s="27"/>
      <c r="H690" s="27">
        <f t="shared" si="216"/>
        <v>132135.5</v>
      </c>
      <c r="I690" s="27"/>
      <c r="J690" s="27"/>
      <c r="K690" s="27">
        <f t="shared" si="212"/>
        <v>99.995035645728549</v>
      </c>
      <c r="L690" s="27"/>
      <c r="M690" s="27">
        <f t="shared" si="213"/>
        <v>99.995035645728549</v>
      </c>
    </row>
    <row r="691" spans="1:13" ht="18" customHeight="1">
      <c r="A691" s="35" t="s">
        <v>253</v>
      </c>
      <c r="B691" s="25" t="s">
        <v>212</v>
      </c>
      <c r="C691" s="27">
        <v>5652</v>
      </c>
      <c r="D691" s="27"/>
      <c r="E691" s="27">
        <f t="shared" si="214"/>
        <v>5652</v>
      </c>
      <c r="F691" s="27">
        <v>5652</v>
      </c>
      <c r="G691" s="27"/>
      <c r="H691" s="27">
        <f t="shared" si="216"/>
        <v>5652</v>
      </c>
      <c r="I691" s="27"/>
      <c r="J691" s="27"/>
      <c r="K691" s="27">
        <f t="shared" si="212"/>
        <v>100</v>
      </c>
      <c r="L691" s="27"/>
      <c r="M691" s="27">
        <f t="shared" si="213"/>
        <v>100</v>
      </c>
    </row>
    <row r="692" spans="1:13" ht="18" customHeight="1">
      <c r="A692" s="33" t="s">
        <v>28</v>
      </c>
      <c r="B692" s="25" t="s">
        <v>29</v>
      </c>
      <c r="C692" s="27">
        <v>164924.78</v>
      </c>
      <c r="D692" s="27"/>
      <c r="E692" s="27">
        <f t="shared" si="214"/>
        <v>164924.78</v>
      </c>
      <c r="F692" s="27">
        <v>164577.26</v>
      </c>
      <c r="G692" s="27"/>
      <c r="H692" s="27">
        <f t="shared" si="216"/>
        <v>164577.26</v>
      </c>
      <c r="I692" s="27">
        <v>2197.4499999999998</v>
      </c>
      <c r="J692" s="27"/>
      <c r="K692" s="27">
        <f t="shared" si="212"/>
        <v>99.789285758028598</v>
      </c>
      <c r="L692" s="27"/>
      <c r="M692" s="27">
        <f t="shared" si="213"/>
        <v>99.789285758028598</v>
      </c>
    </row>
    <row r="693" spans="1:13" ht="18" customHeight="1">
      <c r="A693" s="33" t="s">
        <v>73</v>
      </c>
      <c r="B693" s="25" t="s">
        <v>74</v>
      </c>
      <c r="C693" s="27">
        <v>3745</v>
      </c>
      <c r="D693" s="27"/>
      <c r="E693" s="27">
        <f t="shared" si="214"/>
        <v>3745</v>
      </c>
      <c r="F693" s="27">
        <v>3743.31</v>
      </c>
      <c r="G693" s="27"/>
      <c r="H693" s="27">
        <f>F693+G693</f>
        <v>3743.31</v>
      </c>
      <c r="I693" s="27"/>
      <c r="J693" s="27"/>
      <c r="K693" s="27">
        <f t="shared" si="212"/>
        <v>99.954873164218967</v>
      </c>
      <c r="L693" s="27"/>
      <c r="M693" s="27">
        <f t="shared" si="213"/>
        <v>99.954873164218967</v>
      </c>
    </row>
    <row r="694" spans="1:13" ht="22.5" customHeight="1">
      <c r="A694" s="72" t="s">
        <v>288</v>
      </c>
      <c r="B694" s="25" t="s">
        <v>260</v>
      </c>
      <c r="C694" s="27">
        <v>3824</v>
      </c>
      <c r="D694" s="27"/>
      <c r="E694" s="27">
        <f t="shared" si="214"/>
        <v>3824</v>
      </c>
      <c r="F694" s="27">
        <v>3823.07</v>
      </c>
      <c r="G694" s="27"/>
      <c r="H694" s="27">
        <f>F694+G694</f>
        <v>3823.07</v>
      </c>
      <c r="I694" s="27"/>
      <c r="J694" s="27"/>
      <c r="K694" s="27">
        <f t="shared" si="212"/>
        <v>99.975679916318001</v>
      </c>
      <c r="L694" s="24"/>
      <c r="M694" s="27">
        <f t="shared" si="213"/>
        <v>99.975679916318001</v>
      </c>
    </row>
    <row r="695" spans="1:13" ht="23.25" customHeight="1">
      <c r="A695" s="72" t="s">
        <v>285</v>
      </c>
      <c r="B695" s="25" t="s">
        <v>261</v>
      </c>
      <c r="C695" s="27">
        <v>20324</v>
      </c>
      <c r="D695" s="27"/>
      <c r="E695" s="27">
        <f t="shared" si="214"/>
        <v>20324</v>
      </c>
      <c r="F695" s="27">
        <v>20314.97</v>
      </c>
      <c r="G695" s="27"/>
      <c r="H695" s="27">
        <f>F695+G695</f>
        <v>20314.97</v>
      </c>
      <c r="I695" s="27"/>
      <c r="J695" s="27"/>
      <c r="K695" s="27">
        <f t="shared" si="212"/>
        <v>99.955569769730374</v>
      </c>
      <c r="L695" s="24"/>
      <c r="M695" s="27">
        <f t="shared" si="213"/>
        <v>99.955569769730374</v>
      </c>
    </row>
    <row r="696" spans="1:13" ht="18" customHeight="1">
      <c r="A696" s="33" t="s">
        <v>75</v>
      </c>
      <c r="B696" s="25" t="s">
        <v>76</v>
      </c>
      <c r="C696" s="27">
        <v>2849</v>
      </c>
      <c r="D696" s="27"/>
      <c r="E696" s="27">
        <f t="shared" si="214"/>
        <v>2849</v>
      </c>
      <c r="F696" s="27">
        <v>2847.56</v>
      </c>
      <c r="G696" s="27"/>
      <c r="H696" s="27">
        <f>F696+G696</f>
        <v>2847.56</v>
      </c>
      <c r="I696" s="27"/>
      <c r="J696" s="27"/>
      <c r="K696" s="27">
        <f t="shared" si="212"/>
        <v>99.949455949455938</v>
      </c>
      <c r="L696" s="27"/>
      <c r="M696" s="27">
        <f t="shared" si="213"/>
        <v>99.949455949455938</v>
      </c>
    </row>
    <row r="697" spans="1:13" ht="18" customHeight="1">
      <c r="A697" s="33" t="s">
        <v>66</v>
      </c>
      <c r="B697" s="25" t="s">
        <v>67</v>
      </c>
      <c r="C697" s="27">
        <v>332</v>
      </c>
      <c r="D697" s="27"/>
      <c r="E697" s="27">
        <f t="shared" si="214"/>
        <v>332</v>
      </c>
      <c r="F697" s="27">
        <v>332</v>
      </c>
      <c r="G697" s="27"/>
      <c r="H697" s="27">
        <f>F697+G697</f>
        <v>332</v>
      </c>
      <c r="I697" s="27"/>
      <c r="J697" s="27"/>
      <c r="K697" s="27">
        <f t="shared" si="212"/>
        <v>100</v>
      </c>
      <c r="L697" s="27"/>
      <c r="M697" s="27">
        <f t="shared" si="213"/>
        <v>100</v>
      </c>
    </row>
    <row r="698" spans="1:13" ht="18" customHeight="1">
      <c r="A698" s="33" t="s">
        <v>41</v>
      </c>
      <c r="B698" s="25" t="s">
        <v>42</v>
      </c>
      <c r="C698" s="27">
        <v>801963</v>
      </c>
      <c r="D698" s="27"/>
      <c r="E698" s="27">
        <f t="shared" si="214"/>
        <v>801963</v>
      </c>
      <c r="F698" s="27">
        <v>801963</v>
      </c>
      <c r="G698" s="27"/>
      <c r="H698" s="27">
        <f t="shared" si="216"/>
        <v>801963</v>
      </c>
      <c r="I698" s="27"/>
      <c r="J698" s="27"/>
      <c r="K698" s="27">
        <f t="shared" si="212"/>
        <v>100</v>
      </c>
      <c r="L698" s="27"/>
      <c r="M698" s="27">
        <f t="shared" si="213"/>
        <v>100</v>
      </c>
    </row>
    <row r="699" spans="1:13" ht="18" customHeight="1">
      <c r="A699" s="33" t="s">
        <v>49</v>
      </c>
      <c r="B699" s="25" t="s">
        <v>50</v>
      </c>
      <c r="C699" s="27">
        <v>1166</v>
      </c>
      <c r="D699" s="27"/>
      <c r="E699" s="27">
        <f t="shared" si="214"/>
        <v>1166</v>
      </c>
      <c r="F699" s="27">
        <v>1131</v>
      </c>
      <c r="G699" s="27"/>
      <c r="H699" s="27">
        <f t="shared" si="216"/>
        <v>1131</v>
      </c>
      <c r="I699" s="27"/>
      <c r="J699" s="27"/>
      <c r="K699" s="27">
        <f t="shared" si="212"/>
        <v>96.99828473413379</v>
      </c>
      <c r="L699" s="27"/>
      <c r="M699" s="27">
        <f t="shared" si="213"/>
        <v>96.99828473413379</v>
      </c>
    </row>
    <row r="700" spans="1:13" ht="18" customHeight="1">
      <c r="A700" s="71" t="s">
        <v>279</v>
      </c>
      <c r="B700" s="25" t="s">
        <v>265</v>
      </c>
      <c r="C700" s="27">
        <v>13542</v>
      </c>
      <c r="D700" s="27"/>
      <c r="E700" s="32">
        <f>SUM(C700:D700)</f>
        <v>13542</v>
      </c>
      <c r="F700" s="27">
        <v>13542</v>
      </c>
      <c r="G700" s="27"/>
      <c r="H700" s="27">
        <f t="shared" si="216"/>
        <v>13542</v>
      </c>
      <c r="I700" s="27"/>
      <c r="J700" s="27"/>
      <c r="K700" s="27">
        <f t="shared" si="212"/>
        <v>100</v>
      </c>
      <c r="L700" s="27"/>
      <c r="M700" s="27">
        <f t="shared" si="213"/>
        <v>100</v>
      </c>
    </row>
    <row r="701" spans="1:13" ht="18" customHeight="1">
      <c r="A701" s="71" t="s">
        <v>286</v>
      </c>
      <c r="B701" s="25" t="s">
        <v>266</v>
      </c>
      <c r="C701" s="27">
        <v>10835</v>
      </c>
      <c r="D701" s="27"/>
      <c r="E701" s="32">
        <f>SUM(C701:D701)</f>
        <v>10835</v>
      </c>
      <c r="F701" s="27">
        <v>10832.25</v>
      </c>
      <c r="G701" s="27"/>
      <c r="H701" s="27">
        <f t="shared" si="216"/>
        <v>10832.25</v>
      </c>
      <c r="I701" s="27"/>
      <c r="J701" s="27"/>
      <c r="K701" s="27">
        <f t="shared" si="212"/>
        <v>99.974619289340112</v>
      </c>
      <c r="L701" s="27"/>
      <c r="M701" s="27">
        <f t="shared" si="213"/>
        <v>99.974619289340112</v>
      </c>
    </row>
    <row r="702" spans="1:13" ht="18" customHeight="1">
      <c r="A702" s="71" t="s">
        <v>287</v>
      </c>
      <c r="B702" s="25" t="s">
        <v>267</v>
      </c>
      <c r="C702" s="27">
        <v>36980</v>
      </c>
      <c r="D702" s="27"/>
      <c r="E702" s="32">
        <f>SUM(C702:D702)</f>
        <v>36980</v>
      </c>
      <c r="F702" s="27">
        <v>36936.42</v>
      </c>
      <c r="G702" s="27"/>
      <c r="H702" s="27">
        <f t="shared" si="216"/>
        <v>36936.42</v>
      </c>
      <c r="I702" s="27"/>
      <c r="J702" s="27"/>
      <c r="K702" s="27">
        <f t="shared" si="212"/>
        <v>99.882152514872899</v>
      </c>
      <c r="L702" s="27"/>
      <c r="M702" s="27">
        <f t="shared" si="213"/>
        <v>99.882152514872899</v>
      </c>
    </row>
    <row r="703" spans="1:13" ht="18" customHeight="1">
      <c r="A703" s="33" t="s">
        <v>341</v>
      </c>
      <c r="B703" s="25" t="s">
        <v>44</v>
      </c>
      <c r="C703" s="27">
        <v>4000</v>
      </c>
      <c r="D703" s="27"/>
      <c r="E703" s="32">
        <f>SUM(C703:D703)</f>
        <v>4000</v>
      </c>
      <c r="F703" s="27">
        <v>3999</v>
      </c>
      <c r="G703" s="27"/>
      <c r="H703" s="27">
        <f t="shared" si="216"/>
        <v>3999</v>
      </c>
      <c r="I703" s="27"/>
      <c r="J703" s="27"/>
      <c r="K703" s="27">
        <f t="shared" si="212"/>
        <v>99.975000000000009</v>
      </c>
      <c r="L703" s="27"/>
      <c r="M703" s="27">
        <f t="shared" si="213"/>
        <v>99.975000000000009</v>
      </c>
    </row>
    <row r="704" spans="1:13" ht="18" customHeight="1">
      <c r="A704" s="25"/>
      <c r="B704" s="25"/>
      <c r="C704" s="27"/>
      <c r="D704" s="27" t="s">
        <v>322</v>
      </c>
      <c r="E704" s="27"/>
      <c r="F704" s="27"/>
      <c r="G704" s="27"/>
      <c r="H704" s="27"/>
      <c r="I704" s="27"/>
      <c r="J704" s="27"/>
      <c r="K704" s="30"/>
      <c r="L704" s="30"/>
      <c r="M704" s="27"/>
    </row>
    <row r="705" spans="1:13" s="28" customFormat="1" ht="18" customHeight="1">
      <c r="A705" s="23" t="s">
        <v>126</v>
      </c>
      <c r="B705" s="34">
        <v>80114</v>
      </c>
      <c r="C705" s="24">
        <f>C706+C711</f>
        <v>814960</v>
      </c>
      <c r="D705" s="24">
        <f>D706+D711</f>
        <v>0</v>
      </c>
      <c r="E705" s="24">
        <f>C705+D705</f>
        <v>814960</v>
      </c>
      <c r="F705" s="24">
        <f>F706+F711</f>
        <v>814950.21</v>
      </c>
      <c r="G705" s="24">
        <f>G706+G711</f>
        <v>0</v>
      </c>
      <c r="H705" s="24">
        <f>F705+G705</f>
        <v>814950.21</v>
      </c>
      <c r="I705" s="24">
        <f>I706+I711</f>
        <v>53188.6</v>
      </c>
      <c r="J705" s="24">
        <f>J706+J711</f>
        <v>0</v>
      </c>
      <c r="K705" s="24">
        <f t="shared" ref="K705:K730" si="217">F705/C705*100</f>
        <v>99.998798714047311</v>
      </c>
      <c r="L705" s="24">
        <v>0</v>
      </c>
      <c r="M705" s="24">
        <f t="shared" ref="M705:M730" si="218">H705/E705*100</f>
        <v>99.998798714047311</v>
      </c>
    </row>
    <row r="706" spans="1:13" s="28" customFormat="1" ht="18" customHeight="1">
      <c r="A706" s="22" t="s">
        <v>397</v>
      </c>
      <c r="B706" s="34"/>
      <c r="C706" s="24">
        <f>C707+C710</f>
        <v>801601</v>
      </c>
      <c r="D706" s="24">
        <f>D707+D710</f>
        <v>0</v>
      </c>
      <c r="E706" s="24">
        <f t="shared" ref="E706:E730" si="219">C706+D706</f>
        <v>801601</v>
      </c>
      <c r="F706" s="24">
        <f>F707+F710</f>
        <v>801591.21</v>
      </c>
      <c r="G706" s="24">
        <f>G707+G710</f>
        <v>0</v>
      </c>
      <c r="H706" s="24">
        <f t="shared" ref="H706:H730" si="220">F706+G706</f>
        <v>801591.21</v>
      </c>
      <c r="I706" s="24">
        <f>I707+I710</f>
        <v>53188.6</v>
      </c>
      <c r="J706" s="24">
        <f>J707+J710</f>
        <v>0</v>
      </c>
      <c r="K706" s="24">
        <f t="shared" si="217"/>
        <v>99.998778694138352</v>
      </c>
      <c r="L706" s="24"/>
      <c r="M706" s="24">
        <f t="shared" si="218"/>
        <v>99.998778694138352</v>
      </c>
    </row>
    <row r="707" spans="1:13" s="28" customFormat="1" ht="18" customHeight="1">
      <c r="A707" s="97" t="s">
        <v>398</v>
      </c>
      <c r="B707" s="34"/>
      <c r="C707" s="32">
        <f>C708+C709</f>
        <v>801201</v>
      </c>
      <c r="D707" s="32">
        <f>D708+D709</f>
        <v>0</v>
      </c>
      <c r="E707" s="32">
        <f t="shared" si="219"/>
        <v>801201</v>
      </c>
      <c r="F707" s="32">
        <f>F708+F709</f>
        <v>801191.21</v>
      </c>
      <c r="G707" s="32">
        <f>G708+G709</f>
        <v>0</v>
      </c>
      <c r="H707" s="32">
        <f t="shared" si="220"/>
        <v>801191.21</v>
      </c>
      <c r="I707" s="32">
        <f>I708+I709</f>
        <v>53188.6</v>
      </c>
      <c r="J707" s="32">
        <f>J708+J709</f>
        <v>0</v>
      </c>
      <c r="K707" s="32">
        <f t="shared" si="217"/>
        <v>99.998778084400783</v>
      </c>
      <c r="L707" s="32"/>
      <c r="M707" s="32">
        <f t="shared" si="218"/>
        <v>99.998778084400783</v>
      </c>
    </row>
    <row r="708" spans="1:13" s="28" customFormat="1" ht="18" customHeight="1">
      <c r="A708" s="98" t="s">
        <v>399</v>
      </c>
      <c r="B708" s="34"/>
      <c r="C708" s="32">
        <f>SUM(C714:C718)</f>
        <v>645361</v>
      </c>
      <c r="D708" s="32">
        <f>SUM(D714:D718)</f>
        <v>0</v>
      </c>
      <c r="E708" s="32">
        <f t="shared" si="219"/>
        <v>645361</v>
      </c>
      <c r="F708" s="32">
        <f>SUM(F714:F718)</f>
        <v>645356.39</v>
      </c>
      <c r="G708" s="32">
        <f>SUM(G714:G718)</f>
        <v>0</v>
      </c>
      <c r="H708" s="32">
        <f t="shared" si="220"/>
        <v>645356.39</v>
      </c>
      <c r="I708" s="32">
        <f>SUM(I714:I718)</f>
        <v>51113.25</v>
      </c>
      <c r="J708" s="32">
        <f>SUM(J714:J718)</f>
        <v>0</v>
      </c>
      <c r="K708" s="32">
        <f t="shared" si="217"/>
        <v>99.999285671120504</v>
      </c>
      <c r="L708" s="32"/>
      <c r="M708" s="32">
        <f t="shared" si="218"/>
        <v>99.999285671120504</v>
      </c>
    </row>
    <row r="709" spans="1:13" s="28" customFormat="1" ht="18" customHeight="1">
      <c r="A709" s="98" t="s">
        <v>400</v>
      </c>
      <c r="B709" s="34"/>
      <c r="C709" s="32">
        <f>SUM(C719:C729)</f>
        <v>155840</v>
      </c>
      <c r="D709" s="32">
        <f>SUM(D719:D729)</f>
        <v>0</v>
      </c>
      <c r="E709" s="32">
        <f t="shared" si="219"/>
        <v>155840</v>
      </c>
      <c r="F709" s="32">
        <f>SUM(F719:F729)</f>
        <v>155834.82</v>
      </c>
      <c r="G709" s="32">
        <f>SUM(G719:G729)</f>
        <v>0</v>
      </c>
      <c r="H709" s="32">
        <f t="shared" si="220"/>
        <v>155834.82</v>
      </c>
      <c r="I709" s="32">
        <f>SUM(I719:I729)</f>
        <v>2075.35</v>
      </c>
      <c r="J709" s="32">
        <f>SUM(J719:J729)</f>
        <v>0</v>
      </c>
      <c r="K709" s="32">
        <f t="shared" si="217"/>
        <v>99.996676078028756</v>
      </c>
      <c r="L709" s="32"/>
      <c r="M709" s="32">
        <f t="shared" si="218"/>
        <v>99.996676078028756</v>
      </c>
    </row>
    <row r="710" spans="1:13" s="28" customFormat="1" ht="18" customHeight="1">
      <c r="A710" s="98" t="s">
        <v>402</v>
      </c>
      <c r="B710" s="34"/>
      <c r="C710" s="32">
        <f>C713</f>
        <v>400</v>
      </c>
      <c r="D710" s="32">
        <f>D713</f>
        <v>0</v>
      </c>
      <c r="E710" s="32">
        <f t="shared" si="219"/>
        <v>400</v>
      </c>
      <c r="F710" s="32">
        <f>F713</f>
        <v>400</v>
      </c>
      <c r="G710" s="32">
        <f>G713</f>
        <v>0</v>
      </c>
      <c r="H710" s="32">
        <f t="shared" si="220"/>
        <v>400</v>
      </c>
      <c r="I710" s="32">
        <f>I713</f>
        <v>0</v>
      </c>
      <c r="J710" s="32">
        <f>J713</f>
        <v>0</v>
      </c>
      <c r="K710" s="32">
        <f>F710/C710*100</f>
        <v>100</v>
      </c>
      <c r="L710" s="32"/>
      <c r="M710" s="32">
        <f t="shared" si="218"/>
        <v>100</v>
      </c>
    </row>
    <row r="711" spans="1:13" s="28" customFormat="1" ht="18" customHeight="1">
      <c r="A711" s="96" t="s">
        <v>406</v>
      </c>
      <c r="B711" s="34"/>
      <c r="C711" s="43">
        <f>C712</f>
        <v>13359</v>
      </c>
      <c r="D711" s="43">
        <f>D712</f>
        <v>0</v>
      </c>
      <c r="E711" s="43">
        <f t="shared" si="219"/>
        <v>13359</v>
      </c>
      <c r="F711" s="43">
        <f>F712</f>
        <v>13359</v>
      </c>
      <c r="G711" s="43">
        <f>G712</f>
        <v>0</v>
      </c>
      <c r="H711" s="43">
        <f t="shared" si="220"/>
        <v>13359</v>
      </c>
      <c r="I711" s="43">
        <f>I712</f>
        <v>0</v>
      </c>
      <c r="J711" s="43">
        <f>J712</f>
        <v>0</v>
      </c>
      <c r="K711" s="43">
        <f>F711/C711*100</f>
        <v>100</v>
      </c>
      <c r="L711" s="43"/>
      <c r="M711" s="43">
        <f t="shared" si="218"/>
        <v>100</v>
      </c>
    </row>
    <row r="712" spans="1:13" s="28" customFormat="1" ht="18" customHeight="1">
      <c r="A712" s="14" t="s">
        <v>407</v>
      </c>
      <c r="B712" s="34"/>
      <c r="C712" s="32">
        <f>C730</f>
        <v>13359</v>
      </c>
      <c r="D712" s="32">
        <f>D730</f>
        <v>0</v>
      </c>
      <c r="E712" s="32">
        <f t="shared" si="219"/>
        <v>13359</v>
      </c>
      <c r="F712" s="32">
        <f>F730</f>
        <v>13359</v>
      </c>
      <c r="G712" s="32">
        <f>G730</f>
        <v>0</v>
      </c>
      <c r="H712" s="32">
        <f t="shared" si="220"/>
        <v>13359</v>
      </c>
      <c r="I712" s="32">
        <f>I730</f>
        <v>0</v>
      </c>
      <c r="J712" s="32">
        <f>J730</f>
        <v>0</v>
      </c>
      <c r="K712" s="32">
        <f>F712/C712*100</f>
        <v>100</v>
      </c>
      <c r="L712" s="32"/>
      <c r="M712" s="32">
        <f t="shared" si="218"/>
        <v>100</v>
      </c>
    </row>
    <row r="713" spans="1:13" s="18" customFormat="1" ht="18" customHeight="1">
      <c r="A713" s="35" t="s">
        <v>307</v>
      </c>
      <c r="B713" s="25" t="s">
        <v>46</v>
      </c>
      <c r="C713" s="20">
        <v>400</v>
      </c>
      <c r="D713" s="20"/>
      <c r="E713" s="32">
        <f t="shared" si="219"/>
        <v>400</v>
      </c>
      <c r="F713" s="20">
        <v>400</v>
      </c>
      <c r="G713" s="20"/>
      <c r="H713" s="32">
        <f t="shared" si="220"/>
        <v>400</v>
      </c>
      <c r="I713" s="20"/>
      <c r="J713" s="20"/>
      <c r="K713" s="32">
        <f>F713/C713*100</f>
        <v>100</v>
      </c>
      <c r="L713" s="32"/>
      <c r="M713" s="32">
        <f t="shared" si="218"/>
        <v>100</v>
      </c>
    </row>
    <row r="714" spans="1:13" ht="18" customHeight="1">
      <c r="A714" s="33" t="s">
        <v>33</v>
      </c>
      <c r="B714" s="25" t="s">
        <v>34</v>
      </c>
      <c r="C714" s="27">
        <v>511917</v>
      </c>
      <c r="D714" s="27"/>
      <c r="E714" s="27">
        <f t="shared" si="219"/>
        <v>511917</v>
      </c>
      <c r="F714" s="27">
        <v>511916.03</v>
      </c>
      <c r="G714" s="27"/>
      <c r="H714" s="27">
        <f t="shared" si="220"/>
        <v>511916.03</v>
      </c>
      <c r="I714" s="27">
        <v>3038.54</v>
      </c>
      <c r="J714" s="27"/>
      <c r="K714" s="27">
        <f t="shared" si="217"/>
        <v>99.999810516157893</v>
      </c>
      <c r="L714" s="24"/>
      <c r="M714" s="17">
        <f t="shared" si="218"/>
        <v>99.999810516157893</v>
      </c>
    </row>
    <row r="715" spans="1:13" ht="18" customHeight="1">
      <c r="A715" s="33" t="s">
        <v>35</v>
      </c>
      <c r="B715" s="25" t="s">
        <v>36</v>
      </c>
      <c r="C715" s="27">
        <v>36339</v>
      </c>
      <c r="D715" s="27"/>
      <c r="E715" s="27">
        <f t="shared" si="219"/>
        <v>36339</v>
      </c>
      <c r="F715" s="27">
        <v>36338.18</v>
      </c>
      <c r="G715" s="27"/>
      <c r="H715" s="27">
        <f t="shared" si="220"/>
        <v>36338.18</v>
      </c>
      <c r="I715" s="27">
        <v>39683.53</v>
      </c>
      <c r="J715" s="27"/>
      <c r="K715" s="27">
        <f t="shared" si="217"/>
        <v>99.997743471201744</v>
      </c>
      <c r="L715" s="24"/>
      <c r="M715" s="27">
        <f t="shared" si="218"/>
        <v>99.997743471201744</v>
      </c>
    </row>
    <row r="716" spans="1:13" ht="18" customHeight="1">
      <c r="A716" s="35" t="s">
        <v>22</v>
      </c>
      <c r="B716" s="25" t="s">
        <v>23</v>
      </c>
      <c r="C716" s="27">
        <v>84374</v>
      </c>
      <c r="D716" s="27"/>
      <c r="E716" s="27">
        <f t="shared" si="219"/>
        <v>84374</v>
      </c>
      <c r="F716" s="27">
        <v>84373.35</v>
      </c>
      <c r="G716" s="27"/>
      <c r="H716" s="27">
        <f t="shared" si="220"/>
        <v>84373.35</v>
      </c>
      <c r="I716" s="27">
        <v>7520.39</v>
      </c>
      <c r="J716" s="27"/>
      <c r="K716" s="27">
        <f t="shared" si="217"/>
        <v>99.999229620499207</v>
      </c>
      <c r="L716" s="24"/>
      <c r="M716" s="27">
        <f t="shared" si="218"/>
        <v>99.999229620499207</v>
      </c>
    </row>
    <row r="717" spans="1:13" ht="18" customHeight="1">
      <c r="A717" s="33" t="s">
        <v>24</v>
      </c>
      <c r="B717" s="25" t="s">
        <v>25</v>
      </c>
      <c r="C717" s="27">
        <v>12331</v>
      </c>
      <c r="D717" s="27"/>
      <c r="E717" s="27">
        <f t="shared" si="219"/>
        <v>12331</v>
      </c>
      <c r="F717" s="27">
        <v>12328.83</v>
      </c>
      <c r="G717" s="27"/>
      <c r="H717" s="27">
        <f t="shared" si="220"/>
        <v>12328.83</v>
      </c>
      <c r="I717" s="27">
        <v>870.79</v>
      </c>
      <c r="J717" s="27"/>
      <c r="K717" s="27">
        <f t="shared" si="217"/>
        <v>99.982402076068439</v>
      </c>
      <c r="L717" s="24"/>
      <c r="M717" s="27">
        <f t="shared" si="218"/>
        <v>99.982402076068439</v>
      </c>
    </row>
    <row r="718" spans="1:13" ht="18" customHeight="1">
      <c r="A718" s="35" t="s">
        <v>26</v>
      </c>
      <c r="B718" s="25" t="s">
        <v>27</v>
      </c>
      <c r="C718" s="27">
        <v>400</v>
      </c>
      <c r="D718" s="27"/>
      <c r="E718" s="27">
        <f t="shared" si="219"/>
        <v>400</v>
      </c>
      <c r="F718" s="27">
        <v>400</v>
      </c>
      <c r="G718" s="27"/>
      <c r="H718" s="27">
        <f t="shared" si="220"/>
        <v>400</v>
      </c>
      <c r="I718" s="27"/>
      <c r="J718" s="27"/>
      <c r="K718" s="27">
        <f t="shared" si="217"/>
        <v>100</v>
      </c>
      <c r="L718" s="24"/>
      <c r="M718" s="27">
        <f t="shared" si="218"/>
        <v>100</v>
      </c>
    </row>
    <row r="719" spans="1:13" ht="18" customHeight="1">
      <c r="A719" s="35" t="s">
        <v>37</v>
      </c>
      <c r="B719" s="25" t="s">
        <v>38</v>
      </c>
      <c r="C719" s="27">
        <v>34475</v>
      </c>
      <c r="D719" s="27"/>
      <c r="E719" s="27">
        <f t="shared" si="219"/>
        <v>34475</v>
      </c>
      <c r="F719" s="27">
        <v>34472.089999999997</v>
      </c>
      <c r="G719" s="27"/>
      <c r="H719" s="27">
        <f t="shared" si="220"/>
        <v>34472.089999999997</v>
      </c>
      <c r="I719" s="27">
        <v>1456.28</v>
      </c>
      <c r="J719" s="27"/>
      <c r="K719" s="27">
        <f t="shared" si="217"/>
        <v>99.991559100797673</v>
      </c>
      <c r="L719" s="27"/>
      <c r="M719" s="27">
        <f t="shared" si="218"/>
        <v>99.991559100797673</v>
      </c>
    </row>
    <row r="720" spans="1:13" ht="18" customHeight="1">
      <c r="A720" s="33" t="s">
        <v>47</v>
      </c>
      <c r="B720" s="25" t="s">
        <v>48</v>
      </c>
      <c r="C720" s="27">
        <v>3813</v>
      </c>
      <c r="D720" s="27"/>
      <c r="E720" s="27">
        <f t="shared" si="219"/>
        <v>3813</v>
      </c>
      <c r="F720" s="27">
        <v>3812.5</v>
      </c>
      <c r="G720" s="27"/>
      <c r="H720" s="27">
        <f t="shared" si="220"/>
        <v>3812.5</v>
      </c>
      <c r="I720" s="27">
        <v>425.19</v>
      </c>
      <c r="J720" s="27"/>
      <c r="K720" s="27">
        <f t="shared" si="217"/>
        <v>99.986886965643848</v>
      </c>
      <c r="L720" s="27"/>
      <c r="M720" s="27">
        <f t="shared" si="218"/>
        <v>99.986886965643848</v>
      </c>
    </row>
    <row r="721" spans="1:13" ht="18" customHeight="1">
      <c r="A721" s="35" t="s">
        <v>253</v>
      </c>
      <c r="B721" s="25" t="s">
        <v>212</v>
      </c>
      <c r="C721" s="27">
        <v>763</v>
      </c>
      <c r="D721" s="27"/>
      <c r="E721" s="27">
        <f t="shared" si="219"/>
        <v>763</v>
      </c>
      <c r="F721" s="27">
        <v>763</v>
      </c>
      <c r="G721" s="27"/>
      <c r="H721" s="27">
        <f t="shared" si="220"/>
        <v>763</v>
      </c>
      <c r="I721" s="27"/>
      <c r="J721" s="27"/>
      <c r="K721" s="27">
        <f t="shared" si="217"/>
        <v>100</v>
      </c>
      <c r="L721" s="27"/>
      <c r="M721" s="27">
        <f t="shared" si="218"/>
        <v>100</v>
      </c>
    </row>
    <row r="722" spans="1:13" ht="18" customHeight="1">
      <c r="A722" s="33" t="s">
        <v>28</v>
      </c>
      <c r="B722" s="25" t="s">
        <v>29</v>
      </c>
      <c r="C722" s="27">
        <v>44593</v>
      </c>
      <c r="D722" s="27"/>
      <c r="E722" s="27">
        <f t="shared" si="219"/>
        <v>44593</v>
      </c>
      <c r="F722" s="27">
        <v>44592.63</v>
      </c>
      <c r="G722" s="27"/>
      <c r="H722" s="27">
        <f t="shared" si="220"/>
        <v>44592.63</v>
      </c>
      <c r="I722" s="27">
        <v>193.88</v>
      </c>
      <c r="J722" s="27"/>
      <c r="K722" s="27">
        <f t="shared" si="217"/>
        <v>99.999170273361287</v>
      </c>
      <c r="L722" s="27"/>
      <c r="M722" s="27">
        <f t="shared" si="218"/>
        <v>99.999170273361287</v>
      </c>
    </row>
    <row r="723" spans="1:13" ht="18" customHeight="1">
      <c r="A723" s="33" t="s">
        <v>73</v>
      </c>
      <c r="B723" s="25" t="s">
        <v>74</v>
      </c>
      <c r="C723" s="27">
        <v>1512</v>
      </c>
      <c r="D723" s="27"/>
      <c r="E723" s="27">
        <f>C723+D723</f>
        <v>1512</v>
      </c>
      <c r="F723" s="27">
        <v>1512</v>
      </c>
      <c r="G723" s="27"/>
      <c r="H723" s="27">
        <f>F723+G723</f>
        <v>1512</v>
      </c>
      <c r="I723" s="27"/>
      <c r="J723" s="27"/>
      <c r="K723" s="27">
        <f t="shared" si="217"/>
        <v>100</v>
      </c>
      <c r="L723" s="27"/>
      <c r="M723" s="27">
        <f t="shared" si="218"/>
        <v>100</v>
      </c>
    </row>
    <row r="724" spans="1:13" ht="23.25" customHeight="1">
      <c r="A724" s="72" t="s">
        <v>285</v>
      </c>
      <c r="B724" s="25" t="s">
        <v>261</v>
      </c>
      <c r="C724" s="27">
        <v>10563</v>
      </c>
      <c r="D724" s="27"/>
      <c r="E724" s="27">
        <f>C724+D724</f>
        <v>10563</v>
      </c>
      <c r="F724" s="27">
        <v>10562.22</v>
      </c>
      <c r="G724" s="27"/>
      <c r="H724" s="27">
        <f>F724+G724</f>
        <v>10562.22</v>
      </c>
      <c r="I724" s="27"/>
      <c r="J724" s="27"/>
      <c r="K724" s="27">
        <f t="shared" si="217"/>
        <v>99.992615734166421</v>
      </c>
      <c r="L724" s="27"/>
      <c r="M724" s="27">
        <f t="shared" si="218"/>
        <v>99.992615734166421</v>
      </c>
    </row>
    <row r="725" spans="1:13" ht="23.25" customHeight="1">
      <c r="A725" s="33" t="s">
        <v>75</v>
      </c>
      <c r="B725" s="25" t="s">
        <v>76</v>
      </c>
      <c r="C725" s="27">
        <v>182</v>
      </c>
      <c r="D725" s="27"/>
      <c r="E725" s="27">
        <f>C725+D725</f>
        <v>182</v>
      </c>
      <c r="F725" s="27">
        <v>181.7</v>
      </c>
      <c r="G725" s="27"/>
      <c r="H725" s="27">
        <f>F725+G725</f>
        <v>181.7</v>
      </c>
      <c r="I725" s="27"/>
      <c r="J725" s="27"/>
      <c r="K725" s="27">
        <f t="shared" si="217"/>
        <v>99.835164835164818</v>
      </c>
      <c r="L725" s="27"/>
      <c r="M725" s="27">
        <f t="shared" si="218"/>
        <v>99.835164835164818</v>
      </c>
    </row>
    <row r="726" spans="1:13" ht="18" customHeight="1">
      <c r="A726" s="33" t="s">
        <v>41</v>
      </c>
      <c r="B726" s="25" t="s">
        <v>42</v>
      </c>
      <c r="C726" s="27">
        <v>35700</v>
      </c>
      <c r="D726" s="27"/>
      <c r="E726" s="27">
        <f t="shared" si="219"/>
        <v>35700</v>
      </c>
      <c r="F726" s="27">
        <v>35700</v>
      </c>
      <c r="G726" s="27"/>
      <c r="H726" s="27">
        <f t="shared" si="220"/>
        <v>35700</v>
      </c>
      <c r="I726" s="27"/>
      <c r="J726" s="27"/>
      <c r="K726" s="27">
        <f t="shared" si="217"/>
        <v>100</v>
      </c>
      <c r="L726" s="27"/>
      <c r="M726" s="27">
        <f t="shared" si="218"/>
        <v>100</v>
      </c>
    </row>
    <row r="727" spans="1:13" ht="18" customHeight="1">
      <c r="A727" s="71" t="s">
        <v>279</v>
      </c>
      <c r="B727" s="25" t="s">
        <v>265</v>
      </c>
      <c r="C727" s="27">
        <v>3120</v>
      </c>
      <c r="D727" s="27"/>
      <c r="E727" s="27">
        <f t="shared" si="219"/>
        <v>3120</v>
      </c>
      <c r="F727" s="27">
        <v>3120</v>
      </c>
      <c r="G727" s="27"/>
      <c r="H727" s="27">
        <f t="shared" si="220"/>
        <v>3120</v>
      </c>
      <c r="I727" s="27"/>
      <c r="J727" s="27"/>
      <c r="K727" s="27">
        <f t="shared" si="217"/>
        <v>100</v>
      </c>
      <c r="L727" s="27"/>
      <c r="M727" s="27">
        <f t="shared" si="218"/>
        <v>100</v>
      </c>
    </row>
    <row r="728" spans="1:13" ht="18" customHeight="1">
      <c r="A728" s="71" t="s">
        <v>286</v>
      </c>
      <c r="B728" s="25" t="s">
        <v>266</v>
      </c>
      <c r="C728" s="27">
        <v>2000</v>
      </c>
      <c r="D728" s="27"/>
      <c r="E728" s="27">
        <f t="shared" si="219"/>
        <v>2000</v>
      </c>
      <c r="F728" s="27">
        <v>1999.9</v>
      </c>
      <c r="G728" s="27"/>
      <c r="H728" s="27">
        <f t="shared" si="220"/>
        <v>1999.9</v>
      </c>
      <c r="I728" s="27"/>
      <c r="J728" s="27"/>
      <c r="K728" s="27">
        <f t="shared" si="217"/>
        <v>99.995000000000005</v>
      </c>
      <c r="L728" s="27"/>
      <c r="M728" s="27">
        <f t="shared" si="218"/>
        <v>99.995000000000005</v>
      </c>
    </row>
    <row r="729" spans="1:13" ht="18" customHeight="1">
      <c r="A729" s="71" t="s">
        <v>287</v>
      </c>
      <c r="B729" s="25" t="s">
        <v>267</v>
      </c>
      <c r="C729" s="27">
        <v>19119</v>
      </c>
      <c r="D729" s="27"/>
      <c r="E729" s="27">
        <f t="shared" si="219"/>
        <v>19119</v>
      </c>
      <c r="F729" s="27">
        <v>19118.78</v>
      </c>
      <c r="G729" s="27"/>
      <c r="H729" s="27">
        <f t="shared" si="220"/>
        <v>19118.78</v>
      </c>
      <c r="I729" s="27"/>
      <c r="J729" s="27"/>
      <c r="K729" s="27">
        <f t="shared" si="217"/>
        <v>99.998849312202523</v>
      </c>
      <c r="L729" s="27"/>
      <c r="M729" s="27">
        <f t="shared" si="218"/>
        <v>99.998849312202523</v>
      </c>
    </row>
    <row r="730" spans="1:13" ht="18" customHeight="1">
      <c r="A730" s="33" t="s">
        <v>341</v>
      </c>
      <c r="B730" s="25" t="s">
        <v>44</v>
      </c>
      <c r="C730" s="27">
        <v>13359</v>
      </c>
      <c r="D730" s="27"/>
      <c r="E730" s="27">
        <f t="shared" si="219"/>
        <v>13359</v>
      </c>
      <c r="F730" s="27">
        <v>13359</v>
      </c>
      <c r="G730" s="27"/>
      <c r="H730" s="27">
        <f t="shared" si="220"/>
        <v>13359</v>
      </c>
      <c r="I730" s="27"/>
      <c r="J730" s="27"/>
      <c r="K730" s="27">
        <f t="shared" si="217"/>
        <v>100</v>
      </c>
      <c r="L730" s="27"/>
      <c r="M730" s="27">
        <f t="shared" si="218"/>
        <v>100</v>
      </c>
    </row>
    <row r="731" spans="1:13" ht="9.75" customHeight="1">
      <c r="A731" s="25"/>
      <c r="B731" s="25"/>
      <c r="C731" s="27"/>
      <c r="D731" s="27"/>
      <c r="E731" s="27"/>
      <c r="F731" s="27"/>
      <c r="G731" s="27"/>
      <c r="H731" s="27"/>
      <c r="I731" s="27"/>
      <c r="J731" s="27"/>
      <c r="K731" s="30"/>
      <c r="L731" s="30"/>
      <c r="M731" s="27"/>
    </row>
    <row r="732" spans="1:13" s="28" customFormat="1" ht="18" customHeight="1">
      <c r="A732" s="37" t="s">
        <v>127</v>
      </c>
      <c r="B732" s="34">
        <v>80146</v>
      </c>
      <c r="C732" s="24">
        <f>C733</f>
        <v>148455</v>
      </c>
      <c r="D732" s="24">
        <f>D733</f>
        <v>0</v>
      </c>
      <c r="E732" s="24">
        <f t="shared" ref="E732:E743" si="221">C732+D732</f>
        <v>148455</v>
      </c>
      <c r="F732" s="24">
        <f>F733</f>
        <v>145381.37</v>
      </c>
      <c r="G732" s="24">
        <f>G733</f>
        <v>0</v>
      </c>
      <c r="H732" s="24">
        <f t="shared" ref="H732:H743" si="222">F732+G732</f>
        <v>145381.37</v>
      </c>
      <c r="I732" s="24">
        <f>I733</f>
        <v>6018.99</v>
      </c>
      <c r="J732" s="24">
        <f>J733</f>
        <v>0</v>
      </c>
      <c r="K732" s="24">
        <f t="shared" ref="K732:K743" si="223">F732/C732*100</f>
        <v>97.92958809066721</v>
      </c>
      <c r="L732" s="24">
        <v>0</v>
      </c>
      <c r="M732" s="24">
        <f t="shared" ref="M732:M769" si="224">H732/E732*100</f>
        <v>97.92958809066721</v>
      </c>
    </row>
    <row r="733" spans="1:13" s="28" customFormat="1" ht="18" customHeight="1">
      <c r="A733" s="22" t="s">
        <v>397</v>
      </c>
      <c r="B733" s="34"/>
      <c r="C733" s="24">
        <f>C734</f>
        <v>148455</v>
      </c>
      <c r="D733" s="24">
        <f>D734</f>
        <v>0</v>
      </c>
      <c r="E733" s="24">
        <f t="shared" si="221"/>
        <v>148455</v>
      </c>
      <c r="F733" s="24">
        <f>F734</f>
        <v>145381.37</v>
      </c>
      <c r="G733" s="24">
        <f>G734</f>
        <v>0</v>
      </c>
      <c r="H733" s="24">
        <f t="shared" si="222"/>
        <v>145381.37</v>
      </c>
      <c r="I733" s="24">
        <f>I734</f>
        <v>6018.99</v>
      </c>
      <c r="J733" s="24">
        <f>J734</f>
        <v>0</v>
      </c>
      <c r="K733" s="24">
        <f t="shared" si="223"/>
        <v>97.92958809066721</v>
      </c>
      <c r="L733" s="24"/>
      <c r="M733" s="24">
        <f t="shared" si="224"/>
        <v>97.92958809066721</v>
      </c>
    </row>
    <row r="734" spans="1:13" s="28" customFormat="1" ht="18" customHeight="1">
      <c r="A734" s="97" t="s">
        <v>398</v>
      </c>
      <c r="B734" s="73"/>
      <c r="C734" s="32">
        <f>C735+C736</f>
        <v>148455</v>
      </c>
      <c r="D734" s="32">
        <f>D735+D736</f>
        <v>0</v>
      </c>
      <c r="E734" s="32">
        <f t="shared" si="221"/>
        <v>148455</v>
      </c>
      <c r="F734" s="32">
        <f>F735+F736</f>
        <v>145381.37</v>
      </c>
      <c r="G734" s="32">
        <f>G735+G736</f>
        <v>0</v>
      </c>
      <c r="H734" s="32">
        <f t="shared" si="222"/>
        <v>145381.37</v>
      </c>
      <c r="I734" s="32">
        <f>I735+I736</f>
        <v>6018.99</v>
      </c>
      <c r="J734" s="32">
        <f>J735+J736</f>
        <v>0</v>
      </c>
      <c r="K734" s="17">
        <f t="shared" si="223"/>
        <v>97.92958809066721</v>
      </c>
      <c r="L734" s="24"/>
      <c r="M734" s="17">
        <f t="shared" si="224"/>
        <v>97.92958809066721</v>
      </c>
    </row>
    <row r="735" spans="1:13" s="18" customFormat="1" ht="18" customHeight="1">
      <c r="A735" s="98" t="s">
        <v>399</v>
      </c>
      <c r="B735" s="57"/>
      <c r="C735" s="20">
        <f>SUM(C737:C740)</f>
        <v>57910</v>
      </c>
      <c r="D735" s="20">
        <f>SUM(D737:D740)</f>
        <v>0</v>
      </c>
      <c r="E735" s="20">
        <f>SUM(C735:D735)</f>
        <v>57910</v>
      </c>
      <c r="F735" s="20">
        <f>SUM(F737:F740)</f>
        <v>57905.13</v>
      </c>
      <c r="G735" s="20">
        <f>SUM(G737:G740)</f>
        <v>0</v>
      </c>
      <c r="H735" s="20">
        <f>SUM(F735:G735)</f>
        <v>57905.13</v>
      </c>
      <c r="I735" s="20">
        <f>SUM(I737:I740)</f>
        <v>6018.99</v>
      </c>
      <c r="J735" s="20">
        <f>SUM(J737:J740)</f>
        <v>0</v>
      </c>
      <c r="K735" s="17">
        <f t="shared" si="223"/>
        <v>99.991590398894843</v>
      </c>
      <c r="L735" s="17"/>
      <c r="M735" s="17">
        <f t="shared" si="224"/>
        <v>99.991590398894843</v>
      </c>
    </row>
    <row r="736" spans="1:13" s="18" customFormat="1" ht="18" customHeight="1">
      <c r="A736" s="98" t="s">
        <v>400</v>
      </c>
      <c r="B736" s="57"/>
      <c r="C736" s="20">
        <f>SUM(C741:C743)</f>
        <v>90545</v>
      </c>
      <c r="D736" s="20">
        <f>SUM(D741:D743)</f>
        <v>0</v>
      </c>
      <c r="E736" s="20">
        <f>SUM(C736:D736)</f>
        <v>90545</v>
      </c>
      <c r="F736" s="20">
        <f>SUM(F741:F743)</f>
        <v>87476.239999999991</v>
      </c>
      <c r="G736" s="20">
        <f>SUM(G741:G743)</f>
        <v>0</v>
      </c>
      <c r="H736" s="20">
        <f>SUM(F736:G736)</f>
        <v>87476.239999999991</v>
      </c>
      <c r="I736" s="20">
        <f>SUM(I741:I743)</f>
        <v>0</v>
      </c>
      <c r="J736" s="20">
        <f>SUM(J741:J743)</f>
        <v>0</v>
      </c>
      <c r="K736" s="17">
        <f t="shared" si="223"/>
        <v>96.610790214810308</v>
      </c>
      <c r="L736" s="17"/>
      <c r="M736" s="17">
        <f t="shared" si="224"/>
        <v>96.610790214810308</v>
      </c>
    </row>
    <row r="737" spans="1:20" ht="18" customHeight="1">
      <c r="A737" s="33" t="s">
        <v>33</v>
      </c>
      <c r="B737" s="25" t="s">
        <v>34</v>
      </c>
      <c r="C737" s="27">
        <v>48713</v>
      </c>
      <c r="D737" s="27"/>
      <c r="E737" s="27">
        <f t="shared" si="221"/>
        <v>48713</v>
      </c>
      <c r="F737" s="27">
        <v>48710.85</v>
      </c>
      <c r="G737" s="27"/>
      <c r="H737" s="27">
        <f t="shared" si="222"/>
        <v>48710.85</v>
      </c>
      <c r="I737" s="27">
        <v>726.51</v>
      </c>
      <c r="J737" s="27"/>
      <c r="K737" s="27">
        <f t="shared" si="223"/>
        <v>99.995586393775781</v>
      </c>
      <c r="L737" s="27"/>
      <c r="M737" s="27">
        <f t="shared" si="224"/>
        <v>99.995586393775781</v>
      </c>
    </row>
    <row r="738" spans="1:20" ht="18" customHeight="1">
      <c r="A738" s="33" t="s">
        <v>35</v>
      </c>
      <c r="B738" s="25" t="s">
        <v>36</v>
      </c>
      <c r="C738" s="27">
        <v>2489</v>
      </c>
      <c r="D738" s="27"/>
      <c r="E738" s="27">
        <f t="shared" si="221"/>
        <v>2489</v>
      </c>
      <c r="F738" s="27">
        <v>2488.35</v>
      </c>
      <c r="G738" s="27"/>
      <c r="H738" s="27">
        <f t="shared" si="222"/>
        <v>2488.35</v>
      </c>
      <c r="I738" s="27">
        <v>3209.79</v>
      </c>
      <c r="J738" s="27"/>
      <c r="K738" s="27">
        <f t="shared" si="223"/>
        <v>99.973885094415422</v>
      </c>
      <c r="L738" s="27"/>
      <c r="M738" s="27">
        <f t="shared" si="224"/>
        <v>99.973885094415422</v>
      </c>
    </row>
    <row r="739" spans="1:20" ht="18" customHeight="1">
      <c r="A739" s="35" t="s">
        <v>22</v>
      </c>
      <c r="B739" s="25" t="s">
        <v>23</v>
      </c>
      <c r="C739" s="27">
        <v>5581</v>
      </c>
      <c r="D739" s="27"/>
      <c r="E739" s="27">
        <f t="shared" si="221"/>
        <v>5581</v>
      </c>
      <c r="F739" s="27">
        <v>5579.61</v>
      </c>
      <c r="G739" s="27"/>
      <c r="H739" s="27">
        <f t="shared" si="222"/>
        <v>5579.61</v>
      </c>
      <c r="I739" s="27">
        <v>1792.2</v>
      </c>
      <c r="J739" s="27"/>
      <c r="K739" s="27">
        <f t="shared" si="223"/>
        <v>99.975094069163234</v>
      </c>
      <c r="L739" s="27"/>
      <c r="M739" s="27">
        <f t="shared" si="224"/>
        <v>99.975094069163234</v>
      </c>
    </row>
    <row r="740" spans="1:20" ht="18" customHeight="1">
      <c r="A740" s="33" t="s">
        <v>24</v>
      </c>
      <c r="B740" s="25" t="s">
        <v>25</v>
      </c>
      <c r="C740" s="27">
        <v>1127</v>
      </c>
      <c r="D740" s="27"/>
      <c r="E740" s="27">
        <f t="shared" si="221"/>
        <v>1127</v>
      </c>
      <c r="F740" s="27">
        <v>1126.32</v>
      </c>
      <c r="G740" s="27"/>
      <c r="H740" s="27">
        <f t="shared" si="222"/>
        <v>1126.32</v>
      </c>
      <c r="I740" s="27">
        <v>290.49</v>
      </c>
      <c r="J740" s="27"/>
      <c r="K740" s="27">
        <f t="shared" si="223"/>
        <v>99.939662821650401</v>
      </c>
      <c r="L740" s="27"/>
      <c r="M740" s="27">
        <f t="shared" si="224"/>
        <v>99.939662821650401</v>
      </c>
    </row>
    <row r="741" spans="1:20" ht="18" customHeight="1">
      <c r="A741" s="33" t="s">
        <v>28</v>
      </c>
      <c r="B741" s="25" t="s">
        <v>29</v>
      </c>
      <c r="C741" s="27">
        <v>38045</v>
      </c>
      <c r="D741" s="27"/>
      <c r="E741" s="27">
        <f t="shared" si="221"/>
        <v>38045</v>
      </c>
      <c r="F741" s="27">
        <v>37995</v>
      </c>
      <c r="G741" s="27"/>
      <c r="H741" s="27">
        <f t="shared" si="222"/>
        <v>37995</v>
      </c>
      <c r="I741" s="27"/>
      <c r="J741" s="27"/>
      <c r="K741" s="27">
        <f t="shared" si="223"/>
        <v>99.86857668550401</v>
      </c>
      <c r="L741" s="27"/>
      <c r="M741" s="27">
        <f t="shared" si="224"/>
        <v>99.86857668550401</v>
      </c>
    </row>
    <row r="742" spans="1:20" ht="18" customHeight="1">
      <c r="A742" s="33" t="s">
        <v>41</v>
      </c>
      <c r="B742" s="25" t="s">
        <v>42</v>
      </c>
      <c r="C742" s="27">
        <v>1258</v>
      </c>
      <c r="D742" s="27"/>
      <c r="E742" s="27">
        <f t="shared" si="221"/>
        <v>1258</v>
      </c>
      <c r="F742" s="27">
        <v>1258</v>
      </c>
      <c r="G742" s="27"/>
      <c r="H742" s="27">
        <f t="shared" si="222"/>
        <v>1258</v>
      </c>
      <c r="I742" s="27"/>
      <c r="J742" s="27"/>
      <c r="K742" s="27">
        <f t="shared" si="223"/>
        <v>100</v>
      </c>
      <c r="L742" s="27"/>
      <c r="M742" s="27">
        <f t="shared" si="224"/>
        <v>100</v>
      </c>
    </row>
    <row r="743" spans="1:20" ht="18" customHeight="1">
      <c r="A743" s="71" t="s">
        <v>291</v>
      </c>
      <c r="B743" s="25" t="s">
        <v>265</v>
      </c>
      <c r="C743" s="27">
        <v>51242</v>
      </c>
      <c r="D743" s="27"/>
      <c r="E743" s="27">
        <f t="shared" si="221"/>
        <v>51242</v>
      </c>
      <c r="F743" s="27">
        <v>48223.24</v>
      </c>
      <c r="G743" s="27"/>
      <c r="H743" s="27">
        <f t="shared" si="222"/>
        <v>48223.24</v>
      </c>
      <c r="I743" s="27"/>
      <c r="J743" s="27"/>
      <c r="K743" s="27">
        <f t="shared" si="223"/>
        <v>94.108816986066117</v>
      </c>
      <c r="L743" s="27"/>
      <c r="M743" s="27">
        <f t="shared" si="224"/>
        <v>94.108816986066117</v>
      </c>
      <c r="N743" s="51"/>
      <c r="O743" s="51"/>
      <c r="P743" s="51"/>
      <c r="Q743" s="51"/>
      <c r="R743" s="51"/>
      <c r="S743" s="51"/>
      <c r="T743" s="51"/>
    </row>
    <row r="744" spans="1:20" ht="15" customHeight="1">
      <c r="A744" s="71"/>
      <c r="B744" s="25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1"/>
      <c r="O744" s="21"/>
      <c r="P744" s="21"/>
      <c r="Q744" s="21"/>
      <c r="R744" s="21"/>
      <c r="S744" s="21"/>
      <c r="T744" s="21"/>
    </row>
    <row r="745" spans="1:20" ht="18" customHeight="1">
      <c r="A745" s="23" t="s">
        <v>463</v>
      </c>
      <c r="B745" s="34">
        <v>80148</v>
      </c>
      <c r="C745" s="24">
        <f>C746+C751</f>
        <v>3949826</v>
      </c>
      <c r="D745" s="24">
        <f>D746+D751</f>
        <v>0</v>
      </c>
      <c r="E745" s="24">
        <f t="shared" ref="E745:E769" si="225">C745+D745</f>
        <v>3949826</v>
      </c>
      <c r="F745" s="24">
        <f>F746+F751</f>
        <v>3895395.6999999997</v>
      </c>
      <c r="G745" s="24">
        <f>G746+G751</f>
        <v>0</v>
      </c>
      <c r="H745" s="24">
        <f t="shared" ref="H745:H769" si="226">F745+G745</f>
        <v>3895395.6999999997</v>
      </c>
      <c r="I745" s="24">
        <f>I746+I751</f>
        <v>236629.03999999998</v>
      </c>
      <c r="J745" s="24">
        <f>J746+J751</f>
        <v>0</v>
      </c>
      <c r="K745" s="24">
        <f>F745/C745*100</f>
        <v>98.621957017853433</v>
      </c>
      <c r="L745" s="43">
        <v>0</v>
      </c>
      <c r="M745" s="43">
        <f t="shared" si="224"/>
        <v>98.621957017853433</v>
      </c>
    </row>
    <row r="746" spans="1:20" ht="18" customHeight="1">
      <c r="A746" s="22" t="s">
        <v>397</v>
      </c>
      <c r="B746" s="34"/>
      <c r="C746" s="24">
        <f>C747+C750</f>
        <v>3930974</v>
      </c>
      <c r="D746" s="24">
        <f>D747+D750</f>
        <v>0</v>
      </c>
      <c r="E746" s="24">
        <f t="shared" si="225"/>
        <v>3930974</v>
      </c>
      <c r="F746" s="24">
        <f>F747+F750</f>
        <v>3877183.38</v>
      </c>
      <c r="G746" s="24">
        <f>G747+G750</f>
        <v>0</v>
      </c>
      <c r="H746" s="24">
        <f t="shared" si="226"/>
        <v>3877183.38</v>
      </c>
      <c r="I746" s="24">
        <f>I747+I750</f>
        <v>236629.03999999998</v>
      </c>
      <c r="J746" s="24">
        <f>J747+J750</f>
        <v>0</v>
      </c>
      <c r="K746" s="24">
        <f>K747+K750</f>
        <v>668.46729180220575</v>
      </c>
      <c r="L746" s="43"/>
      <c r="M746" s="43">
        <f t="shared" si="224"/>
        <v>98.631621068976798</v>
      </c>
    </row>
    <row r="747" spans="1:20" ht="18" customHeight="1">
      <c r="A747" s="97" t="s">
        <v>398</v>
      </c>
      <c r="B747" s="73"/>
      <c r="C747" s="32">
        <f>C748+C749</f>
        <v>3925878</v>
      </c>
      <c r="D747" s="32">
        <f>D748+D749</f>
        <v>0</v>
      </c>
      <c r="E747" s="32">
        <f t="shared" si="225"/>
        <v>3925878</v>
      </c>
      <c r="F747" s="32">
        <f>F748+F749</f>
        <v>3872592.78</v>
      </c>
      <c r="G747" s="32">
        <f>G748+G749</f>
        <v>0</v>
      </c>
      <c r="H747" s="32">
        <f t="shared" si="226"/>
        <v>3872592.78</v>
      </c>
      <c r="I747" s="32">
        <f>I748+I749</f>
        <v>236559.03999999998</v>
      </c>
      <c r="J747" s="32">
        <f>J748+J749</f>
        <v>0</v>
      </c>
      <c r="K747" s="32">
        <f>K748+K753</f>
        <v>479.26113630258538</v>
      </c>
      <c r="L747" s="32"/>
      <c r="M747" s="32">
        <f t="shared" si="224"/>
        <v>98.642718393184907</v>
      </c>
    </row>
    <row r="748" spans="1:20" ht="18" customHeight="1">
      <c r="A748" s="98" t="s">
        <v>399</v>
      </c>
      <c r="B748" s="73"/>
      <c r="C748" s="32">
        <f>SUM(C754:C757)</f>
        <v>1820063</v>
      </c>
      <c r="D748" s="32">
        <f>SUM(D754:D757)</f>
        <v>0</v>
      </c>
      <c r="E748" s="32">
        <f t="shared" si="225"/>
        <v>1820063</v>
      </c>
      <c r="F748" s="32">
        <f>SUM(F754:F757)</f>
        <v>1817789.32</v>
      </c>
      <c r="G748" s="32">
        <f>SUM(G754:G757)</f>
        <v>0</v>
      </c>
      <c r="H748" s="32">
        <f t="shared" si="226"/>
        <v>1817789.32</v>
      </c>
      <c r="I748" s="32">
        <f>SUM(I754:I757)</f>
        <v>208937.62999999998</v>
      </c>
      <c r="J748" s="32">
        <f>SUM(J754:J757)</f>
        <v>0</v>
      </c>
      <c r="K748" s="32">
        <f>K749+K754</f>
        <v>389.17871872016781</v>
      </c>
      <c r="L748" s="32"/>
      <c r="M748" s="32">
        <f t="shared" si="224"/>
        <v>99.875076851735358</v>
      </c>
    </row>
    <row r="749" spans="1:20" ht="18" customHeight="1">
      <c r="A749" s="98" t="s">
        <v>400</v>
      </c>
      <c r="B749" s="73"/>
      <c r="C749" s="32">
        <f>SUM(C758:C768)</f>
        <v>2105815</v>
      </c>
      <c r="D749" s="32">
        <f>SUM(D758:D768)</f>
        <v>0</v>
      </c>
      <c r="E749" s="32">
        <f t="shared" si="225"/>
        <v>2105815</v>
      </c>
      <c r="F749" s="32">
        <f>SUM(F758:F768)</f>
        <v>2054803.4599999997</v>
      </c>
      <c r="G749" s="32">
        <f>SUM(G758:G768)</f>
        <v>0</v>
      </c>
      <c r="H749" s="32">
        <f t="shared" si="226"/>
        <v>2054803.4599999997</v>
      </c>
      <c r="I749" s="32">
        <f>SUM(I758:I768)</f>
        <v>27621.410000000003</v>
      </c>
      <c r="J749" s="32">
        <f>SUM(J758:J768)</f>
        <v>0</v>
      </c>
      <c r="K749" s="32">
        <f>K750+K755</f>
        <v>289.19517167432014</v>
      </c>
      <c r="L749" s="32"/>
      <c r="M749" s="32">
        <f t="shared" si="224"/>
        <v>97.577586825053473</v>
      </c>
    </row>
    <row r="750" spans="1:20" ht="18" customHeight="1">
      <c r="A750" s="98" t="s">
        <v>402</v>
      </c>
      <c r="B750" s="73"/>
      <c r="C750" s="32">
        <f>C753</f>
        <v>5096</v>
      </c>
      <c r="D750" s="32">
        <f>D753</f>
        <v>0</v>
      </c>
      <c r="E750" s="32">
        <f t="shared" si="225"/>
        <v>5096</v>
      </c>
      <c r="F750" s="32">
        <f>F753</f>
        <v>4590.6000000000004</v>
      </c>
      <c r="G750" s="32">
        <f>G753</f>
        <v>0</v>
      </c>
      <c r="H750" s="32">
        <f t="shared" si="226"/>
        <v>4590.6000000000004</v>
      </c>
      <c r="I750" s="32">
        <f>I753</f>
        <v>70</v>
      </c>
      <c r="J750" s="32"/>
      <c r="K750" s="32">
        <f>K753+K756</f>
        <v>189.20615549962037</v>
      </c>
      <c r="L750" s="32"/>
      <c r="M750" s="32">
        <f t="shared" si="224"/>
        <v>90.082417582417591</v>
      </c>
    </row>
    <row r="751" spans="1:20" s="28" customFormat="1" ht="18" customHeight="1">
      <c r="A751" s="96" t="s">
        <v>406</v>
      </c>
      <c r="B751" s="75"/>
      <c r="C751" s="43">
        <f>C752</f>
        <v>18852</v>
      </c>
      <c r="D751" s="43">
        <f>D752</f>
        <v>0</v>
      </c>
      <c r="E751" s="43">
        <f t="shared" si="225"/>
        <v>18852</v>
      </c>
      <c r="F751" s="43">
        <f>F752</f>
        <v>18212.32</v>
      </c>
      <c r="G751" s="43">
        <f>G752</f>
        <v>0</v>
      </c>
      <c r="H751" s="43">
        <f t="shared" si="226"/>
        <v>18212.32</v>
      </c>
      <c r="I751" s="43">
        <f>I752</f>
        <v>0</v>
      </c>
      <c r="J751" s="43">
        <f>J752</f>
        <v>0</v>
      </c>
      <c r="K751" s="32">
        <f>K754+K757</f>
        <v>199.60928160224728</v>
      </c>
      <c r="L751" s="43"/>
      <c r="M751" s="32">
        <f t="shared" si="224"/>
        <v>96.606832166348397</v>
      </c>
    </row>
    <row r="752" spans="1:20" ht="18" customHeight="1">
      <c r="A752" s="14" t="s">
        <v>407</v>
      </c>
      <c r="B752" s="73"/>
      <c r="C752" s="32">
        <f>C769</f>
        <v>18852</v>
      </c>
      <c r="D752" s="32">
        <f>D769</f>
        <v>0</v>
      </c>
      <c r="E752" s="32">
        <f t="shared" si="225"/>
        <v>18852</v>
      </c>
      <c r="F752" s="32">
        <f>F769</f>
        <v>18212.32</v>
      </c>
      <c r="G752" s="32">
        <f>G769</f>
        <v>0</v>
      </c>
      <c r="H752" s="32">
        <f t="shared" si="226"/>
        <v>18212.32</v>
      </c>
      <c r="I752" s="32">
        <f>I769</f>
        <v>0</v>
      </c>
      <c r="J752" s="32">
        <f>J769</f>
        <v>0</v>
      </c>
      <c r="K752" s="32">
        <f>K755+K758</f>
        <v>192.93868670834246</v>
      </c>
      <c r="L752" s="32"/>
      <c r="M752" s="32">
        <f t="shared" si="224"/>
        <v>96.606832166348397</v>
      </c>
    </row>
    <row r="753" spans="1:13" ht="18" customHeight="1">
      <c r="A753" s="88" t="s">
        <v>333</v>
      </c>
      <c r="B753" s="87" t="s">
        <v>46</v>
      </c>
      <c r="C753" s="32">
        <v>5096</v>
      </c>
      <c r="D753" s="32"/>
      <c r="E753" s="32">
        <f t="shared" si="225"/>
        <v>5096</v>
      </c>
      <c r="F753" s="32">
        <v>4590.6000000000004</v>
      </c>
      <c r="G753" s="32"/>
      <c r="H753" s="32">
        <f t="shared" si="226"/>
        <v>4590.6000000000004</v>
      </c>
      <c r="I753" s="32">
        <v>70</v>
      </c>
      <c r="J753" s="32"/>
      <c r="K753" s="32">
        <f t="shared" ref="K753:K769" si="227">F753/C753*100</f>
        <v>90.082417582417591</v>
      </c>
      <c r="L753" s="32"/>
      <c r="M753" s="32">
        <f t="shared" si="224"/>
        <v>90.082417582417591</v>
      </c>
    </row>
    <row r="754" spans="1:13" ht="18" customHeight="1">
      <c r="A754" s="33" t="s">
        <v>33</v>
      </c>
      <c r="B754" s="25" t="s">
        <v>34</v>
      </c>
      <c r="C754" s="27">
        <v>1512312</v>
      </c>
      <c r="D754" s="27"/>
      <c r="E754" s="27">
        <f t="shared" si="225"/>
        <v>1512312</v>
      </c>
      <c r="F754" s="27">
        <v>1512063.18</v>
      </c>
      <c r="G754" s="27"/>
      <c r="H754" s="27">
        <f t="shared" si="226"/>
        <v>1512063.18</v>
      </c>
      <c r="I754" s="27">
        <v>27538.93</v>
      </c>
      <c r="J754" s="27"/>
      <c r="K754" s="32">
        <f t="shared" si="227"/>
        <v>99.983547045847672</v>
      </c>
      <c r="L754" s="27"/>
      <c r="M754" s="27">
        <f t="shared" si="224"/>
        <v>99.983547045847672</v>
      </c>
    </row>
    <row r="755" spans="1:13" ht="18" customHeight="1">
      <c r="A755" s="33" t="s">
        <v>35</v>
      </c>
      <c r="B755" s="25" t="s">
        <v>36</v>
      </c>
      <c r="C755" s="27">
        <v>61454</v>
      </c>
      <c r="D755" s="27"/>
      <c r="E755" s="27">
        <f t="shared" si="225"/>
        <v>61454</v>
      </c>
      <c r="F755" s="27">
        <v>61447.25</v>
      </c>
      <c r="G755" s="27"/>
      <c r="H755" s="27">
        <f t="shared" si="226"/>
        <v>61447.25</v>
      </c>
      <c r="I755" s="27">
        <v>142938.53</v>
      </c>
      <c r="J755" s="27"/>
      <c r="K755" s="32">
        <f t="shared" si="227"/>
        <v>99.989016174699771</v>
      </c>
      <c r="L755" s="27"/>
      <c r="M755" s="27">
        <f t="shared" si="224"/>
        <v>99.989016174699771</v>
      </c>
    </row>
    <row r="756" spans="1:13" ht="18" customHeight="1">
      <c r="A756" s="35" t="s">
        <v>22</v>
      </c>
      <c r="B756" s="25" t="s">
        <v>23</v>
      </c>
      <c r="C756" s="27">
        <v>218389</v>
      </c>
      <c r="D756" s="27"/>
      <c r="E756" s="27">
        <f t="shared" si="225"/>
        <v>218389</v>
      </c>
      <c r="F756" s="27">
        <v>216475.34</v>
      </c>
      <c r="G756" s="27"/>
      <c r="H756" s="27">
        <f t="shared" si="226"/>
        <v>216475.34</v>
      </c>
      <c r="I756" s="27">
        <v>33769.99</v>
      </c>
      <c r="J756" s="27"/>
      <c r="K756" s="32">
        <f t="shared" si="227"/>
        <v>99.123737917202789</v>
      </c>
      <c r="L756" s="27"/>
      <c r="M756" s="27">
        <f t="shared" si="224"/>
        <v>99.123737917202789</v>
      </c>
    </row>
    <row r="757" spans="1:13" ht="18" customHeight="1">
      <c r="A757" s="33" t="s">
        <v>24</v>
      </c>
      <c r="B757" s="25" t="s">
        <v>25</v>
      </c>
      <c r="C757" s="27">
        <v>27908</v>
      </c>
      <c r="D757" s="27"/>
      <c r="E757" s="27">
        <f t="shared" si="225"/>
        <v>27908</v>
      </c>
      <c r="F757" s="27">
        <v>27803.55</v>
      </c>
      <c r="G757" s="27"/>
      <c r="H757" s="27">
        <f t="shared" si="226"/>
        <v>27803.55</v>
      </c>
      <c r="I757" s="27">
        <v>4690.18</v>
      </c>
      <c r="J757" s="27"/>
      <c r="K757" s="32">
        <f t="shared" si="227"/>
        <v>99.625734556399593</v>
      </c>
      <c r="L757" s="27"/>
      <c r="M757" s="27">
        <f t="shared" si="224"/>
        <v>99.625734556399593</v>
      </c>
    </row>
    <row r="758" spans="1:13" ht="18" customHeight="1">
      <c r="A758" s="71" t="s">
        <v>335</v>
      </c>
      <c r="B758" s="25" t="s">
        <v>38</v>
      </c>
      <c r="C758" s="27">
        <v>107750</v>
      </c>
      <c r="D758" s="27"/>
      <c r="E758" s="27">
        <f t="shared" si="225"/>
        <v>107750</v>
      </c>
      <c r="F758" s="27">
        <v>100153.27</v>
      </c>
      <c r="G758" s="27"/>
      <c r="H758" s="27">
        <f t="shared" si="226"/>
        <v>100153.27</v>
      </c>
      <c r="I758" s="27">
        <v>187.64</v>
      </c>
      <c r="J758" s="27"/>
      <c r="K758" s="32">
        <f t="shared" si="227"/>
        <v>92.949670533642688</v>
      </c>
      <c r="L758" s="27"/>
      <c r="M758" s="27">
        <f t="shared" si="224"/>
        <v>92.949670533642688</v>
      </c>
    </row>
    <row r="759" spans="1:13" ht="18" customHeight="1">
      <c r="A759" s="71" t="s">
        <v>336</v>
      </c>
      <c r="B759" s="25" t="s">
        <v>124</v>
      </c>
      <c r="C759" s="27">
        <v>1621849</v>
      </c>
      <c r="D759" s="27"/>
      <c r="E759" s="27">
        <f t="shared" si="225"/>
        <v>1621849</v>
      </c>
      <c r="F759" s="27">
        <v>1582009.02</v>
      </c>
      <c r="G759" s="27"/>
      <c r="H759" s="27">
        <f t="shared" si="226"/>
        <v>1582009.02</v>
      </c>
      <c r="I759" s="27">
        <v>4383.08</v>
      </c>
      <c r="J759" s="27"/>
      <c r="K759" s="32">
        <f t="shared" si="227"/>
        <v>97.543545669171422</v>
      </c>
      <c r="L759" s="27"/>
      <c r="M759" s="27">
        <f t="shared" si="224"/>
        <v>97.543545669171422</v>
      </c>
    </row>
    <row r="760" spans="1:13" ht="18" customHeight="1">
      <c r="A760" s="71" t="s">
        <v>47</v>
      </c>
      <c r="B760" s="25" t="s">
        <v>48</v>
      </c>
      <c r="C760" s="27">
        <v>218238</v>
      </c>
      <c r="D760" s="27"/>
      <c r="E760" s="27">
        <f t="shared" si="225"/>
        <v>218238</v>
      </c>
      <c r="F760" s="27">
        <v>217112.5</v>
      </c>
      <c r="G760" s="27"/>
      <c r="H760" s="27">
        <f t="shared" si="226"/>
        <v>217112.5</v>
      </c>
      <c r="I760" s="27">
        <v>17636.560000000001</v>
      </c>
      <c r="J760" s="27"/>
      <c r="K760" s="32">
        <f t="shared" si="227"/>
        <v>99.484278631585696</v>
      </c>
      <c r="L760" s="27"/>
      <c r="M760" s="27">
        <f t="shared" si="224"/>
        <v>99.484278631585696</v>
      </c>
    </row>
    <row r="761" spans="1:13" ht="18" customHeight="1">
      <c r="A761" s="71" t="s">
        <v>342</v>
      </c>
      <c r="B761" s="25" t="s">
        <v>40</v>
      </c>
      <c r="C761" s="27">
        <v>33640</v>
      </c>
      <c r="D761" s="27"/>
      <c r="E761" s="27">
        <f t="shared" si="225"/>
        <v>33640</v>
      </c>
      <c r="F761" s="27">
        <v>33078.65</v>
      </c>
      <c r="G761" s="27"/>
      <c r="H761" s="27">
        <f t="shared" si="226"/>
        <v>33078.65</v>
      </c>
      <c r="I761" s="27"/>
      <c r="J761" s="27"/>
      <c r="K761" s="32">
        <f t="shared" si="227"/>
        <v>98.331302021403104</v>
      </c>
      <c r="L761" s="27"/>
      <c r="M761" s="27">
        <f t="shared" si="224"/>
        <v>98.331302021403104</v>
      </c>
    </row>
    <row r="762" spans="1:13" ht="18" customHeight="1">
      <c r="A762" s="71" t="s">
        <v>253</v>
      </c>
      <c r="B762" s="25" t="s">
        <v>212</v>
      </c>
      <c r="C762" s="27">
        <v>1228</v>
      </c>
      <c r="D762" s="27"/>
      <c r="E762" s="27">
        <f t="shared" si="225"/>
        <v>1228</v>
      </c>
      <c r="F762" s="27">
        <v>1228</v>
      </c>
      <c r="G762" s="27"/>
      <c r="H762" s="27">
        <f t="shared" si="226"/>
        <v>1228</v>
      </c>
      <c r="I762" s="27"/>
      <c r="J762" s="27"/>
      <c r="K762" s="32">
        <f t="shared" si="227"/>
        <v>100</v>
      </c>
      <c r="L762" s="27"/>
      <c r="M762" s="27">
        <f t="shared" si="224"/>
        <v>100</v>
      </c>
    </row>
    <row r="763" spans="1:13" ht="18" customHeight="1">
      <c r="A763" s="71" t="s">
        <v>338</v>
      </c>
      <c r="B763" s="25" t="s">
        <v>29</v>
      </c>
      <c r="C763" s="27">
        <v>76156</v>
      </c>
      <c r="D763" s="27"/>
      <c r="E763" s="27">
        <f t="shared" si="225"/>
        <v>76156</v>
      </c>
      <c r="F763" s="27">
        <v>74269.679999999993</v>
      </c>
      <c r="G763" s="27"/>
      <c r="H763" s="27">
        <f t="shared" si="226"/>
        <v>74269.679999999993</v>
      </c>
      <c r="I763" s="27">
        <v>5414.13</v>
      </c>
      <c r="J763" s="27"/>
      <c r="K763" s="32">
        <f t="shared" si="227"/>
        <v>97.5230841955985</v>
      </c>
      <c r="L763" s="27"/>
      <c r="M763" s="27">
        <f t="shared" si="224"/>
        <v>97.5230841955985</v>
      </c>
    </row>
    <row r="764" spans="1:13" ht="21" customHeight="1">
      <c r="A764" s="71" t="s">
        <v>339</v>
      </c>
      <c r="B764" s="25" t="s">
        <v>261</v>
      </c>
      <c r="C764" s="27">
        <v>387</v>
      </c>
      <c r="D764" s="27"/>
      <c r="E764" s="27">
        <f t="shared" si="225"/>
        <v>387</v>
      </c>
      <c r="F764" s="27">
        <v>386.21</v>
      </c>
      <c r="G764" s="27"/>
      <c r="H764" s="27">
        <f t="shared" si="226"/>
        <v>386.21</v>
      </c>
      <c r="I764" s="27"/>
      <c r="J764" s="27"/>
      <c r="K764" s="32">
        <f t="shared" si="227"/>
        <v>99.795865633074925</v>
      </c>
      <c r="L764" s="27"/>
      <c r="M764" s="27">
        <f t="shared" si="224"/>
        <v>99.795865633074925</v>
      </c>
    </row>
    <row r="765" spans="1:13" ht="18" customHeight="1">
      <c r="A765" s="71" t="s">
        <v>41</v>
      </c>
      <c r="B765" s="25" t="s">
        <v>42</v>
      </c>
      <c r="C765" s="27">
        <v>45603</v>
      </c>
      <c r="D765" s="27"/>
      <c r="E765" s="27">
        <f t="shared" si="225"/>
        <v>45603</v>
      </c>
      <c r="F765" s="27">
        <v>45603</v>
      </c>
      <c r="G765" s="27"/>
      <c r="H765" s="27">
        <f t="shared" si="226"/>
        <v>45603</v>
      </c>
      <c r="I765" s="27"/>
      <c r="J765" s="27"/>
      <c r="K765" s="32">
        <f t="shared" si="227"/>
        <v>100</v>
      </c>
      <c r="L765" s="27"/>
      <c r="M765" s="27">
        <f t="shared" si="224"/>
        <v>100</v>
      </c>
    </row>
    <row r="766" spans="1:13" ht="21.75" customHeight="1">
      <c r="A766" s="71" t="s">
        <v>340</v>
      </c>
      <c r="B766" s="25" t="s">
        <v>265</v>
      </c>
      <c r="C766" s="27">
        <v>150</v>
      </c>
      <c r="D766" s="27"/>
      <c r="E766" s="27">
        <f t="shared" si="225"/>
        <v>150</v>
      </c>
      <c r="F766" s="27">
        <v>150</v>
      </c>
      <c r="G766" s="27"/>
      <c r="H766" s="27">
        <f t="shared" si="226"/>
        <v>150</v>
      </c>
      <c r="I766" s="27"/>
      <c r="J766" s="27"/>
      <c r="K766" s="32">
        <f t="shared" si="227"/>
        <v>100</v>
      </c>
      <c r="L766" s="27"/>
      <c r="M766" s="27">
        <f t="shared" si="224"/>
        <v>100</v>
      </c>
    </row>
    <row r="767" spans="1:13" ht="21.75" customHeight="1">
      <c r="A767" s="71" t="s">
        <v>286</v>
      </c>
      <c r="B767" s="25" t="s">
        <v>266</v>
      </c>
      <c r="C767" s="27">
        <v>64</v>
      </c>
      <c r="D767" s="27"/>
      <c r="E767" s="27">
        <f t="shared" si="225"/>
        <v>64</v>
      </c>
      <c r="F767" s="27">
        <v>63.13</v>
      </c>
      <c r="G767" s="27"/>
      <c r="H767" s="27">
        <f t="shared" si="226"/>
        <v>63.13</v>
      </c>
      <c r="I767" s="27"/>
      <c r="J767" s="27"/>
      <c r="K767" s="32">
        <f t="shared" si="227"/>
        <v>98.640625</v>
      </c>
      <c r="L767" s="27"/>
      <c r="M767" s="27">
        <f t="shared" si="224"/>
        <v>98.640625</v>
      </c>
    </row>
    <row r="768" spans="1:13" ht="21.75" customHeight="1">
      <c r="A768" s="71" t="s">
        <v>287</v>
      </c>
      <c r="B768" s="25" t="s">
        <v>267</v>
      </c>
      <c r="C768" s="27">
        <v>750</v>
      </c>
      <c r="D768" s="27"/>
      <c r="E768" s="27">
        <f t="shared" si="225"/>
        <v>750</v>
      </c>
      <c r="F768" s="27">
        <v>750</v>
      </c>
      <c r="G768" s="27"/>
      <c r="H768" s="27">
        <f t="shared" si="226"/>
        <v>750</v>
      </c>
      <c r="I768" s="27"/>
      <c r="J768" s="27"/>
      <c r="K768" s="32">
        <f t="shared" si="227"/>
        <v>100</v>
      </c>
      <c r="L768" s="27"/>
      <c r="M768" s="27">
        <f t="shared" si="224"/>
        <v>100</v>
      </c>
    </row>
    <row r="769" spans="1:13" ht="21.75" customHeight="1">
      <c r="A769" s="33" t="s">
        <v>341</v>
      </c>
      <c r="B769" s="25" t="s">
        <v>44</v>
      </c>
      <c r="C769" s="27">
        <v>18852</v>
      </c>
      <c r="D769" s="27"/>
      <c r="E769" s="27">
        <f t="shared" si="225"/>
        <v>18852</v>
      </c>
      <c r="F769" s="27">
        <v>18212.32</v>
      </c>
      <c r="G769" s="27"/>
      <c r="H769" s="27">
        <f t="shared" si="226"/>
        <v>18212.32</v>
      </c>
      <c r="I769" s="27"/>
      <c r="J769" s="27"/>
      <c r="K769" s="32">
        <f t="shared" si="227"/>
        <v>96.606832166348397</v>
      </c>
      <c r="L769" s="27"/>
      <c r="M769" s="27">
        <f t="shared" si="224"/>
        <v>96.606832166348397</v>
      </c>
    </row>
    <row r="770" spans="1:13" ht="21.75" customHeight="1">
      <c r="A770" s="71"/>
      <c r="B770" s="25"/>
      <c r="C770" s="27"/>
      <c r="D770" s="27"/>
      <c r="E770" s="27"/>
      <c r="F770" s="27"/>
      <c r="G770" s="27"/>
      <c r="H770" s="27"/>
      <c r="I770" s="27"/>
      <c r="J770" s="27"/>
      <c r="K770" s="32"/>
      <c r="L770" s="27"/>
      <c r="M770" s="27"/>
    </row>
    <row r="771" spans="1:13" s="28" customFormat="1" ht="18" customHeight="1">
      <c r="A771" s="23" t="s">
        <v>128</v>
      </c>
      <c r="B771" s="34">
        <v>80195</v>
      </c>
      <c r="C771" s="24">
        <f>C772+C778</f>
        <v>588909.41999999993</v>
      </c>
      <c r="D771" s="24">
        <f>D772+D778</f>
        <v>578961.73</v>
      </c>
      <c r="E771" s="24">
        <f t="shared" ref="E771:E777" si="228">C771+D771</f>
        <v>1167871.1499999999</v>
      </c>
      <c r="F771" s="24">
        <f>F772+F778</f>
        <v>585296.6</v>
      </c>
      <c r="G771" s="24">
        <f>G772+G778</f>
        <v>531243.85</v>
      </c>
      <c r="H771" s="24">
        <f t="shared" ref="H771:H777" si="229">F771+G771</f>
        <v>1116540.45</v>
      </c>
      <c r="I771" s="24">
        <f>I772+I778</f>
        <v>11138.720000000001</v>
      </c>
      <c r="J771" s="24">
        <f>J772+J778</f>
        <v>0</v>
      </c>
      <c r="K771" s="24">
        <f>F771/C771*100</f>
        <v>99.386523652482921</v>
      </c>
      <c r="L771" s="24">
        <f>G771/D771*100</f>
        <v>91.758025180697175</v>
      </c>
      <c r="M771" s="24">
        <f>H771/E771*100</f>
        <v>95.604763419320705</v>
      </c>
    </row>
    <row r="772" spans="1:13" s="28" customFormat="1" ht="18" customHeight="1">
      <c r="A772" s="22" t="s">
        <v>397</v>
      </c>
      <c r="B772" s="34"/>
      <c r="C772" s="24">
        <f>C773+C776+C777</f>
        <v>585345.22</v>
      </c>
      <c r="D772" s="24">
        <f>D773+D776+D777</f>
        <v>560087.92999999993</v>
      </c>
      <c r="E772" s="24">
        <f t="shared" si="228"/>
        <v>1145433.1499999999</v>
      </c>
      <c r="F772" s="24">
        <f>F773+F776+F777</f>
        <v>582307.6</v>
      </c>
      <c r="G772" s="24">
        <f>G773+G776+G777</f>
        <v>513846.64999999997</v>
      </c>
      <c r="H772" s="24">
        <f t="shared" si="229"/>
        <v>1096154.25</v>
      </c>
      <c r="I772" s="24">
        <f>I773+I776+I777</f>
        <v>11138.720000000001</v>
      </c>
      <c r="J772" s="24">
        <f>J773+J776+J777</f>
        <v>0</v>
      </c>
      <c r="K772" s="24">
        <f t="shared" ref="K772:L775" si="230">F772/C772*100</f>
        <v>99.481054957619705</v>
      </c>
      <c r="L772" s="24">
        <f t="shared" si="230"/>
        <v>91.743924922645633</v>
      </c>
      <c r="M772" s="24">
        <f t="shared" ref="M772:M777" si="231">H772/E772*100</f>
        <v>95.697793450451485</v>
      </c>
    </row>
    <row r="773" spans="1:13" s="28" customFormat="1" ht="18" customHeight="1">
      <c r="A773" s="97" t="s">
        <v>398</v>
      </c>
      <c r="B773" s="73"/>
      <c r="C773" s="32">
        <f>C774+C775</f>
        <v>502415.22</v>
      </c>
      <c r="D773" s="32">
        <f>D774+D775</f>
        <v>12596</v>
      </c>
      <c r="E773" s="32">
        <f t="shared" si="228"/>
        <v>515011.22</v>
      </c>
      <c r="F773" s="32">
        <f>F774+F775</f>
        <v>499377.6</v>
      </c>
      <c r="G773" s="32">
        <f>G774+G775</f>
        <v>11332.4</v>
      </c>
      <c r="H773" s="32">
        <f t="shared" si="229"/>
        <v>510710</v>
      </c>
      <c r="I773" s="32">
        <f>I774+I775</f>
        <v>2084</v>
      </c>
      <c r="J773" s="32">
        <f>J774+J775</f>
        <v>0</v>
      </c>
      <c r="K773" s="27">
        <f t="shared" si="230"/>
        <v>99.395396500926068</v>
      </c>
      <c r="L773" s="27">
        <f t="shared" si="230"/>
        <v>89.96824388694823</v>
      </c>
      <c r="M773" s="27">
        <f t="shared" si="231"/>
        <v>99.164829845842974</v>
      </c>
    </row>
    <row r="774" spans="1:13" s="28" customFormat="1" ht="18" customHeight="1">
      <c r="A774" s="98" t="s">
        <v>399</v>
      </c>
      <c r="B774" s="73"/>
      <c r="C774" s="32">
        <f>C784+C787+C790</f>
        <v>132954</v>
      </c>
      <c r="D774" s="32">
        <f>D784+D787+D790</f>
        <v>1840</v>
      </c>
      <c r="E774" s="32">
        <f t="shared" si="228"/>
        <v>134794</v>
      </c>
      <c r="F774" s="32">
        <f>F784+F787+F790</f>
        <v>132111.96</v>
      </c>
      <c r="G774" s="32">
        <f>G784+G787+G790</f>
        <v>1840</v>
      </c>
      <c r="H774" s="32">
        <f t="shared" si="229"/>
        <v>133951.96</v>
      </c>
      <c r="I774" s="32">
        <f>I784+I787+I790</f>
        <v>0</v>
      </c>
      <c r="J774" s="32">
        <f>J784+J787+J790</f>
        <v>0</v>
      </c>
      <c r="K774" s="27">
        <f t="shared" si="230"/>
        <v>99.36666817094634</v>
      </c>
      <c r="L774" s="27">
        <f t="shared" si="230"/>
        <v>100</v>
      </c>
      <c r="M774" s="27">
        <f t="shared" si="231"/>
        <v>99.375313441251095</v>
      </c>
    </row>
    <row r="775" spans="1:13" s="28" customFormat="1" ht="18" customHeight="1">
      <c r="A775" s="98" t="s">
        <v>400</v>
      </c>
      <c r="B775" s="73"/>
      <c r="C775" s="32">
        <f>C793+C796+C802+C808+C809+C799</f>
        <v>369461.22</v>
      </c>
      <c r="D775" s="32">
        <f>D793+D796+D802+D808+D809+D799</f>
        <v>10756</v>
      </c>
      <c r="E775" s="32">
        <f t="shared" si="228"/>
        <v>380217.22</v>
      </c>
      <c r="F775" s="32">
        <f>F793+F796+F802+F808+F809+F799</f>
        <v>367265.63999999996</v>
      </c>
      <c r="G775" s="32">
        <f>G793+G796+G802+G808+G809+G799</f>
        <v>9492.4</v>
      </c>
      <c r="H775" s="32">
        <f t="shared" si="229"/>
        <v>376758.04</v>
      </c>
      <c r="I775" s="32">
        <f>I793+I796+I802+I808+I809+I799</f>
        <v>2084</v>
      </c>
      <c r="J775" s="32">
        <f>J793+J796+J802+J808+J809+J799</f>
        <v>0</v>
      </c>
      <c r="K775" s="27">
        <f t="shared" si="230"/>
        <v>99.405734653287823</v>
      </c>
      <c r="L775" s="27">
        <f t="shared" si="230"/>
        <v>88.252138341390847</v>
      </c>
      <c r="M775" s="27">
        <f t="shared" si="231"/>
        <v>99.090209538642142</v>
      </c>
    </row>
    <row r="776" spans="1:13" s="28" customFormat="1" ht="18" customHeight="1">
      <c r="A776" s="98" t="s">
        <v>402</v>
      </c>
      <c r="B776" s="73"/>
      <c r="C776" s="32">
        <f>C781</f>
        <v>82930</v>
      </c>
      <c r="D776" s="32">
        <f>D781</f>
        <v>0</v>
      </c>
      <c r="E776" s="32">
        <f t="shared" si="228"/>
        <v>82930</v>
      </c>
      <c r="F776" s="32">
        <f>F781</f>
        <v>82930</v>
      </c>
      <c r="G776" s="32">
        <f>G781</f>
        <v>0</v>
      </c>
      <c r="H776" s="32">
        <f t="shared" si="229"/>
        <v>82930</v>
      </c>
      <c r="I776" s="32">
        <f>I781</f>
        <v>0</v>
      </c>
      <c r="J776" s="32">
        <f>J781</f>
        <v>0</v>
      </c>
      <c r="K776" s="27">
        <f>F776/C776*100</f>
        <v>100</v>
      </c>
      <c r="L776" s="27"/>
      <c r="M776" s="27">
        <f t="shared" si="231"/>
        <v>100</v>
      </c>
    </row>
    <row r="777" spans="1:13" s="28" customFormat="1" ht="42.75" customHeight="1">
      <c r="A777" s="117" t="s">
        <v>456</v>
      </c>
      <c r="B777" s="73"/>
      <c r="C777" s="32">
        <f>C785+C786+C788+C789+C791+C792+C794+C795+C804+C805+C797+C798+C800+C801+C810+C811+C803+C806+C807+C782+C783</f>
        <v>0</v>
      </c>
      <c r="D777" s="32">
        <f>D785+D786+D788+D789+D791+D792+D794+D795+D804+D805+D797+D798+D800+D801+D810+D811+D803+D806+D807+D782+D783</f>
        <v>547491.92999999993</v>
      </c>
      <c r="E777" s="32">
        <f t="shared" si="228"/>
        <v>547491.92999999993</v>
      </c>
      <c r="F777" s="32">
        <f>F785+F786+F788+F789+F791+F792+F794+F795+F804+F805+F797+F798+F800+F801+F810+F811+F803+F806+F807+F782+F783</f>
        <v>0</v>
      </c>
      <c r="G777" s="32">
        <f>G785+G786+G788+G789+G791+G792+G794+G795+G804+G805+G797+G798+G800+G801+G810+G811+G803+G806+G807+G782+G783</f>
        <v>502514.24999999994</v>
      </c>
      <c r="H777" s="32">
        <f t="shared" si="229"/>
        <v>502514.24999999994</v>
      </c>
      <c r="I777" s="32">
        <f>I785+I786+I788+I789+I791+I792+I794+I795+I804+I805+I797+I798+I800+I801+I810+I811+I803+I806+I807+I782+I783</f>
        <v>9054.7200000000012</v>
      </c>
      <c r="J777" s="32">
        <f>J785+J786+J788+J789+J791+J792+J794+J795+J804+J805+J797+J798+J800+J801+J810+J811+J803+J806+J807+J782+J783</f>
        <v>0</v>
      </c>
      <c r="K777" s="27"/>
      <c r="L777" s="27">
        <f>G777/D777*100</f>
        <v>91.784777540008676</v>
      </c>
      <c r="M777" s="27">
        <f t="shared" si="231"/>
        <v>91.784777540008676</v>
      </c>
    </row>
    <row r="778" spans="1:13" s="18" customFormat="1" ht="18" customHeight="1">
      <c r="A778" s="96" t="s">
        <v>406</v>
      </c>
      <c r="B778" s="15"/>
      <c r="C778" s="17">
        <f>C779</f>
        <v>3564.2</v>
      </c>
      <c r="D778" s="17">
        <f>D779</f>
        <v>18873.8</v>
      </c>
      <c r="E778" s="17">
        <f>SUM(C778:D778)</f>
        <v>22438</v>
      </c>
      <c r="F778" s="17">
        <f>F779</f>
        <v>2989</v>
      </c>
      <c r="G778" s="17">
        <f>G779</f>
        <v>17397.2</v>
      </c>
      <c r="H778" s="17">
        <f t="shared" ref="H778:H783" si="232">SUM(F778:G778)</f>
        <v>20386.2</v>
      </c>
      <c r="I778" s="17">
        <f>I779</f>
        <v>0</v>
      </c>
      <c r="J778" s="17">
        <f>J779</f>
        <v>0</v>
      </c>
      <c r="K778" s="20">
        <f>F778/C778*100</f>
        <v>83.861736153975656</v>
      </c>
      <c r="L778" s="27">
        <f t="shared" ref="L778:L783" si="233">G778/D778*100</f>
        <v>92.176456251523291</v>
      </c>
      <c r="M778" s="20">
        <f>H778/E778*100</f>
        <v>90.855691238078265</v>
      </c>
    </row>
    <row r="779" spans="1:13" s="18" customFormat="1" ht="27" customHeight="1">
      <c r="A779" s="14" t="s">
        <v>407</v>
      </c>
      <c r="B779" s="15"/>
      <c r="C779" s="17">
        <f>SUM(C812:C814)</f>
        <v>3564.2</v>
      </c>
      <c r="D779" s="17">
        <f>SUM(D812:D814)</f>
        <v>18873.8</v>
      </c>
      <c r="E779" s="17">
        <f>SUM(C779:D779)</f>
        <v>22438</v>
      </c>
      <c r="F779" s="17">
        <f>SUM(F812:F814)</f>
        <v>2989</v>
      </c>
      <c r="G779" s="17">
        <f>SUM(G812:G814)</f>
        <v>17397.2</v>
      </c>
      <c r="H779" s="17">
        <f t="shared" si="232"/>
        <v>20386.2</v>
      </c>
      <c r="I779" s="17">
        <f>SUM(I812:I814)</f>
        <v>0</v>
      </c>
      <c r="J779" s="17">
        <f>SUM(J812:J814)</f>
        <v>0</v>
      </c>
      <c r="K779" s="20">
        <f>F779/C779*100</f>
        <v>83.861736153975656</v>
      </c>
      <c r="L779" s="27">
        <f t="shared" si="233"/>
        <v>92.176456251523291</v>
      </c>
      <c r="M779" s="20">
        <f>H779/E779*100</f>
        <v>90.855691238078265</v>
      </c>
    </row>
    <row r="780" spans="1:13" s="18" customFormat="1" ht="27" customHeight="1">
      <c r="A780" s="95" t="s">
        <v>408</v>
      </c>
      <c r="B780" s="15"/>
      <c r="C780" s="17">
        <f>C813+C814</f>
        <v>1354.2</v>
      </c>
      <c r="D780" s="17">
        <f>D813+D814</f>
        <v>18873.8</v>
      </c>
      <c r="E780" s="17">
        <f>SUM(C780:D780)</f>
        <v>20228</v>
      </c>
      <c r="F780" s="17">
        <f>F813+F814</f>
        <v>1354.2</v>
      </c>
      <c r="G780" s="17">
        <f>G813+G814</f>
        <v>17397.2</v>
      </c>
      <c r="H780" s="17">
        <f t="shared" si="232"/>
        <v>18751.400000000001</v>
      </c>
      <c r="I780" s="17">
        <f>I813+I814</f>
        <v>0</v>
      </c>
      <c r="J780" s="17">
        <f>J813+J814</f>
        <v>0</v>
      </c>
      <c r="K780" s="20"/>
      <c r="L780" s="27">
        <f t="shared" si="233"/>
        <v>92.176456251523291</v>
      </c>
      <c r="M780" s="20">
        <f t="shared" ref="M780:M785" si="234">H780/E780*100</f>
        <v>92.70021752026895</v>
      </c>
    </row>
    <row r="781" spans="1:13" s="18" customFormat="1" ht="18" customHeight="1">
      <c r="A781" s="31" t="s">
        <v>334</v>
      </c>
      <c r="B781" s="25" t="s">
        <v>46</v>
      </c>
      <c r="C781" s="17">
        <v>82930</v>
      </c>
      <c r="D781" s="17"/>
      <c r="E781" s="27">
        <f t="shared" ref="E781:E814" si="235">C781+D781</f>
        <v>82930</v>
      </c>
      <c r="F781" s="17">
        <v>82930</v>
      </c>
      <c r="G781" s="17"/>
      <c r="H781" s="17">
        <f t="shared" si="232"/>
        <v>82930</v>
      </c>
      <c r="I781" s="17"/>
      <c r="J781" s="17"/>
      <c r="K781" s="20">
        <f>F781/C781*100</f>
        <v>100</v>
      </c>
      <c r="L781" s="27"/>
      <c r="M781" s="20">
        <f t="shared" si="234"/>
        <v>100</v>
      </c>
    </row>
    <row r="782" spans="1:13" s="18" customFormat="1" ht="18" customHeight="1">
      <c r="A782" s="33" t="s">
        <v>33</v>
      </c>
      <c r="B782" s="25" t="s">
        <v>451</v>
      </c>
      <c r="C782" s="17"/>
      <c r="D782" s="17">
        <v>21692.9</v>
      </c>
      <c r="E782" s="27">
        <f t="shared" si="235"/>
        <v>21692.9</v>
      </c>
      <c r="F782" s="17"/>
      <c r="G782" s="17">
        <v>20786.86</v>
      </c>
      <c r="H782" s="17">
        <f t="shared" si="232"/>
        <v>20786.86</v>
      </c>
      <c r="I782" s="17"/>
      <c r="J782" s="17"/>
      <c r="K782" s="20"/>
      <c r="L782" s="27">
        <f t="shared" si="233"/>
        <v>95.823333901875728</v>
      </c>
      <c r="M782" s="20">
        <f t="shared" si="234"/>
        <v>95.823333901875728</v>
      </c>
    </row>
    <row r="783" spans="1:13" s="18" customFormat="1" ht="18" customHeight="1">
      <c r="A783" s="33" t="s">
        <v>33</v>
      </c>
      <c r="B783" s="25" t="s">
        <v>376</v>
      </c>
      <c r="C783" s="17"/>
      <c r="D783" s="17">
        <v>3828.16</v>
      </c>
      <c r="E783" s="27">
        <f t="shared" si="235"/>
        <v>3828.16</v>
      </c>
      <c r="F783" s="17"/>
      <c r="G783" s="17">
        <v>3668.3</v>
      </c>
      <c r="H783" s="17">
        <f t="shared" si="232"/>
        <v>3668.3</v>
      </c>
      <c r="I783" s="17"/>
      <c r="J783" s="17"/>
      <c r="K783" s="20"/>
      <c r="L783" s="27">
        <f t="shared" si="233"/>
        <v>95.824103485747742</v>
      </c>
      <c r="M783" s="20">
        <f t="shared" si="234"/>
        <v>95.824103485747742</v>
      </c>
    </row>
    <row r="784" spans="1:13" ht="18" customHeight="1">
      <c r="A784" s="35" t="s">
        <v>386</v>
      </c>
      <c r="B784" s="25" t="s">
        <v>23</v>
      </c>
      <c r="C784" s="27">
        <v>16870</v>
      </c>
      <c r="D784" s="27"/>
      <c r="E784" s="27">
        <f t="shared" si="235"/>
        <v>16870</v>
      </c>
      <c r="F784" s="27">
        <v>16730.72</v>
      </c>
      <c r="G784" s="27"/>
      <c r="H784" s="27">
        <f t="shared" ref="H784:H814" si="236">F784+G784</f>
        <v>16730.72</v>
      </c>
      <c r="I784" s="27"/>
      <c r="J784" s="27"/>
      <c r="K784" s="20">
        <f>F784/C784*100</f>
        <v>99.174392412566689</v>
      </c>
      <c r="L784" s="27"/>
      <c r="M784" s="20">
        <f t="shared" si="234"/>
        <v>99.174392412566689</v>
      </c>
    </row>
    <row r="785" spans="1:13" ht="18" customHeight="1">
      <c r="A785" s="35" t="s">
        <v>386</v>
      </c>
      <c r="B785" s="25" t="s">
        <v>416</v>
      </c>
      <c r="C785" s="27"/>
      <c r="D785" s="27">
        <v>10361.9</v>
      </c>
      <c r="E785" s="27">
        <f t="shared" si="235"/>
        <v>10361.9</v>
      </c>
      <c r="F785" s="27"/>
      <c r="G785" s="27">
        <v>10225.11</v>
      </c>
      <c r="H785" s="27">
        <f t="shared" si="236"/>
        <v>10225.11</v>
      </c>
      <c r="I785" s="27"/>
      <c r="J785" s="27"/>
      <c r="K785" s="20"/>
      <c r="L785" s="27">
        <f>G785/D785*100</f>
        <v>98.679875312442704</v>
      </c>
      <c r="M785" s="20">
        <f t="shared" si="234"/>
        <v>98.679875312442704</v>
      </c>
    </row>
    <row r="786" spans="1:13" ht="18" customHeight="1">
      <c r="A786" s="35" t="s">
        <v>387</v>
      </c>
      <c r="B786" s="25" t="s">
        <v>374</v>
      </c>
      <c r="C786" s="27"/>
      <c r="D786" s="27">
        <v>1828.59</v>
      </c>
      <c r="E786" s="27">
        <f t="shared" si="235"/>
        <v>1828.59</v>
      </c>
      <c r="F786" s="27"/>
      <c r="G786" s="27">
        <v>1804.44</v>
      </c>
      <c r="H786" s="27">
        <f t="shared" si="236"/>
        <v>1804.44</v>
      </c>
      <c r="I786" s="27"/>
      <c r="J786" s="27"/>
      <c r="K786" s="20"/>
      <c r="L786" s="27">
        <f t="shared" ref="L786:M812" si="237">G786/D786*100</f>
        <v>98.679310288254896</v>
      </c>
      <c r="M786" s="32">
        <f t="shared" si="237"/>
        <v>98.679310288254896</v>
      </c>
    </row>
    <row r="787" spans="1:13" ht="18" customHeight="1">
      <c r="A787" s="33" t="s">
        <v>24</v>
      </c>
      <c r="B787" s="25" t="s">
        <v>25</v>
      </c>
      <c r="C787" s="27">
        <v>2665</v>
      </c>
      <c r="D787" s="27"/>
      <c r="E787" s="27">
        <f t="shared" si="235"/>
        <v>2665</v>
      </c>
      <c r="F787" s="27">
        <v>2594.2399999999998</v>
      </c>
      <c r="G787" s="27"/>
      <c r="H787" s="27">
        <f t="shared" si="236"/>
        <v>2594.2399999999998</v>
      </c>
      <c r="I787" s="27"/>
      <c r="J787" s="27"/>
      <c r="K787" s="20">
        <f>F787/C787*100</f>
        <v>97.344840525328323</v>
      </c>
      <c r="L787" s="27"/>
      <c r="M787" s="32">
        <f t="shared" si="237"/>
        <v>97.344840525328323</v>
      </c>
    </row>
    <row r="788" spans="1:13" ht="18" customHeight="1">
      <c r="A788" s="33" t="s">
        <v>418</v>
      </c>
      <c r="B788" s="25" t="s">
        <v>417</v>
      </c>
      <c r="C788" s="27"/>
      <c r="D788" s="27">
        <v>1681.22</v>
      </c>
      <c r="E788" s="27">
        <f t="shared" si="235"/>
        <v>1681.22</v>
      </c>
      <c r="F788" s="27"/>
      <c r="G788" s="27">
        <v>1659.03</v>
      </c>
      <c r="H788" s="27">
        <f t="shared" si="236"/>
        <v>1659.03</v>
      </c>
      <c r="I788" s="27"/>
      <c r="J788" s="27"/>
      <c r="K788" s="20"/>
      <c r="L788" s="27">
        <f t="shared" si="237"/>
        <v>98.680125147214511</v>
      </c>
      <c r="M788" s="32">
        <f t="shared" si="237"/>
        <v>98.680125147214511</v>
      </c>
    </row>
    <row r="789" spans="1:13" ht="18" customHeight="1">
      <c r="A789" s="33" t="s">
        <v>388</v>
      </c>
      <c r="B789" s="25" t="s">
        <v>375</v>
      </c>
      <c r="C789" s="27"/>
      <c r="D789" s="27">
        <v>296.64</v>
      </c>
      <c r="E789" s="27">
        <f t="shared" si="235"/>
        <v>296.64</v>
      </c>
      <c r="F789" s="27"/>
      <c r="G789" s="27">
        <v>292.68</v>
      </c>
      <c r="H789" s="27">
        <f t="shared" si="236"/>
        <v>292.68</v>
      </c>
      <c r="I789" s="27"/>
      <c r="J789" s="27"/>
      <c r="K789" s="20"/>
      <c r="L789" s="27">
        <f t="shared" si="237"/>
        <v>98.665048543689323</v>
      </c>
      <c r="M789" s="32">
        <f t="shared" si="237"/>
        <v>98.665048543689323</v>
      </c>
    </row>
    <row r="790" spans="1:13" ht="18" customHeight="1">
      <c r="A790" s="35" t="s">
        <v>389</v>
      </c>
      <c r="B790" s="25" t="s">
        <v>27</v>
      </c>
      <c r="C790" s="27">
        <v>113419</v>
      </c>
      <c r="D790" s="27">
        <v>1840</v>
      </c>
      <c r="E790" s="27">
        <f t="shared" si="235"/>
        <v>115259</v>
      </c>
      <c r="F790" s="27">
        <v>112787</v>
      </c>
      <c r="G790" s="27">
        <v>1840</v>
      </c>
      <c r="H790" s="27">
        <f t="shared" si="236"/>
        <v>114627</v>
      </c>
      <c r="I790" s="27"/>
      <c r="J790" s="27"/>
      <c r="K790" s="20">
        <f>F790/C790*100</f>
        <v>99.442774138371874</v>
      </c>
      <c r="L790" s="27">
        <f t="shared" si="237"/>
        <v>100</v>
      </c>
      <c r="M790" s="32">
        <f t="shared" si="237"/>
        <v>99.45166971776608</v>
      </c>
    </row>
    <row r="791" spans="1:13" ht="18" customHeight="1">
      <c r="A791" s="35" t="s">
        <v>389</v>
      </c>
      <c r="B791" s="25" t="s">
        <v>419</v>
      </c>
      <c r="C791" s="27"/>
      <c r="D791" s="27">
        <v>292076.5</v>
      </c>
      <c r="E791" s="27">
        <f t="shared" si="235"/>
        <v>292076.5</v>
      </c>
      <c r="F791" s="27"/>
      <c r="G791" s="27">
        <v>291013.98</v>
      </c>
      <c r="H791" s="27">
        <f t="shared" si="236"/>
        <v>291013.98</v>
      </c>
      <c r="I791" s="27"/>
      <c r="J791" s="27"/>
      <c r="K791" s="20"/>
      <c r="L791" s="27">
        <f t="shared" si="237"/>
        <v>99.636218593416444</v>
      </c>
      <c r="M791" s="32">
        <f t="shared" si="237"/>
        <v>99.636218593416444</v>
      </c>
    </row>
    <row r="792" spans="1:13" ht="18" customHeight="1">
      <c r="A792" s="35" t="s">
        <v>390</v>
      </c>
      <c r="B792" s="25" t="s">
        <v>378</v>
      </c>
      <c r="C792" s="27"/>
      <c r="D792" s="27">
        <v>51542.97</v>
      </c>
      <c r="E792" s="27">
        <f t="shared" si="235"/>
        <v>51542.97</v>
      </c>
      <c r="F792" s="27"/>
      <c r="G792" s="27">
        <v>51355.45</v>
      </c>
      <c r="H792" s="27">
        <f t="shared" si="236"/>
        <v>51355.45</v>
      </c>
      <c r="I792" s="27"/>
      <c r="J792" s="27"/>
      <c r="K792" s="20"/>
      <c r="L792" s="27">
        <f t="shared" si="237"/>
        <v>99.636187049368701</v>
      </c>
      <c r="M792" s="32">
        <f t="shared" si="237"/>
        <v>99.636187049368701</v>
      </c>
    </row>
    <row r="793" spans="1:13" ht="18" customHeight="1">
      <c r="A793" s="35" t="s">
        <v>37</v>
      </c>
      <c r="B793" s="25" t="s">
        <v>38</v>
      </c>
      <c r="C793" s="27">
        <v>18531</v>
      </c>
      <c r="D793" s="27">
        <v>400</v>
      </c>
      <c r="E793" s="27">
        <f t="shared" si="235"/>
        <v>18931</v>
      </c>
      <c r="F793" s="27">
        <v>17734.89</v>
      </c>
      <c r="G793" s="27">
        <v>400</v>
      </c>
      <c r="H793" s="27">
        <f t="shared" si="236"/>
        <v>18134.89</v>
      </c>
      <c r="I793" s="27"/>
      <c r="J793" s="27"/>
      <c r="K793" s="20">
        <f>F793/C793*100</f>
        <v>95.703901570341586</v>
      </c>
      <c r="L793" s="27">
        <f t="shared" si="237"/>
        <v>100</v>
      </c>
      <c r="M793" s="32">
        <f t="shared" si="237"/>
        <v>95.794675400137336</v>
      </c>
    </row>
    <row r="794" spans="1:13" ht="18" customHeight="1">
      <c r="A794" s="35" t="s">
        <v>391</v>
      </c>
      <c r="B794" s="25" t="s">
        <v>420</v>
      </c>
      <c r="C794" s="27"/>
      <c r="D794" s="27">
        <v>49021.89</v>
      </c>
      <c r="E794" s="27">
        <f t="shared" si="235"/>
        <v>49021.89</v>
      </c>
      <c r="F794" s="27"/>
      <c r="G794" s="27">
        <v>42148.38</v>
      </c>
      <c r="H794" s="27">
        <f t="shared" si="236"/>
        <v>42148.38</v>
      </c>
      <c r="I794" s="27">
        <v>7260.97</v>
      </c>
      <c r="J794" s="27"/>
      <c r="K794" s="20"/>
      <c r="L794" s="27">
        <f t="shared" si="237"/>
        <v>85.978692375997738</v>
      </c>
      <c r="M794" s="32">
        <f t="shared" si="237"/>
        <v>85.978692375997738</v>
      </c>
    </row>
    <row r="795" spans="1:13" ht="18" customHeight="1">
      <c r="A795" s="35" t="s">
        <v>392</v>
      </c>
      <c r="B795" s="25" t="s">
        <v>379</v>
      </c>
      <c r="C795" s="27"/>
      <c r="D795" s="27">
        <v>8649.75</v>
      </c>
      <c r="E795" s="27">
        <f t="shared" si="235"/>
        <v>8649.75</v>
      </c>
      <c r="F795" s="27"/>
      <c r="G795" s="27">
        <v>7436.77</v>
      </c>
      <c r="H795" s="27">
        <f t="shared" si="236"/>
        <v>7436.77</v>
      </c>
      <c r="I795" s="27">
        <v>1281.3499999999999</v>
      </c>
      <c r="J795" s="27"/>
      <c r="K795" s="20"/>
      <c r="L795" s="27">
        <f t="shared" si="237"/>
        <v>85.976704529032631</v>
      </c>
      <c r="M795" s="32">
        <f t="shared" si="237"/>
        <v>85.976704529032631</v>
      </c>
    </row>
    <row r="796" spans="1:13" ht="18" customHeight="1">
      <c r="A796" s="71" t="s">
        <v>336</v>
      </c>
      <c r="B796" s="25" t="s">
        <v>124</v>
      </c>
      <c r="C796" s="27">
        <v>2738</v>
      </c>
      <c r="D796" s="27"/>
      <c r="E796" s="27">
        <f t="shared" si="235"/>
        <v>2738</v>
      </c>
      <c r="F796" s="27">
        <v>2737.55</v>
      </c>
      <c r="G796" s="27"/>
      <c r="H796" s="27">
        <f t="shared" si="236"/>
        <v>2737.55</v>
      </c>
      <c r="I796" s="27"/>
      <c r="J796" s="27"/>
      <c r="K796" s="20">
        <f>F796/C796*100</f>
        <v>99.983564645726815</v>
      </c>
      <c r="L796" s="27"/>
      <c r="M796" s="32">
        <f t="shared" si="237"/>
        <v>99.983564645726815</v>
      </c>
    </row>
    <row r="797" spans="1:13" ht="18" customHeight="1">
      <c r="A797" s="71" t="s">
        <v>336</v>
      </c>
      <c r="B797" s="25" t="s">
        <v>469</v>
      </c>
      <c r="C797" s="27"/>
      <c r="D797" s="27">
        <v>1790.1</v>
      </c>
      <c r="E797" s="27">
        <f t="shared" si="235"/>
        <v>1790.1</v>
      </c>
      <c r="F797" s="27"/>
      <c r="G797" s="27">
        <v>1612.14</v>
      </c>
      <c r="H797" s="27">
        <f t="shared" si="236"/>
        <v>1612.14</v>
      </c>
      <c r="I797" s="27"/>
      <c r="J797" s="27"/>
      <c r="K797" s="20"/>
      <c r="L797" s="27">
        <f t="shared" si="237"/>
        <v>90.058655941008894</v>
      </c>
      <c r="M797" s="32">
        <f t="shared" si="237"/>
        <v>90.058655941008894</v>
      </c>
    </row>
    <row r="798" spans="1:13" ht="18" customHeight="1">
      <c r="A798" s="71" t="s">
        <v>336</v>
      </c>
      <c r="B798" s="25" t="s">
        <v>470</v>
      </c>
      <c r="C798" s="27"/>
      <c r="D798" s="27">
        <v>315.89999999999998</v>
      </c>
      <c r="E798" s="27">
        <f t="shared" si="235"/>
        <v>315.89999999999998</v>
      </c>
      <c r="F798" s="27"/>
      <c r="G798" s="27">
        <v>284.49</v>
      </c>
      <c r="H798" s="27">
        <f t="shared" si="236"/>
        <v>284.49</v>
      </c>
      <c r="I798" s="27"/>
      <c r="J798" s="27"/>
      <c r="K798" s="20"/>
      <c r="L798" s="27">
        <f t="shared" si="237"/>
        <v>90.056980056980066</v>
      </c>
      <c r="M798" s="32">
        <f t="shared" si="237"/>
        <v>90.056980056980066</v>
      </c>
    </row>
    <row r="799" spans="1:13" ht="18" customHeight="1">
      <c r="A799" s="71" t="s">
        <v>473</v>
      </c>
      <c r="B799" s="25" t="s">
        <v>120</v>
      </c>
      <c r="C799" s="27"/>
      <c r="D799" s="27">
        <v>700</v>
      </c>
      <c r="E799" s="27">
        <f t="shared" si="235"/>
        <v>700</v>
      </c>
      <c r="F799" s="27">
        <v>99.6</v>
      </c>
      <c r="G799" s="27">
        <v>540.4</v>
      </c>
      <c r="H799" s="27">
        <f t="shared" si="236"/>
        <v>640</v>
      </c>
      <c r="I799" s="27"/>
      <c r="J799" s="27"/>
      <c r="K799" s="20"/>
      <c r="L799" s="27">
        <f t="shared" si="237"/>
        <v>77.2</v>
      </c>
      <c r="M799" s="32">
        <f t="shared" si="237"/>
        <v>91.428571428571431</v>
      </c>
    </row>
    <row r="800" spans="1:13" ht="18" customHeight="1">
      <c r="A800" s="71" t="s">
        <v>336</v>
      </c>
      <c r="B800" s="25" t="s">
        <v>471</v>
      </c>
      <c r="C800" s="27"/>
      <c r="D800" s="27">
        <v>26354.25</v>
      </c>
      <c r="E800" s="27">
        <f t="shared" si="235"/>
        <v>26354.25</v>
      </c>
      <c r="F800" s="27"/>
      <c r="G800" s="27">
        <v>15194.69</v>
      </c>
      <c r="H800" s="27">
        <f t="shared" si="236"/>
        <v>15194.69</v>
      </c>
      <c r="I800" s="27"/>
      <c r="J800" s="27"/>
      <c r="K800" s="20"/>
      <c r="L800" s="27">
        <f t="shared" si="237"/>
        <v>57.655558401396355</v>
      </c>
      <c r="M800" s="32">
        <f t="shared" si="237"/>
        <v>57.655558401396355</v>
      </c>
    </row>
    <row r="801" spans="1:13" ht="18" customHeight="1">
      <c r="A801" s="71" t="s">
        <v>336</v>
      </c>
      <c r="B801" s="25" t="s">
        <v>472</v>
      </c>
      <c r="C801" s="27"/>
      <c r="D801" s="27">
        <v>4650.75</v>
      </c>
      <c r="E801" s="27">
        <f t="shared" si="235"/>
        <v>4650.75</v>
      </c>
      <c r="F801" s="27"/>
      <c r="G801" s="27">
        <v>2681.41</v>
      </c>
      <c r="H801" s="27">
        <f t="shared" si="236"/>
        <v>2681.41</v>
      </c>
      <c r="I801" s="27"/>
      <c r="J801" s="27"/>
      <c r="K801" s="20"/>
      <c r="L801" s="27">
        <f t="shared" si="237"/>
        <v>57.655431919582853</v>
      </c>
      <c r="M801" s="32">
        <f t="shared" si="237"/>
        <v>57.655431919582853</v>
      </c>
    </row>
    <row r="802" spans="1:13" ht="18" customHeight="1">
      <c r="A802" s="33" t="s">
        <v>28</v>
      </c>
      <c r="B802" s="25" t="s">
        <v>29</v>
      </c>
      <c r="C802" s="27">
        <v>347592.22</v>
      </c>
      <c r="D802" s="27">
        <v>9656</v>
      </c>
      <c r="E802" s="27">
        <f t="shared" si="235"/>
        <v>357248.22</v>
      </c>
      <c r="F802" s="27">
        <v>346143.6</v>
      </c>
      <c r="G802" s="27">
        <v>8552</v>
      </c>
      <c r="H802" s="27">
        <f t="shared" si="236"/>
        <v>354695.6</v>
      </c>
      <c r="I802" s="27">
        <v>2084</v>
      </c>
      <c r="J802" s="27"/>
      <c r="K802" s="20">
        <f>F802/C802*100</f>
        <v>99.583241535152894</v>
      </c>
      <c r="L802" s="27">
        <f t="shared" si="237"/>
        <v>88.566694283347147</v>
      </c>
      <c r="M802" s="32">
        <f t="shared" si="237"/>
        <v>99.285477195659638</v>
      </c>
    </row>
    <row r="803" spans="1:13" ht="18" customHeight="1">
      <c r="A803" s="33" t="s">
        <v>28</v>
      </c>
      <c r="B803" s="25" t="s">
        <v>466</v>
      </c>
      <c r="C803" s="27"/>
      <c r="D803" s="27">
        <v>20000</v>
      </c>
      <c r="E803" s="27">
        <f t="shared" si="235"/>
        <v>20000</v>
      </c>
      <c r="F803" s="27"/>
      <c r="G803" s="27">
        <v>17430.32</v>
      </c>
      <c r="H803" s="27">
        <f t="shared" si="236"/>
        <v>17430.32</v>
      </c>
      <c r="I803" s="27"/>
      <c r="J803" s="27"/>
      <c r="K803" s="20"/>
      <c r="L803" s="27">
        <f t="shared" si="237"/>
        <v>87.151600000000002</v>
      </c>
      <c r="M803" s="32">
        <f t="shared" si="237"/>
        <v>87.151600000000002</v>
      </c>
    </row>
    <row r="804" spans="1:13" ht="18" customHeight="1">
      <c r="A804" s="33" t="s">
        <v>331</v>
      </c>
      <c r="B804" s="25" t="s">
        <v>422</v>
      </c>
      <c r="C804" s="27"/>
      <c r="D804" s="27">
        <v>13781.41</v>
      </c>
      <c r="E804" s="27">
        <f t="shared" si="235"/>
        <v>13781.41</v>
      </c>
      <c r="F804" s="27"/>
      <c r="G804" s="27">
        <v>11570.56</v>
      </c>
      <c r="H804" s="27">
        <f t="shared" si="236"/>
        <v>11570.56</v>
      </c>
      <c r="I804" s="27">
        <v>435.54</v>
      </c>
      <c r="J804" s="27"/>
      <c r="K804" s="20"/>
      <c r="L804" s="27">
        <f t="shared" si="237"/>
        <v>83.957737270714674</v>
      </c>
      <c r="M804" s="32">
        <f t="shared" si="237"/>
        <v>83.957737270714674</v>
      </c>
    </row>
    <row r="805" spans="1:13" ht="18" customHeight="1">
      <c r="A805" s="33" t="s">
        <v>393</v>
      </c>
      <c r="B805" s="25" t="s">
        <v>380</v>
      </c>
      <c r="C805" s="27"/>
      <c r="D805" s="27">
        <v>2432</v>
      </c>
      <c r="E805" s="27">
        <f t="shared" si="235"/>
        <v>2432</v>
      </c>
      <c r="F805" s="27"/>
      <c r="G805" s="27">
        <v>2041.85</v>
      </c>
      <c r="H805" s="27">
        <f t="shared" si="236"/>
        <v>2041.85</v>
      </c>
      <c r="I805" s="27">
        <v>76.86</v>
      </c>
      <c r="J805" s="27"/>
      <c r="K805" s="20"/>
      <c r="L805" s="27">
        <f t="shared" si="237"/>
        <v>83.957648026315795</v>
      </c>
      <c r="M805" s="32">
        <f t="shared" si="237"/>
        <v>83.957648026315795</v>
      </c>
    </row>
    <row r="806" spans="1:13" ht="18" customHeight="1">
      <c r="A806" s="33" t="s">
        <v>475</v>
      </c>
      <c r="B806" s="25" t="s">
        <v>474</v>
      </c>
      <c r="C806" s="27"/>
      <c r="D806" s="27">
        <v>24997</v>
      </c>
      <c r="E806" s="27">
        <f t="shared" si="235"/>
        <v>24997</v>
      </c>
      <c r="F806" s="27"/>
      <c r="G806" s="27">
        <v>19979.02</v>
      </c>
      <c r="H806" s="27">
        <f t="shared" si="236"/>
        <v>19979.02</v>
      </c>
      <c r="I806" s="27"/>
      <c r="J806" s="27"/>
      <c r="K806" s="20"/>
      <c r="L806" s="27">
        <f t="shared" si="237"/>
        <v>79.925671080529668</v>
      </c>
      <c r="M806" s="32">
        <f t="shared" si="237"/>
        <v>79.925671080529668</v>
      </c>
    </row>
    <row r="807" spans="1:13" ht="18" customHeight="1">
      <c r="A807" s="33" t="s">
        <v>66</v>
      </c>
      <c r="B807" s="25" t="s">
        <v>476</v>
      </c>
      <c r="C807" s="27"/>
      <c r="D807" s="27">
        <v>189</v>
      </c>
      <c r="E807" s="27">
        <f t="shared" si="235"/>
        <v>189</v>
      </c>
      <c r="F807" s="27"/>
      <c r="G807" s="27">
        <v>189</v>
      </c>
      <c r="H807" s="27">
        <f t="shared" si="236"/>
        <v>189</v>
      </c>
      <c r="I807" s="27"/>
      <c r="J807" s="27"/>
      <c r="K807" s="20"/>
      <c r="L807" s="27">
        <f t="shared" si="237"/>
        <v>100</v>
      </c>
      <c r="M807" s="32">
        <f t="shared" si="237"/>
        <v>100</v>
      </c>
    </row>
    <row r="808" spans="1:13" ht="36" customHeight="1">
      <c r="A808" s="72" t="s">
        <v>421</v>
      </c>
      <c r="B808" s="25" t="s">
        <v>270</v>
      </c>
      <c r="C808" s="27">
        <v>100</v>
      </c>
      <c r="D808" s="27"/>
      <c r="E808" s="27">
        <f t="shared" si="235"/>
        <v>100</v>
      </c>
      <c r="F808" s="27">
        <v>50</v>
      </c>
      <c r="G808" s="27"/>
      <c r="H808" s="27">
        <f t="shared" si="236"/>
        <v>50</v>
      </c>
      <c r="I808" s="27"/>
      <c r="J808" s="27"/>
      <c r="K808" s="20">
        <f>F808/C808*100</f>
        <v>50</v>
      </c>
      <c r="L808" s="27"/>
      <c r="M808" s="32">
        <f t="shared" si="237"/>
        <v>50</v>
      </c>
    </row>
    <row r="809" spans="1:13" ht="20.25" customHeight="1">
      <c r="A809" s="71" t="s">
        <v>286</v>
      </c>
      <c r="B809" s="25" t="s">
        <v>266</v>
      </c>
      <c r="C809" s="27">
        <v>500</v>
      </c>
      <c r="D809" s="27"/>
      <c r="E809" s="27">
        <f t="shared" si="235"/>
        <v>500</v>
      </c>
      <c r="F809" s="27">
        <v>500</v>
      </c>
      <c r="G809" s="27"/>
      <c r="H809" s="27">
        <f t="shared" si="236"/>
        <v>500</v>
      </c>
      <c r="I809" s="27"/>
      <c r="J809" s="27"/>
      <c r="K809" s="20">
        <f>F809/C809*100</f>
        <v>100</v>
      </c>
      <c r="L809" s="27"/>
      <c r="M809" s="32">
        <f t="shared" si="237"/>
        <v>100</v>
      </c>
    </row>
    <row r="810" spans="1:13" ht="20.25" customHeight="1">
      <c r="A810" s="71" t="s">
        <v>286</v>
      </c>
      <c r="B810" s="25" t="s">
        <v>477</v>
      </c>
      <c r="C810" s="27"/>
      <c r="D810" s="27">
        <v>10200.85</v>
      </c>
      <c r="E810" s="27">
        <f t="shared" si="235"/>
        <v>10200.85</v>
      </c>
      <c r="F810" s="27"/>
      <c r="G810" s="27">
        <v>968.8</v>
      </c>
      <c r="H810" s="27">
        <f t="shared" si="236"/>
        <v>968.8</v>
      </c>
      <c r="I810" s="27"/>
      <c r="J810" s="27"/>
      <c r="K810" s="20"/>
      <c r="L810" s="27">
        <f t="shared" si="237"/>
        <v>9.4972477783714098</v>
      </c>
      <c r="M810" s="32">
        <f t="shared" si="237"/>
        <v>9.4972477783714098</v>
      </c>
    </row>
    <row r="811" spans="1:13" ht="20.25" customHeight="1">
      <c r="A811" s="71" t="s">
        <v>286</v>
      </c>
      <c r="B811" s="25" t="s">
        <v>478</v>
      </c>
      <c r="C811" s="27"/>
      <c r="D811" s="27">
        <v>1800.15</v>
      </c>
      <c r="E811" s="27">
        <f t="shared" si="235"/>
        <v>1800.15</v>
      </c>
      <c r="F811" s="27"/>
      <c r="G811" s="27">
        <v>170.97</v>
      </c>
      <c r="H811" s="27">
        <f t="shared" si="236"/>
        <v>170.97</v>
      </c>
      <c r="I811" s="27"/>
      <c r="J811" s="27"/>
      <c r="K811" s="20"/>
      <c r="L811" s="27">
        <f t="shared" si="237"/>
        <v>9.4975418715107054</v>
      </c>
      <c r="M811" s="32">
        <f t="shared" si="237"/>
        <v>9.4975418715107054</v>
      </c>
    </row>
    <row r="812" spans="1:13" ht="18" customHeight="1">
      <c r="A812" s="71" t="s">
        <v>383</v>
      </c>
      <c r="B812" s="25" t="s">
        <v>44</v>
      </c>
      <c r="C812" s="27">
        <v>2210</v>
      </c>
      <c r="D812" s="27"/>
      <c r="E812" s="27">
        <f t="shared" si="235"/>
        <v>2210</v>
      </c>
      <c r="F812" s="27">
        <v>1634.8</v>
      </c>
      <c r="G812" s="27"/>
      <c r="H812" s="27">
        <f t="shared" si="236"/>
        <v>1634.8</v>
      </c>
      <c r="I812" s="27"/>
      <c r="J812" s="27"/>
      <c r="K812" s="20">
        <f>F812/C812*100</f>
        <v>73.972850678733025</v>
      </c>
      <c r="L812" s="27"/>
      <c r="M812" s="32">
        <f t="shared" si="237"/>
        <v>73.972850678733025</v>
      </c>
    </row>
    <row r="813" spans="1:13" ht="18" customHeight="1">
      <c r="A813" s="71" t="s">
        <v>383</v>
      </c>
      <c r="B813" s="25" t="s">
        <v>479</v>
      </c>
      <c r="C813" s="27"/>
      <c r="D813" s="27">
        <v>17193.8</v>
      </c>
      <c r="E813" s="27">
        <f t="shared" si="235"/>
        <v>17193.8</v>
      </c>
      <c r="F813" s="27"/>
      <c r="G813" s="27">
        <v>15938.69</v>
      </c>
      <c r="H813" s="27">
        <f t="shared" si="236"/>
        <v>15938.69</v>
      </c>
      <c r="I813" s="27"/>
      <c r="J813" s="27"/>
      <c r="K813" s="20"/>
      <c r="L813" s="27">
        <f>G813/D813*100</f>
        <v>92.70021752026895</v>
      </c>
      <c r="M813" s="32">
        <f>H813/E813*100</f>
        <v>92.70021752026895</v>
      </c>
    </row>
    <row r="814" spans="1:13" ht="18" customHeight="1">
      <c r="A814" s="71" t="s">
        <v>383</v>
      </c>
      <c r="B814" s="25" t="s">
        <v>394</v>
      </c>
      <c r="C814" s="27">
        <v>1354.2</v>
      </c>
      <c r="D814" s="27">
        <v>1680</v>
      </c>
      <c r="E814" s="27">
        <f t="shared" si="235"/>
        <v>3034.2</v>
      </c>
      <c r="F814" s="27">
        <v>1354.2</v>
      </c>
      <c r="G814" s="27">
        <v>1458.51</v>
      </c>
      <c r="H814" s="27">
        <f t="shared" si="236"/>
        <v>2812.71</v>
      </c>
      <c r="I814" s="27"/>
      <c r="J814" s="27"/>
      <c r="K814" s="20">
        <f>F814/C814*100</f>
        <v>100</v>
      </c>
      <c r="L814" s="27">
        <f>G814/D814*100</f>
        <v>86.816071428571433</v>
      </c>
      <c r="M814" s="32">
        <f>H814/E814*100</f>
        <v>92.70021752026895</v>
      </c>
    </row>
    <row r="815" spans="1:13" ht="16.5" customHeight="1">
      <c r="A815" s="36"/>
      <c r="B815" s="30"/>
      <c r="C815" s="27"/>
      <c r="D815" s="27"/>
      <c r="E815" s="27"/>
      <c r="F815" s="27"/>
      <c r="G815" s="27"/>
      <c r="H815" s="27"/>
      <c r="I815" s="27"/>
      <c r="J815" s="27"/>
      <c r="K815" s="30"/>
      <c r="L815" s="30"/>
      <c r="M815" s="32"/>
    </row>
    <row r="816" spans="1:13" ht="18" customHeight="1">
      <c r="A816" s="23" t="s">
        <v>129</v>
      </c>
      <c r="B816" s="5" t="s">
        <v>130</v>
      </c>
      <c r="C816" s="24">
        <f>C817+C822</f>
        <v>1257339</v>
      </c>
      <c r="D816" s="24">
        <f>D817+D822</f>
        <v>0</v>
      </c>
      <c r="E816" s="24">
        <f>C816+D816</f>
        <v>1257339</v>
      </c>
      <c r="F816" s="24">
        <f>F817+F822</f>
        <v>1228140.3799999999</v>
      </c>
      <c r="G816" s="24">
        <f>G817+G822</f>
        <v>0</v>
      </c>
      <c r="H816" s="24">
        <f>F816+G816</f>
        <v>1228140.3799999999</v>
      </c>
      <c r="I816" s="24">
        <f>I817+I822</f>
        <v>0</v>
      </c>
      <c r="J816" s="24">
        <f>J817+J822</f>
        <v>0</v>
      </c>
      <c r="K816" s="24">
        <f>F816/C816*100</f>
        <v>97.677744824585872</v>
      </c>
      <c r="L816" s="24">
        <v>0</v>
      </c>
      <c r="M816" s="24">
        <f>H816/E816*100</f>
        <v>97.677744824585872</v>
      </c>
    </row>
    <row r="817" spans="1:14" ht="18" customHeight="1">
      <c r="A817" s="22" t="s">
        <v>397</v>
      </c>
      <c r="B817" s="5"/>
      <c r="C817" s="24">
        <f>C818+C821</f>
        <v>1047939</v>
      </c>
      <c r="D817" s="24">
        <f>D818+D821</f>
        <v>0</v>
      </c>
      <c r="E817" s="24">
        <f t="shared" ref="E817:E823" si="238">C817+D817</f>
        <v>1047939</v>
      </c>
      <c r="F817" s="24">
        <f>F818+F821</f>
        <v>1019489.24</v>
      </c>
      <c r="G817" s="24">
        <f>G818+G821</f>
        <v>0</v>
      </c>
      <c r="H817" s="24">
        <f t="shared" ref="H817:H823" si="239">F817+G817</f>
        <v>1019489.24</v>
      </c>
      <c r="I817" s="24">
        <f>I818+I821</f>
        <v>0</v>
      </c>
      <c r="J817" s="24">
        <f>J818+J821</f>
        <v>0</v>
      </c>
      <c r="K817" s="24">
        <f t="shared" ref="K817:K823" si="240">F817/C817*100</f>
        <v>97.285170224602766</v>
      </c>
      <c r="L817" s="24">
        <v>0</v>
      </c>
      <c r="M817" s="24">
        <f t="shared" ref="M817:M823" si="241">H817/E817*100</f>
        <v>97.285170224602766</v>
      </c>
    </row>
    <row r="818" spans="1:14" ht="18" customHeight="1">
      <c r="A818" s="97" t="s">
        <v>398</v>
      </c>
      <c r="B818" s="87"/>
      <c r="C818" s="32">
        <f>C819+C820</f>
        <v>631939</v>
      </c>
      <c r="D818" s="32">
        <f>D819+D820</f>
        <v>0</v>
      </c>
      <c r="E818" s="32">
        <f t="shared" si="238"/>
        <v>631939</v>
      </c>
      <c r="F818" s="32">
        <f>F819+F820</f>
        <v>603489.24</v>
      </c>
      <c r="G818" s="32">
        <f>G819+G820</f>
        <v>0</v>
      </c>
      <c r="H818" s="32">
        <f t="shared" si="239"/>
        <v>603489.24</v>
      </c>
      <c r="I818" s="32">
        <f>I819+I820</f>
        <v>0</v>
      </c>
      <c r="J818" s="32">
        <f>J819+J820</f>
        <v>0</v>
      </c>
      <c r="K818" s="32">
        <f t="shared" si="240"/>
        <v>95.498021169764797</v>
      </c>
      <c r="L818" s="32">
        <v>0</v>
      </c>
      <c r="M818" s="32">
        <f t="shared" si="241"/>
        <v>95.498021169764797</v>
      </c>
    </row>
    <row r="819" spans="1:14" ht="18" customHeight="1">
      <c r="A819" s="98" t="s">
        <v>399</v>
      </c>
      <c r="B819" s="87"/>
      <c r="C819" s="32">
        <f>C828+C846+C868</f>
        <v>388637</v>
      </c>
      <c r="D819" s="32">
        <f>D828+D846+D868</f>
        <v>0</v>
      </c>
      <c r="E819" s="32">
        <f t="shared" si="238"/>
        <v>388637</v>
      </c>
      <c r="F819" s="32">
        <f>F828+F846+F868</f>
        <v>378799.5</v>
      </c>
      <c r="G819" s="32">
        <f>G828+G846+G868</f>
        <v>0</v>
      </c>
      <c r="H819" s="32">
        <f t="shared" si="239"/>
        <v>378799.5</v>
      </c>
      <c r="I819" s="32">
        <f>I828+I846+I868</f>
        <v>0</v>
      </c>
      <c r="J819" s="32">
        <f>J828+J846+J868</f>
        <v>0</v>
      </c>
      <c r="K819" s="32">
        <f t="shared" si="240"/>
        <v>97.468717595082296</v>
      </c>
      <c r="L819" s="32">
        <v>0</v>
      </c>
      <c r="M819" s="32">
        <f t="shared" si="241"/>
        <v>97.468717595082296</v>
      </c>
    </row>
    <row r="820" spans="1:14" ht="18" customHeight="1">
      <c r="A820" s="98" t="s">
        <v>400</v>
      </c>
      <c r="B820" s="87"/>
      <c r="C820" s="32">
        <f>C829+C847+C869</f>
        <v>243302</v>
      </c>
      <c r="D820" s="32">
        <f>D829+D847+D869</f>
        <v>0</v>
      </c>
      <c r="E820" s="32">
        <f t="shared" si="238"/>
        <v>243302</v>
      </c>
      <c r="F820" s="32">
        <f>F829+F847+F869</f>
        <v>224689.74000000002</v>
      </c>
      <c r="G820" s="32">
        <f>G829+G847+G869</f>
        <v>0</v>
      </c>
      <c r="H820" s="32">
        <f t="shared" si="239"/>
        <v>224689.74000000002</v>
      </c>
      <c r="I820" s="32">
        <f>I829+I847+I869</f>
        <v>0</v>
      </c>
      <c r="J820" s="32">
        <f>J829+J847+J869</f>
        <v>0</v>
      </c>
      <c r="K820" s="32">
        <f t="shared" si="240"/>
        <v>92.350140977057322</v>
      </c>
      <c r="L820" s="32">
        <v>0</v>
      </c>
      <c r="M820" s="32">
        <f t="shared" si="241"/>
        <v>92.350140977057322</v>
      </c>
    </row>
    <row r="821" spans="1:14" ht="18" customHeight="1">
      <c r="A821" s="97" t="s">
        <v>415</v>
      </c>
      <c r="B821" s="87"/>
      <c r="C821" s="32">
        <f>C848+C830</f>
        <v>416000</v>
      </c>
      <c r="D821" s="32">
        <f>D848+D830</f>
        <v>0</v>
      </c>
      <c r="E821" s="32">
        <f t="shared" si="238"/>
        <v>416000</v>
      </c>
      <c r="F821" s="32">
        <f>F848+F830</f>
        <v>416000</v>
      </c>
      <c r="G821" s="32">
        <f>G848+G830</f>
        <v>0</v>
      </c>
      <c r="H821" s="32">
        <f t="shared" si="239"/>
        <v>416000</v>
      </c>
      <c r="I821" s="32">
        <f>I848+I830</f>
        <v>0</v>
      </c>
      <c r="J821" s="32">
        <f>J848+J830</f>
        <v>0</v>
      </c>
      <c r="K821" s="32">
        <f t="shared" si="240"/>
        <v>100</v>
      </c>
      <c r="L821" s="32">
        <v>0</v>
      </c>
      <c r="M821" s="32">
        <f t="shared" si="241"/>
        <v>100</v>
      </c>
    </row>
    <row r="822" spans="1:14" ht="18" customHeight="1">
      <c r="A822" s="96" t="s">
        <v>406</v>
      </c>
      <c r="B822" s="5"/>
      <c r="C822" s="24">
        <f>C823</f>
        <v>209400</v>
      </c>
      <c r="D822" s="24">
        <f>D823</f>
        <v>0</v>
      </c>
      <c r="E822" s="24">
        <f t="shared" si="238"/>
        <v>209400</v>
      </c>
      <c r="F822" s="24">
        <f>F823</f>
        <v>208651.14</v>
      </c>
      <c r="G822" s="24">
        <f>G823</f>
        <v>0</v>
      </c>
      <c r="H822" s="24">
        <f t="shared" si="239"/>
        <v>208651.14</v>
      </c>
      <c r="I822" s="24">
        <f>I823</f>
        <v>0</v>
      </c>
      <c r="J822" s="24">
        <f>J823</f>
        <v>0</v>
      </c>
      <c r="K822" s="24">
        <f t="shared" si="240"/>
        <v>99.642378223495712</v>
      </c>
      <c r="L822" s="24">
        <v>0</v>
      </c>
      <c r="M822" s="24">
        <f t="shared" si="241"/>
        <v>99.642378223495712</v>
      </c>
    </row>
    <row r="823" spans="1:14" ht="18" customHeight="1">
      <c r="A823" s="14" t="s">
        <v>407</v>
      </c>
      <c r="B823" s="87"/>
      <c r="C823" s="32">
        <f>C850</f>
        <v>209400</v>
      </c>
      <c r="D823" s="32">
        <f>D850</f>
        <v>0</v>
      </c>
      <c r="E823" s="32">
        <f t="shared" si="238"/>
        <v>209400</v>
      </c>
      <c r="F823" s="32">
        <f>F850</f>
        <v>208651.14</v>
      </c>
      <c r="G823" s="32">
        <f>G850</f>
        <v>0</v>
      </c>
      <c r="H823" s="32">
        <f t="shared" si="239"/>
        <v>208651.14</v>
      </c>
      <c r="I823" s="32">
        <f>I850</f>
        <v>0</v>
      </c>
      <c r="J823" s="32">
        <f>J850</f>
        <v>0</v>
      </c>
      <c r="K823" s="32">
        <f t="shared" si="240"/>
        <v>99.642378223495712</v>
      </c>
      <c r="L823" s="32">
        <v>0</v>
      </c>
      <c r="M823" s="129">
        <f t="shared" si="241"/>
        <v>99.642378223495712</v>
      </c>
    </row>
    <row r="824" spans="1:14" ht="17.25" customHeight="1">
      <c r="A824" s="14"/>
      <c r="B824" s="87"/>
      <c r="C824" s="32"/>
      <c r="D824" s="32"/>
      <c r="E824" s="32"/>
      <c r="F824" s="32"/>
      <c r="G824" s="32"/>
      <c r="H824" s="32"/>
      <c r="I824" s="32"/>
      <c r="J824" s="32"/>
      <c r="K824" s="32"/>
      <c r="L824" s="121"/>
      <c r="M824" s="32"/>
      <c r="N824" s="21"/>
    </row>
    <row r="825" spans="1:14" s="28" customFormat="1" ht="18" customHeight="1">
      <c r="A825" s="23" t="s">
        <v>132</v>
      </c>
      <c r="B825" s="34">
        <v>85153</v>
      </c>
      <c r="C825" s="24">
        <f>C826</f>
        <v>78000</v>
      </c>
      <c r="D825" s="24">
        <f>D826</f>
        <v>0</v>
      </c>
      <c r="E825" s="24">
        <f t="shared" ref="E825:E831" si="242">SUM(C825:D825)</f>
        <v>78000</v>
      </c>
      <c r="F825" s="24">
        <f>F826</f>
        <v>66165.070000000007</v>
      </c>
      <c r="G825" s="24">
        <f>G826</f>
        <v>0</v>
      </c>
      <c r="H825" s="24">
        <f>F825+G825</f>
        <v>66165.070000000007</v>
      </c>
      <c r="I825" s="24">
        <f>I826</f>
        <v>0</v>
      </c>
      <c r="J825" s="24">
        <f>J826</f>
        <v>0</v>
      </c>
      <c r="K825" s="24">
        <f t="shared" ref="K825:K841" si="243">F825/C825*100</f>
        <v>84.82701282051282</v>
      </c>
      <c r="L825" s="122">
        <v>0</v>
      </c>
      <c r="M825" s="24">
        <f t="shared" ref="M825:M841" si="244">H825/E825*100</f>
        <v>84.82701282051282</v>
      </c>
      <c r="N825" s="125"/>
    </row>
    <row r="826" spans="1:14" s="28" customFormat="1" ht="18" customHeight="1">
      <c r="A826" s="22" t="s">
        <v>397</v>
      </c>
      <c r="B826" s="23"/>
      <c r="C826" s="100">
        <f>C827+C830</f>
        <v>78000</v>
      </c>
      <c r="D826" s="100">
        <f>D827+D830</f>
        <v>0</v>
      </c>
      <c r="E826" s="24">
        <f t="shared" si="242"/>
        <v>78000</v>
      </c>
      <c r="F826" s="100">
        <f>F827+F830</f>
        <v>66165.070000000007</v>
      </c>
      <c r="G826" s="100">
        <f>G827+G830</f>
        <v>0</v>
      </c>
      <c r="H826" s="24">
        <f>F826+G826</f>
        <v>66165.070000000007</v>
      </c>
      <c r="I826" s="100">
        <f>I827+I830</f>
        <v>0</v>
      </c>
      <c r="J826" s="100">
        <f>J827+J830</f>
        <v>0</v>
      </c>
      <c r="K826" s="24">
        <f t="shared" si="243"/>
        <v>84.82701282051282</v>
      </c>
      <c r="L826" s="122"/>
      <c r="M826" s="24">
        <f t="shared" si="244"/>
        <v>84.82701282051282</v>
      </c>
      <c r="N826" s="126"/>
    </row>
    <row r="827" spans="1:14" s="28" customFormat="1" ht="18" customHeight="1">
      <c r="A827" s="97" t="s">
        <v>398</v>
      </c>
      <c r="B827" s="31"/>
      <c r="C827" s="101">
        <f>C828+C829</f>
        <v>73000</v>
      </c>
      <c r="D827" s="101">
        <f>D828+D829</f>
        <v>0</v>
      </c>
      <c r="E827" s="32">
        <f t="shared" si="242"/>
        <v>73000</v>
      </c>
      <c r="F827" s="101">
        <f>F828+F829</f>
        <v>61165.07</v>
      </c>
      <c r="G827" s="101">
        <f>G828+G829</f>
        <v>0</v>
      </c>
      <c r="H827" s="32">
        <f>F827+G827</f>
        <v>61165.07</v>
      </c>
      <c r="I827" s="101">
        <f>I828+I829</f>
        <v>0</v>
      </c>
      <c r="J827" s="101">
        <f>J828+J829</f>
        <v>0</v>
      </c>
      <c r="K827" s="32">
        <f t="shared" si="243"/>
        <v>83.787767123287665</v>
      </c>
      <c r="L827" s="121"/>
      <c r="M827" s="32">
        <f t="shared" si="244"/>
        <v>83.787767123287665</v>
      </c>
      <c r="N827" s="127"/>
    </row>
    <row r="828" spans="1:14" s="28" customFormat="1" ht="18" customHeight="1">
      <c r="A828" s="98" t="s">
        <v>399</v>
      </c>
      <c r="B828" s="31"/>
      <c r="C828" s="20">
        <f>SUM(C832:C834)</f>
        <v>42500</v>
      </c>
      <c r="D828" s="20">
        <f>SUM(D832:D834)</f>
        <v>0</v>
      </c>
      <c r="E828" s="32">
        <f t="shared" si="242"/>
        <v>42500</v>
      </c>
      <c r="F828" s="20">
        <f>SUM(F832:F834)</f>
        <v>41686.699999999997</v>
      </c>
      <c r="G828" s="20">
        <f>SUM(G832:G834)</f>
        <v>0</v>
      </c>
      <c r="H828" s="32">
        <f>F828+G828</f>
        <v>41686.699999999997</v>
      </c>
      <c r="I828" s="20">
        <f>SUM(I832:I834)</f>
        <v>0</v>
      </c>
      <c r="J828" s="20">
        <f>SUM(J832:J834)</f>
        <v>0</v>
      </c>
      <c r="K828" s="32">
        <f t="shared" si="243"/>
        <v>98.086352941176472</v>
      </c>
      <c r="L828" s="121"/>
      <c r="M828" s="32">
        <f t="shared" si="244"/>
        <v>98.086352941176472</v>
      </c>
      <c r="N828" s="127"/>
    </row>
    <row r="829" spans="1:14" s="18" customFormat="1" ht="18" customHeight="1">
      <c r="A829" s="98" t="s">
        <v>400</v>
      </c>
      <c r="B829" s="15"/>
      <c r="C829" s="17">
        <f>SUM(C835:C841)</f>
        <v>30500</v>
      </c>
      <c r="D829" s="17">
        <f>SUM(D835:D841)</f>
        <v>0</v>
      </c>
      <c r="E829" s="17">
        <f t="shared" si="242"/>
        <v>30500</v>
      </c>
      <c r="F829" s="17">
        <f>SUM(F835:F841)</f>
        <v>19478.370000000003</v>
      </c>
      <c r="G829" s="17">
        <f>SUM(G835:G841)</f>
        <v>0</v>
      </c>
      <c r="H829" s="17">
        <f>SUM(F829:G829)</f>
        <v>19478.370000000003</v>
      </c>
      <c r="I829" s="17">
        <f>SUM(I835:I841)</f>
        <v>0</v>
      </c>
      <c r="J829" s="17">
        <f>SUM(J835:J841)</f>
        <v>0</v>
      </c>
      <c r="K829" s="17">
        <f t="shared" si="243"/>
        <v>63.86350819672132</v>
      </c>
      <c r="L829" s="123"/>
      <c r="M829" s="17">
        <f t="shared" si="244"/>
        <v>63.86350819672132</v>
      </c>
      <c r="N829" s="128"/>
    </row>
    <row r="830" spans="1:14" s="18" customFormat="1" ht="18" customHeight="1">
      <c r="A830" s="97" t="s">
        <v>415</v>
      </c>
      <c r="B830" s="15"/>
      <c r="C830" s="17">
        <f>C831</f>
        <v>5000</v>
      </c>
      <c r="D830" s="17">
        <f>D831</f>
        <v>0</v>
      </c>
      <c r="E830" s="17">
        <f t="shared" si="242"/>
        <v>5000</v>
      </c>
      <c r="F830" s="17">
        <f>F831</f>
        <v>5000</v>
      </c>
      <c r="G830" s="17">
        <f>G831</f>
        <v>0</v>
      </c>
      <c r="H830" s="17">
        <f>SUM(F830:G830)</f>
        <v>5000</v>
      </c>
      <c r="I830" s="17">
        <f>I831</f>
        <v>0</v>
      </c>
      <c r="J830" s="17"/>
      <c r="K830" s="17">
        <f t="shared" si="243"/>
        <v>100</v>
      </c>
      <c r="L830" s="123"/>
      <c r="M830" s="17">
        <f t="shared" si="244"/>
        <v>100</v>
      </c>
      <c r="N830" s="128"/>
    </row>
    <row r="831" spans="1:14" s="18" customFormat="1" ht="18" customHeight="1">
      <c r="A831" s="35" t="s">
        <v>480</v>
      </c>
      <c r="B831" s="25" t="s">
        <v>182</v>
      </c>
      <c r="C831" s="32">
        <v>5000</v>
      </c>
      <c r="D831" s="32"/>
      <c r="E831" s="32">
        <f t="shared" si="242"/>
        <v>5000</v>
      </c>
      <c r="F831" s="32">
        <v>5000</v>
      </c>
      <c r="G831" s="32"/>
      <c r="H831" s="32">
        <f>SUM(F831:G831)</f>
        <v>5000</v>
      </c>
      <c r="I831" s="32"/>
      <c r="J831" s="17"/>
      <c r="K831" s="17">
        <f t="shared" si="243"/>
        <v>100</v>
      </c>
      <c r="L831" s="123"/>
      <c r="M831" s="17">
        <f t="shared" si="244"/>
        <v>100</v>
      </c>
      <c r="N831" s="128"/>
    </row>
    <row r="832" spans="1:14" ht="18" customHeight="1">
      <c r="A832" s="35" t="s">
        <v>22</v>
      </c>
      <c r="B832" s="25" t="s">
        <v>23</v>
      </c>
      <c r="C832" s="27">
        <v>3500</v>
      </c>
      <c r="D832" s="27"/>
      <c r="E832" s="27">
        <f t="shared" ref="E832:E841" si="245">C832+D832</f>
        <v>3500</v>
      </c>
      <c r="F832" s="27">
        <v>3393.47</v>
      </c>
      <c r="G832" s="27"/>
      <c r="H832" s="27">
        <f t="shared" ref="H832:H841" si="246">F832+G832</f>
        <v>3393.47</v>
      </c>
      <c r="I832" s="27"/>
      <c r="J832" s="27"/>
      <c r="K832" s="17">
        <f t="shared" si="243"/>
        <v>96.956285714285713</v>
      </c>
      <c r="L832" s="124"/>
      <c r="M832" s="17">
        <f t="shared" si="244"/>
        <v>96.956285714285713</v>
      </c>
      <c r="N832" s="21"/>
    </row>
    <row r="833" spans="1:14" ht="18" customHeight="1">
      <c r="A833" s="33" t="s">
        <v>24</v>
      </c>
      <c r="B833" s="25" t="s">
        <v>25</v>
      </c>
      <c r="C833" s="27">
        <v>1000</v>
      </c>
      <c r="D833" s="27"/>
      <c r="E833" s="27">
        <f t="shared" si="245"/>
        <v>1000</v>
      </c>
      <c r="F833" s="27">
        <v>803.23</v>
      </c>
      <c r="G833" s="27"/>
      <c r="H833" s="27">
        <f t="shared" si="246"/>
        <v>803.23</v>
      </c>
      <c r="I833" s="27"/>
      <c r="J833" s="27"/>
      <c r="K833" s="27">
        <f t="shared" si="243"/>
        <v>80.322999999999993</v>
      </c>
      <c r="L833" s="124"/>
      <c r="M833" s="27">
        <f t="shared" si="244"/>
        <v>80.322999999999993</v>
      </c>
      <c r="N833" s="21"/>
    </row>
    <row r="834" spans="1:14" ht="18" customHeight="1">
      <c r="A834" s="35" t="s">
        <v>26</v>
      </c>
      <c r="B834" s="25" t="s">
        <v>27</v>
      </c>
      <c r="C834" s="27">
        <v>38000</v>
      </c>
      <c r="D834" s="27"/>
      <c r="E834" s="27">
        <f t="shared" si="245"/>
        <v>38000</v>
      </c>
      <c r="F834" s="27">
        <v>37490</v>
      </c>
      <c r="G834" s="27"/>
      <c r="H834" s="27">
        <f t="shared" si="246"/>
        <v>37490</v>
      </c>
      <c r="I834" s="27"/>
      <c r="J834" s="27"/>
      <c r="K834" s="27">
        <f t="shared" si="243"/>
        <v>98.657894736842096</v>
      </c>
      <c r="L834" s="124"/>
      <c r="M834" s="27">
        <f t="shared" si="244"/>
        <v>98.657894736842096</v>
      </c>
      <c r="N834" s="21"/>
    </row>
    <row r="835" spans="1:14" ht="18" customHeight="1">
      <c r="A835" s="35" t="s">
        <v>37</v>
      </c>
      <c r="B835" s="25" t="s">
        <v>38</v>
      </c>
      <c r="C835" s="27">
        <v>3900</v>
      </c>
      <c r="D835" s="27"/>
      <c r="E835" s="27">
        <f t="shared" si="245"/>
        <v>3900</v>
      </c>
      <c r="F835" s="27">
        <v>2009.42</v>
      </c>
      <c r="G835" s="27"/>
      <c r="H835" s="27">
        <f t="shared" si="246"/>
        <v>2009.42</v>
      </c>
      <c r="I835" s="27"/>
      <c r="J835" s="27"/>
      <c r="K835" s="27">
        <f t="shared" si="243"/>
        <v>51.523589743589746</v>
      </c>
      <c r="L835" s="27"/>
      <c r="M835" s="130">
        <f t="shared" si="244"/>
        <v>51.523589743589746</v>
      </c>
    </row>
    <row r="836" spans="1:14" ht="18" customHeight="1">
      <c r="A836" s="33" t="s">
        <v>47</v>
      </c>
      <c r="B836" s="25" t="s">
        <v>48</v>
      </c>
      <c r="C836" s="27">
        <v>2400</v>
      </c>
      <c r="D836" s="27"/>
      <c r="E836" s="27">
        <f>C836+D836</f>
        <v>2400</v>
      </c>
      <c r="F836" s="27">
        <v>1930.3</v>
      </c>
      <c r="G836" s="27"/>
      <c r="H836" s="27">
        <f t="shared" si="246"/>
        <v>1930.3</v>
      </c>
      <c r="I836" s="27"/>
      <c r="J836" s="27"/>
      <c r="K836" s="27">
        <f t="shared" si="243"/>
        <v>80.42916666666666</v>
      </c>
      <c r="L836" s="27"/>
      <c r="M836" s="27">
        <f t="shared" si="244"/>
        <v>80.42916666666666</v>
      </c>
    </row>
    <row r="837" spans="1:14" ht="18" customHeight="1">
      <c r="A837" s="33" t="s">
        <v>28</v>
      </c>
      <c r="B837" s="25" t="s">
        <v>29</v>
      </c>
      <c r="C837" s="27">
        <v>17700</v>
      </c>
      <c r="D837" s="27"/>
      <c r="E837" s="27">
        <f t="shared" si="245"/>
        <v>17700</v>
      </c>
      <c r="F837" s="27">
        <v>9608.7900000000009</v>
      </c>
      <c r="G837" s="27"/>
      <c r="H837" s="27">
        <f t="shared" si="246"/>
        <v>9608.7900000000009</v>
      </c>
      <c r="I837" s="27"/>
      <c r="J837" s="27"/>
      <c r="K837" s="27">
        <f t="shared" si="243"/>
        <v>54.286949152542377</v>
      </c>
      <c r="L837" s="27"/>
      <c r="M837" s="27">
        <f t="shared" si="244"/>
        <v>54.286949152542377</v>
      </c>
    </row>
    <row r="838" spans="1:14" ht="22.5" customHeight="1">
      <c r="A838" s="72" t="s">
        <v>285</v>
      </c>
      <c r="B838" s="25" t="s">
        <v>261</v>
      </c>
      <c r="C838" s="27">
        <v>2500</v>
      </c>
      <c r="D838" s="27"/>
      <c r="E838" s="27">
        <f t="shared" si="245"/>
        <v>2500</v>
      </c>
      <c r="F838" s="27">
        <v>1936.02</v>
      </c>
      <c r="G838" s="27"/>
      <c r="H838" s="27">
        <f t="shared" si="246"/>
        <v>1936.02</v>
      </c>
      <c r="I838" s="27"/>
      <c r="J838" s="27"/>
      <c r="K838" s="27">
        <f t="shared" si="243"/>
        <v>77.440799999999996</v>
      </c>
      <c r="L838" s="27"/>
      <c r="M838" s="27">
        <f t="shared" si="244"/>
        <v>77.440799999999996</v>
      </c>
    </row>
    <row r="839" spans="1:14" ht="18" customHeight="1">
      <c r="A839" s="71" t="s">
        <v>279</v>
      </c>
      <c r="B839" s="25" t="s">
        <v>265</v>
      </c>
      <c r="C839" s="27">
        <v>3000</v>
      </c>
      <c r="D839" s="27"/>
      <c r="E839" s="32">
        <f>SUM(C839:D839)</f>
        <v>3000</v>
      </c>
      <c r="F839" s="27">
        <v>3000</v>
      </c>
      <c r="G839" s="27"/>
      <c r="H839" s="27">
        <f t="shared" si="246"/>
        <v>3000</v>
      </c>
      <c r="I839" s="27"/>
      <c r="J839" s="27"/>
      <c r="K839" s="27">
        <f t="shared" si="243"/>
        <v>100</v>
      </c>
      <c r="L839" s="27"/>
      <c r="M839" s="27">
        <f t="shared" si="244"/>
        <v>100</v>
      </c>
    </row>
    <row r="840" spans="1:14" ht="18" customHeight="1">
      <c r="A840" s="71" t="s">
        <v>294</v>
      </c>
      <c r="B840" s="25" t="s">
        <v>266</v>
      </c>
      <c r="C840" s="27">
        <v>200</v>
      </c>
      <c r="D840" s="27"/>
      <c r="E840" s="27">
        <f t="shared" si="245"/>
        <v>200</v>
      </c>
      <c r="F840" s="27">
        <v>199.9</v>
      </c>
      <c r="G840" s="27"/>
      <c r="H840" s="27">
        <f t="shared" si="246"/>
        <v>199.9</v>
      </c>
      <c r="I840" s="27"/>
      <c r="J840" s="27"/>
      <c r="K840" s="27">
        <f t="shared" si="243"/>
        <v>99.95</v>
      </c>
      <c r="L840" s="27"/>
      <c r="M840" s="27">
        <f t="shared" si="244"/>
        <v>99.95</v>
      </c>
    </row>
    <row r="841" spans="1:14" ht="18" customHeight="1">
      <c r="A841" s="71" t="s">
        <v>287</v>
      </c>
      <c r="B841" s="25" t="s">
        <v>267</v>
      </c>
      <c r="C841" s="27">
        <v>800</v>
      </c>
      <c r="D841" s="27"/>
      <c r="E841" s="27">
        <f t="shared" si="245"/>
        <v>800</v>
      </c>
      <c r="F841" s="27">
        <v>793.94</v>
      </c>
      <c r="G841" s="27"/>
      <c r="H841" s="27">
        <f t="shared" si="246"/>
        <v>793.94</v>
      </c>
      <c r="I841" s="27"/>
      <c r="J841" s="27"/>
      <c r="K841" s="27">
        <f t="shared" si="243"/>
        <v>99.242500000000007</v>
      </c>
      <c r="L841" s="27"/>
      <c r="M841" s="27">
        <f t="shared" si="244"/>
        <v>99.242500000000007</v>
      </c>
    </row>
    <row r="842" spans="1:14" ht="17.25" customHeight="1">
      <c r="A842" s="30"/>
      <c r="B842" s="30"/>
      <c r="C842" s="27"/>
      <c r="D842" s="27"/>
      <c r="E842" s="27"/>
      <c r="F842" s="27"/>
      <c r="G842" s="27"/>
      <c r="H842" s="27"/>
      <c r="I842" s="27"/>
      <c r="J842" s="27"/>
      <c r="K842" s="30"/>
      <c r="L842" s="30"/>
      <c r="M842" s="27"/>
    </row>
    <row r="843" spans="1:14" s="28" customFormat="1" ht="18" customHeight="1">
      <c r="A843" s="23" t="s">
        <v>133</v>
      </c>
      <c r="B843" s="34">
        <v>85154</v>
      </c>
      <c r="C843" s="24">
        <f>C844+C849</f>
        <v>1157889</v>
      </c>
      <c r="D843" s="24">
        <f>D844+D849</f>
        <v>0</v>
      </c>
      <c r="E843" s="24">
        <f t="shared" ref="E843:E852" si="247">SUM(C843:D843)</f>
        <v>1157889</v>
      </c>
      <c r="F843" s="24">
        <f>F844+F849</f>
        <v>1146614.55</v>
      </c>
      <c r="G843" s="24">
        <f>G844+G849</f>
        <v>0</v>
      </c>
      <c r="H843" s="24">
        <f>F843+G843</f>
        <v>1146614.55</v>
      </c>
      <c r="I843" s="24">
        <f>I844+I849</f>
        <v>0</v>
      </c>
      <c r="J843" s="24">
        <f>J844+J849</f>
        <v>0</v>
      </c>
      <c r="K843" s="24">
        <f t="shared" ref="K843:K863" si="248">F843/C843*100</f>
        <v>99.0262926757228</v>
      </c>
      <c r="L843" s="24">
        <v>0</v>
      </c>
      <c r="M843" s="24">
        <f t="shared" ref="M843:M863" si="249">H843/E843*100</f>
        <v>99.0262926757228</v>
      </c>
    </row>
    <row r="844" spans="1:14" s="28" customFormat="1" ht="18" customHeight="1">
      <c r="A844" s="22" t="s">
        <v>397</v>
      </c>
      <c r="B844" s="34"/>
      <c r="C844" s="24">
        <f>C845+C848</f>
        <v>948489</v>
      </c>
      <c r="D844" s="24">
        <f>D845+D848</f>
        <v>0</v>
      </c>
      <c r="E844" s="24">
        <f t="shared" si="247"/>
        <v>948489</v>
      </c>
      <c r="F844" s="24">
        <f>F845+F848</f>
        <v>937963.41</v>
      </c>
      <c r="G844" s="24">
        <f>G845+G848</f>
        <v>0</v>
      </c>
      <c r="H844" s="24">
        <f t="shared" ref="H844:H850" si="250">F844+G844</f>
        <v>937963.41</v>
      </c>
      <c r="I844" s="24">
        <f>I845+I848</f>
        <v>0</v>
      </c>
      <c r="J844" s="24">
        <f>J845+J848</f>
        <v>0</v>
      </c>
      <c r="K844" s="24">
        <f t="shared" si="248"/>
        <v>98.890278116035091</v>
      </c>
      <c r="L844" s="24"/>
      <c r="M844" s="24">
        <f t="shared" si="249"/>
        <v>98.890278116035091</v>
      </c>
    </row>
    <row r="845" spans="1:14" s="28" customFormat="1" ht="18" customHeight="1">
      <c r="A845" s="97" t="s">
        <v>398</v>
      </c>
      <c r="B845" s="73"/>
      <c r="C845" s="32">
        <f>C846+C847</f>
        <v>537489</v>
      </c>
      <c r="D845" s="32">
        <f>D846+D847</f>
        <v>0</v>
      </c>
      <c r="E845" s="32">
        <f t="shared" si="247"/>
        <v>537489</v>
      </c>
      <c r="F845" s="32">
        <f>F846+F847</f>
        <v>526963.41</v>
      </c>
      <c r="G845" s="32">
        <f>G846+G847</f>
        <v>0</v>
      </c>
      <c r="H845" s="32">
        <f t="shared" si="250"/>
        <v>526963.41</v>
      </c>
      <c r="I845" s="32">
        <f>I846+I847</f>
        <v>0</v>
      </c>
      <c r="J845" s="32">
        <f>J846+J847</f>
        <v>0</v>
      </c>
      <c r="K845" s="32">
        <f t="shared" si="248"/>
        <v>98.041710621054577</v>
      </c>
      <c r="L845" s="32"/>
      <c r="M845" s="32">
        <f t="shared" si="249"/>
        <v>98.041710621054577</v>
      </c>
    </row>
    <row r="846" spans="1:14" s="28" customFormat="1" ht="18" customHeight="1">
      <c r="A846" s="98" t="s">
        <v>399</v>
      </c>
      <c r="B846" s="73"/>
      <c r="C846" s="32">
        <f>SUM(C854:C856)</f>
        <v>341137</v>
      </c>
      <c r="D846" s="32">
        <f>SUM(D854:D856)</f>
        <v>0</v>
      </c>
      <c r="E846" s="32">
        <f t="shared" si="247"/>
        <v>341137</v>
      </c>
      <c r="F846" s="32">
        <f>SUM(F854:F856)</f>
        <v>337112.8</v>
      </c>
      <c r="G846" s="32">
        <f>SUM(G854:G856)</f>
        <v>0</v>
      </c>
      <c r="H846" s="32">
        <f t="shared" si="250"/>
        <v>337112.8</v>
      </c>
      <c r="I846" s="32">
        <f>SUM(I854:I856)</f>
        <v>0</v>
      </c>
      <c r="J846" s="32">
        <f>SUM(J854:J856)</f>
        <v>0</v>
      </c>
      <c r="K846" s="32">
        <f t="shared" si="248"/>
        <v>98.820356630913679</v>
      </c>
      <c r="L846" s="32"/>
      <c r="M846" s="32">
        <f t="shared" si="249"/>
        <v>98.820356630913679</v>
      </c>
    </row>
    <row r="847" spans="1:14" s="28" customFormat="1" ht="18" customHeight="1">
      <c r="A847" s="98" t="s">
        <v>400</v>
      </c>
      <c r="B847" s="73"/>
      <c r="C847" s="32">
        <f>SUM(C857:C862)</f>
        <v>196352</v>
      </c>
      <c r="D847" s="32">
        <f>SUM(D857:D862)</f>
        <v>0</v>
      </c>
      <c r="E847" s="32">
        <f t="shared" si="247"/>
        <v>196352</v>
      </c>
      <c r="F847" s="32">
        <f>SUM(F857:F862)</f>
        <v>189850.61000000002</v>
      </c>
      <c r="G847" s="32">
        <f>SUM(G857:G862)</f>
        <v>0</v>
      </c>
      <c r="H847" s="32">
        <f t="shared" si="250"/>
        <v>189850.61000000002</v>
      </c>
      <c r="I847" s="32">
        <f>SUM(I857:I862)</f>
        <v>0</v>
      </c>
      <c r="J847" s="32">
        <f>SUM(J857:J862)</f>
        <v>0</v>
      </c>
      <c r="K847" s="32">
        <f t="shared" si="248"/>
        <v>96.688910731747086</v>
      </c>
      <c r="L847" s="32"/>
      <c r="M847" s="32">
        <f t="shared" si="249"/>
        <v>96.688910731747086</v>
      </c>
    </row>
    <row r="848" spans="1:14" s="28" customFormat="1" ht="18" customHeight="1">
      <c r="A848" s="97" t="s">
        <v>415</v>
      </c>
      <c r="B848" s="73"/>
      <c r="C848" s="32">
        <f>SUM(C851:C853)</f>
        <v>411000</v>
      </c>
      <c r="D848" s="32">
        <f>SUM(D851:D853)</f>
        <v>0</v>
      </c>
      <c r="E848" s="32">
        <f t="shared" si="247"/>
        <v>411000</v>
      </c>
      <c r="F848" s="32">
        <f>SUM(F851:F853)</f>
        <v>411000</v>
      </c>
      <c r="G848" s="32">
        <f>SUM(G851:G853)</f>
        <v>0</v>
      </c>
      <c r="H848" s="32">
        <f t="shared" si="250"/>
        <v>411000</v>
      </c>
      <c r="I848" s="32">
        <f>SUM(I851:I853)</f>
        <v>0</v>
      </c>
      <c r="J848" s="32">
        <f>SUM(J851:J853)</f>
        <v>0</v>
      </c>
      <c r="K848" s="32">
        <f t="shared" si="248"/>
        <v>100</v>
      </c>
      <c r="L848" s="32"/>
      <c r="M848" s="32">
        <f t="shared" si="249"/>
        <v>100</v>
      </c>
    </row>
    <row r="849" spans="1:13" s="28" customFormat="1" ht="18" customHeight="1">
      <c r="A849" s="96" t="s">
        <v>406</v>
      </c>
      <c r="B849" s="34"/>
      <c r="C849" s="24">
        <f>C850</f>
        <v>209400</v>
      </c>
      <c r="D849" s="24">
        <f>D850</f>
        <v>0</v>
      </c>
      <c r="E849" s="24">
        <f t="shared" si="247"/>
        <v>209400</v>
      </c>
      <c r="F849" s="24">
        <f>F850</f>
        <v>208651.14</v>
      </c>
      <c r="G849" s="24">
        <f>G850</f>
        <v>0</v>
      </c>
      <c r="H849" s="24">
        <f t="shared" si="250"/>
        <v>208651.14</v>
      </c>
      <c r="I849" s="24">
        <f>I850</f>
        <v>0</v>
      </c>
      <c r="J849" s="24">
        <f>J850</f>
        <v>0</v>
      </c>
      <c r="K849" s="24">
        <f t="shared" si="248"/>
        <v>99.642378223495712</v>
      </c>
      <c r="L849" s="24"/>
      <c r="M849" s="24">
        <f t="shared" si="249"/>
        <v>99.642378223495712</v>
      </c>
    </row>
    <row r="850" spans="1:13" s="28" customFormat="1" ht="18" customHeight="1">
      <c r="A850" s="14" t="s">
        <v>407</v>
      </c>
      <c r="B850" s="34"/>
      <c r="C850" s="24">
        <f>SUM(C863)</f>
        <v>209400</v>
      </c>
      <c r="D850" s="24">
        <f>SUM(D863)</f>
        <v>0</v>
      </c>
      <c r="E850" s="24">
        <f t="shared" si="247"/>
        <v>209400</v>
      </c>
      <c r="F850" s="24">
        <f>SUM(F863)</f>
        <v>208651.14</v>
      </c>
      <c r="G850" s="24">
        <f>SUM(G863)</f>
        <v>0</v>
      </c>
      <c r="H850" s="24">
        <f t="shared" si="250"/>
        <v>208651.14</v>
      </c>
      <c r="I850" s="24">
        <f>SUM(I863)</f>
        <v>0</v>
      </c>
      <c r="J850" s="24">
        <f>SUM(J863)</f>
        <v>0</v>
      </c>
      <c r="K850" s="24">
        <f t="shared" si="248"/>
        <v>99.642378223495712</v>
      </c>
      <c r="L850" s="24"/>
      <c r="M850" s="24">
        <f t="shared" si="249"/>
        <v>99.642378223495712</v>
      </c>
    </row>
    <row r="851" spans="1:13" ht="18" customHeight="1">
      <c r="A851" s="33" t="s">
        <v>311</v>
      </c>
      <c r="B851" s="25" t="s">
        <v>131</v>
      </c>
      <c r="C851" s="27">
        <v>60000</v>
      </c>
      <c r="D851" s="27"/>
      <c r="E851" s="27">
        <f t="shared" si="247"/>
        <v>60000</v>
      </c>
      <c r="F851" s="27">
        <v>60000</v>
      </c>
      <c r="G851" s="27"/>
      <c r="H851" s="27">
        <f>F851+G851</f>
        <v>60000</v>
      </c>
      <c r="I851" s="27"/>
      <c r="J851" s="27"/>
      <c r="K851" s="27">
        <f t="shared" si="248"/>
        <v>100</v>
      </c>
      <c r="L851" s="27"/>
      <c r="M851" s="27">
        <f t="shared" si="249"/>
        <v>100</v>
      </c>
    </row>
    <row r="852" spans="1:13" ht="18" customHeight="1">
      <c r="A852" s="35" t="s">
        <v>480</v>
      </c>
      <c r="B852" s="25" t="s">
        <v>182</v>
      </c>
      <c r="C852" s="27">
        <v>6000</v>
      </c>
      <c r="D852" s="27"/>
      <c r="E852" s="27">
        <f t="shared" si="247"/>
        <v>6000</v>
      </c>
      <c r="F852" s="27">
        <v>6000</v>
      </c>
      <c r="G852" s="27"/>
      <c r="H852" s="27">
        <f>F852+G852</f>
        <v>6000</v>
      </c>
      <c r="I852" s="27"/>
      <c r="J852" s="27"/>
      <c r="K852" s="27">
        <f t="shared" si="248"/>
        <v>100</v>
      </c>
      <c r="L852" s="27"/>
      <c r="M852" s="27">
        <f t="shared" si="249"/>
        <v>100</v>
      </c>
    </row>
    <row r="853" spans="1:13" ht="18" customHeight="1">
      <c r="A853" s="33" t="s">
        <v>134</v>
      </c>
      <c r="B853" s="25" t="s">
        <v>135</v>
      </c>
      <c r="C853" s="27">
        <v>345000</v>
      </c>
      <c r="D853" s="27"/>
      <c r="E853" s="27">
        <f t="shared" ref="E853:E862" si="251">C853+D853</f>
        <v>345000</v>
      </c>
      <c r="F853" s="27">
        <v>345000</v>
      </c>
      <c r="G853" s="27"/>
      <c r="H853" s="27">
        <f t="shared" ref="H853:H862" si="252">F853+G853</f>
        <v>345000</v>
      </c>
      <c r="I853" s="27"/>
      <c r="J853" s="27"/>
      <c r="K853" s="27">
        <f t="shared" si="248"/>
        <v>100</v>
      </c>
      <c r="L853" s="27"/>
      <c r="M853" s="27">
        <f t="shared" si="249"/>
        <v>100</v>
      </c>
    </row>
    <row r="854" spans="1:13" ht="18" customHeight="1">
      <c r="A854" s="35" t="s">
        <v>22</v>
      </c>
      <c r="B854" s="25" t="s">
        <v>23</v>
      </c>
      <c r="C854" s="27">
        <v>30184</v>
      </c>
      <c r="D854" s="27"/>
      <c r="E854" s="27">
        <f t="shared" si="251"/>
        <v>30184</v>
      </c>
      <c r="F854" s="27">
        <v>29625.27</v>
      </c>
      <c r="G854" s="27"/>
      <c r="H854" s="27">
        <f t="shared" si="252"/>
        <v>29625.27</v>
      </c>
      <c r="I854" s="27"/>
      <c r="J854" s="27"/>
      <c r="K854" s="27">
        <f t="shared" si="248"/>
        <v>98.148919957593421</v>
      </c>
      <c r="L854" s="27"/>
      <c r="M854" s="27">
        <f t="shared" si="249"/>
        <v>98.148919957593421</v>
      </c>
    </row>
    <row r="855" spans="1:13" ht="18" customHeight="1">
      <c r="A855" s="33" t="s">
        <v>24</v>
      </c>
      <c r="B855" s="25" t="s">
        <v>25</v>
      </c>
      <c r="C855" s="27">
        <v>4611</v>
      </c>
      <c r="D855" s="27"/>
      <c r="E855" s="27">
        <f t="shared" si="251"/>
        <v>4611</v>
      </c>
      <c r="F855" s="27">
        <v>4569.53</v>
      </c>
      <c r="G855" s="27"/>
      <c r="H855" s="27">
        <f t="shared" si="252"/>
        <v>4569.53</v>
      </c>
      <c r="I855" s="27"/>
      <c r="J855" s="27"/>
      <c r="K855" s="27">
        <f t="shared" si="248"/>
        <v>99.100628930817606</v>
      </c>
      <c r="L855" s="27"/>
      <c r="M855" s="27">
        <f t="shared" si="249"/>
        <v>99.100628930817606</v>
      </c>
    </row>
    <row r="856" spans="1:13" ht="18" customHeight="1">
      <c r="A856" s="35" t="s">
        <v>26</v>
      </c>
      <c r="B856" s="25" t="s">
        <v>27</v>
      </c>
      <c r="C856" s="27">
        <v>306342</v>
      </c>
      <c r="D856" s="27"/>
      <c r="E856" s="27">
        <f>C856+D856</f>
        <v>306342</v>
      </c>
      <c r="F856" s="27">
        <v>302918</v>
      </c>
      <c r="G856" s="27"/>
      <c r="H856" s="27">
        <f>F856+G856</f>
        <v>302918</v>
      </c>
      <c r="I856" s="27"/>
      <c r="J856" s="27"/>
      <c r="K856" s="27">
        <f t="shared" si="248"/>
        <v>98.882294951394186</v>
      </c>
      <c r="L856" s="27"/>
      <c r="M856" s="27">
        <f t="shared" si="249"/>
        <v>98.882294951394186</v>
      </c>
    </row>
    <row r="857" spans="1:13" ht="18" customHeight="1">
      <c r="A857" s="35" t="s">
        <v>37</v>
      </c>
      <c r="B857" s="25" t="s">
        <v>38</v>
      </c>
      <c r="C857" s="27">
        <v>98502</v>
      </c>
      <c r="D857" s="27"/>
      <c r="E857" s="27">
        <f t="shared" si="251"/>
        <v>98502</v>
      </c>
      <c r="F857" s="27">
        <v>94191.9</v>
      </c>
      <c r="G857" s="27"/>
      <c r="H857" s="27">
        <f t="shared" si="252"/>
        <v>94191.9</v>
      </c>
      <c r="I857" s="27"/>
      <c r="J857" s="27"/>
      <c r="K857" s="27">
        <f t="shared" si="248"/>
        <v>95.624352805019186</v>
      </c>
      <c r="L857" s="27"/>
      <c r="M857" s="27">
        <f t="shared" si="249"/>
        <v>95.624352805019186</v>
      </c>
    </row>
    <row r="858" spans="1:13" ht="18" customHeight="1">
      <c r="A858" s="71" t="s">
        <v>336</v>
      </c>
      <c r="B858" s="25" t="s">
        <v>124</v>
      </c>
      <c r="C858" s="27">
        <v>3076</v>
      </c>
      <c r="D858" s="27"/>
      <c r="E858" s="27">
        <f t="shared" si="251"/>
        <v>3076</v>
      </c>
      <c r="F858" s="27">
        <v>3057.05</v>
      </c>
      <c r="G858" s="27"/>
      <c r="H858" s="27">
        <f t="shared" si="252"/>
        <v>3057.05</v>
      </c>
      <c r="I858" s="27"/>
      <c r="J858" s="27"/>
      <c r="K858" s="27">
        <f t="shared" si="248"/>
        <v>99.383940182054616</v>
      </c>
      <c r="L858" s="27"/>
      <c r="M858" s="27">
        <f t="shared" si="249"/>
        <v>99.383940182054616</v>
      </c>
    </row>
    <row r="859" spans="1:13" ht="18" customHeight="1">
      <c r="A859" s="33" t="s">
        <v>289</v>
      </c>
      <c r="B859" s="25" t="s">
        <v>120</v>
      </c>
      <c r="C859" s="27">
        <v>1465</v>
      </c>
      <c r="D859" s="27"/>
      <c r="E859" s="27">
        <f t="shared" si="251"/>
        <v>1465</v>
      </c>
      <c r="F859" s="27">
        <v>1339.08</v>
      </c>
      <c r="G859" s="27"/>
      <c r="H859" s="27">
        <f t="shared" si="252"/>
        <v>1339.08</v>
      </c>
      <c r="I859" s="27"/>
      <c r="J859" s="27"/>
      <c r="K859" s="27">
        <f t="shared" si="248"/>
        <v>91.404778156996585</v>
      </c>
      <c r="L859" s="27"/>
      <c r="M859" s="27">
        <f t="shared" si="249"/>
        <v>91.404778156996585</v>
      </c>
    </row>
    <row r="860" spans="1:13" ht="18" customHeight="1">
      <c r="A860" s="33" t="s">
        <v>47</v>
      </c>
      <c r="B860" s="25" t="s">
        <v>48</v>
      </c>
      <c r="C860" s="27">
        <v>2690</v>
      </c>
      <c r="D860" s="27"/>
      <c r="E860" s="27">
        <f t="shared" si="251"/>
        <v>2690</v>
      </c>
      <c r="F860" s="27">
        <v>2682.14</v>
      </c>
      <c r="G860" s="27"/>
      <c r="H860" s="27">
        <f t="shared" si="252"/>
        <v>2682.14</v>
      </c>
      <c r="I860" s="27"/>
      <c r="J860" s="27"/>
      <c r="K860" s="27">
        <f t="shared" si="248"/>
        <v>99.707806691449804</v>
      </c>
      <c r="L860" s="27"/>
      <c r="M860" s="27">
        <f t="shared" si="249"/>
        <v>99.707806691449804</v>
      </c>
    </row>
    <row r="861" spans="1:13" ht="18" customHeight="1">
      <c r="A861" s="33" t="s">
        <v>28</v>
      </c>
      <c r="B861" s="25" t="s">
        <v>29</v>
      </c>
      <c r="C861" s="27">
        <v>89949</v>
      </c>
      <c r="D861" s="27"/>
      <c r="E861" s="27">
        <f t="shared" si="251"/>
        <v>89949</v>
      </c>
      <c r="F861" s="27">
        <v>87914.77</v>
      </c>
      <c r="G861" s="27"/>
      <c r="H861" s="27">
        <f t="shared" si="252"/>
        <v>87914.77</v>
      </c>
      <c r="I861" s="27"/>
      <c r="J861" s="27"/>
      <c r="K861" s="27">
        <f t="shared" si="248"/>
        <v>97.738462906758286</v>
      </c>
      <c r="L861" s="27"/>
      <c r="M861" s="27">
        <f t="shared" si="249"/>
        <v>97.738462906758286</v>
      </c>
    </row>
    <row r="862" spans="1:13" ht="23.25" customHeight="1">
      <c r="A862" s="72" t="s">
        <v>285</v>
      </c>
      <c r="B862" s="25" t="s">
        <v>261</v>
      </c>
      <c r="C862" s="27">
        <v>670</v>
      </c>
      <c r="D862" s="27"/>
      <c r="E862" s="27">
        <f t="shared" si="251"/>
        <v>670</v>
      </c>
      <c r="F862" s="27">
        <v>665.67</v>
      </c>
      <c r="G862" s="27"/>
      <c r="H862" s="27">
        <f t="shared" si="252"/>
        <v>665.67</v>
      </c>
      <c r="I862" s="27"/>
      <c r="J862" s="27"/>
      <c r="K862" s="27">
        <f t="shared" si="248"/>
        <v>99.353731343283584</v>
      </c>
      <c r="L862" s="27"/>
      <c r="M862" s="27">
        <f t="shared" si="249"/>
        <v>99.353731343283584</v>
      </c>
    </row>
    <row r="863" spans="1:13" ht="18" customHeight="1">
      <c r="A863" s="33" t="s">
        <v>341</v>
      </c>
      <c r="B863" s="25" t="s">
        <v>44</v>
      </c>
      <c r="C863" s="27">
        <v>209400</v>
      </c>
      <c r="D863" s="27"/>
      <c r="E863" s="27">
        <f>C863+D863</f>
        <v>209400</v>
      </c>
      <c r="F863" s="27">
        <v>208651.14</v>
      </c>
      <c r="G863" s="27"/>
      <c r="H863" s="27">
        <f>F863+G863</f>
        <v>208651.14</v>
      </c>
      <c r="I863" s="27"/>
      <c r="J863" s="27"/>
      <c r="K863" s="27">
        <f t="shared" si="248"/>
        <v>99.642378223495712</v>
      </c>
      <c r="L863" s="27"/>
      <c r="M863" s="27">
        <f t="shared" si="249"/>
        <v>99.642378223495712</v>
      </c>
    </row>
    <row r="864" spans="1:13" ht="20.25" customHeight="1">
      <c r="A864" s="30"/>
      <c r="B864" s="30"/>
      <c r="C864" s="27"/>
      <c r="D864" s="27"/>
      <c r="E864" s="27"/>
      <c r="F864" s="27"/>
      <c r="G864" s="27"/>
      <c r="H864" s="27"/>
      <c r="I864" s="27"/>
      <c r="J864" s="27"/>
      <c r="K864" s="30"/>
      <c r="L864" s="30"/>
      <c r="M864" s="27"/>
    </row>
    <row r="865" spans="1:13" s="28" customFormat="1" ht="18" customHeight="1">
      <c r="A865" s="23" t="s">
        <v>136</v>
      </c>
      <c r="B865" s="34">
        <v>85195</v>
      </c>
      <c r="C865" s="24">
        <f>C866</f>
        <v>21450</v>
      </c>
      <c r="D865" s="24">
        <f>D866</f>
        <v>0</v>
      </c>
      <c r="E865" s="24">
        <f>C865+D865</f>
        <v>21450</v>
      </c>
      <c r="F865" s="24">
        <f>F866</f>
        <v>15360.759999999998</v>
      </c>
      <c r="G865" s="24">
        <f>G866</f>
        <v>0</v>
      </c>
      <c r="H865" s="24">
        <f>F865+G865</f>
        <v>15360.759999999998</v>
      </c>
      <c r="I865" s="24">
        <f>I866</f>
        <v>0</v>
      </c>
      <c r="J865" s="24">
        <f>J866</f>
        <v>0</v>
      </c>
      <c r="K865" s="24">
        <f>F865/C865*100</f>
        <v>71.611934731934724</v>
      </c>
      <c r="L865" s="24">
        <v>0</v>
      </c>
      <c r="M865" s="24">
        <f>H865/E865*100</f>
        <v>71.611934731934724</v>
      </c>
    </row>
    <row r="866" spans="1:13" s="28" customFormat="1" ht="18" customHeight="1">
      <c r="A866" s="22" t="s">
        <v>397</v>
      </c>
      <c r="B866" s="34"/>
      <c r="C866" s="24">
        <f>C867</f>
        <v>21450</v>
      </c>
      <c r="D866" s="24">
        <f>D867</f>
        <v>0</v>
      </c>
      <c r="E866" s="24">
        <f t="shared" ref="E866:E873" si="253">C866+D866</f>
        <v>21450</v>
      </c>
      <c r="F866" s="24">
        <f>F867</f>
        <v>15360.759999999998</v>
      </c>
      <c r="G866" s="24">
        <f>G867</f>
        <v>0</v>
      </c>
      <c r="H866" s="24">
        <f t="shared" ref="H866:H873" si="254">F866+G866</f>
        <v>15360.759999999998</v>
      </c>
      <c r="I866" s="24">
        <f>I867</f>
        <v>0</v>
      </c>
      <c r="J866" s="24">
        <f>J867</f>
        <v>0</v>
      </c>
      <c r="K866" s="24">
        <f t="shared" ref="K866:K873" si="255">F866/C866*100</f>
        <v>71.611934731934724</v>
      </c>
      <c r="L866" s="24"/>
      <c r="M866" s="24">
        <f t="shared" ref="M866:M873" si="256">H866/E866*100</f>
        <v>71.611934731934724</v>
      </c>
    </row>
    <row r="867" spans="1:13" s="28" customFormat="1" ht="18" customHeight="1">
      <c r="A867" s="97" t="s">
        <v>398</v>
      </c>
      <c r="B867" s="73"/>
      <c r="C867" s="32">
        <f>C868+C869</f>
        <v>21450</v>
      </c>
      <c r="D867" s="32">
        <f>D868+D869</f>
        <v>0</v>
      </c>
      <c r="E867" s="32">
        <f t="shared" si="253"/>
        <v>21450</v>
      </c>
      <c r="F867" s="32">
        <f>F868+F869</f>
        <v>15360.759999999998</v>
      </c>
      <c r="G867" s="32">
        <f>G868+G869</f>
        <v>0</v>
      </c>
      <c r="H867" s="32">
        <f t="shared" si="254"/>
        <v>15360.759999999998</v>
      </c>
      <c r="I867" s="32">
        <f>I868+I869</f>
        <v>0</v>
      </c>
      <c r="J867" s="32">
        <f>J868+J869</f>
        <v>0</v>
      </c>
      <c r="K867" s="32">
        <f t="shared" si="255"/>
        <v>71.611934731934724</v>
      </c>
      <c r="L867" s="32"/>
      <c r="M867" s="32">
        <f t="shared" si="256"/>
        <v>71.611934731934724</v>
      </c>
    </row>
    <row r="868" spans="1:13" s="28" customFormat="1" ht="18" customHeight="1">
      <c r="A868" s="98" t="s">
        <v>399</v>
      </c>
      <c r="B868" s="73"/>
      <c r="C868" s="32">
        <f>SUM(C870:C870)</f>
        <v>5000</v>
      </c>
      <c r="D868" s="32">
        <f>SUM(D870:D870)</f>
        <v>0</v>
      </c>
      <c r="E868" s="32">
        <f t="shared" si="253"/>
        <v>5000</v>
      </c>
      <c r="F868" s="32">
        <f>SUM(F870:F870)</f>
        <v>0</v>
      </c>
      <c r="G868" s="32">
        <f>SUM(G870:G870)</f>
        <v>0</v>
      </c>
      <c r="H868" s="32">
        <f t="shared" si="254"/>
        <v>0</v>
      </c>
      <c r="I868" s="32">
        <f>SUM(I870:I870)</f>
        <v>0</v>
      </c>
      <c r="J868" s="32">
        <f>SUM(J870:J870)</f>
        <v>0</v>
      </c>
      <c r="K868" s="32">
        <f t="shared" si="255"/>
        <v>0</v>
      </c>
      <c r="L868" s="32"/>
      <c r="M868" s="32">
        <f t="shared" si="256"/>
        <v>0</v>
      </c>
    </row>
    <row r="869" spans="1:13" s="28" customFormat="1" ht="24.75" customHeight="1">
      <c r="A869" s="98" t="s">
        <v>400</v>
      </c>
      <c r="B869" s="73"/>
      <c r="C869" s="32">
        <f>SUM(C871:C873)</f>
        <v>16450</v>
      </c>
      <c r="D869" s="32">
        <f>SUM(D871:D872)</f>
        <v>0</v>
      </c>
      <c r="E869" s="32">
        <f t="shared" si="253"/>
        <v>16450</v>
      </c>
      <c r="F869" s="32">
        <f>SUM(F871:F873)</f>
        <v>15360.759999999998</v>
      </c>
      <c r="G869" s="32">
        <f>SUM(G871:G873)</f>
        <v>0</v>
      </c>
      <c r="H869" s="32">
        <f t="shared" si="254"/>
        <v>15360.759999999998</v>
      </c>
      <c r="I869" s="32">
        <f>SUM(I871:I873)</f>
        <v>0</v>
      </c>
      <c r="J869" s="32">
        <f>SUM(J871:J873)</f>
        <v>0</v>
      </c>
      <c r="K869" s="32">
        <f t="shared" si="255"/>
        <v>93.378480243161093</v>
      </c>
      <c r="L869" s="32"/>
      <c r="M869" s="32">
        <f t="shared" si="256"/>
        <v>93.378480243161093</v>
      </c>
    </row>
    <row r="870" spans="1:13" s="28" customFormat="1" ht="18" customHeight="1">
      <c r="A870" s="82" t="s">
        <v>26</v>
      </c>
      <c r="B870" s="87" t="s">
        <v>27</v>
      </c>
      <c r="C870" s="32">
        <v>5000</v>
      </c>
      <c r="D870" s="32"/>
      <c r="E870" s="32">
        <f t="shared" si="253"/>
        <v>5000</v>
      </c>
      <c r="F870" s="32"/>
      <c r="G870" s="32"/>
      <c r="H870" s="32">
        <f t="shared" si="254"/>
        <v>0</v>
      </c>
      <c r="I870" s="32"/>
      <c r="J870" s="32"/>
      <c r="K870" s="32">
        <f t="shared" si="255"/>
        <v>0</v>
      </c>
      <c r="L870" s="32"/>
      <c r="M870" s="32">
        <f t="shared" si="256"/>
        <v>0</v>
      </c>
    </row>
    <row r="871" spans="1:13" s="18" customFormat="1" ht="18" customHeight="1">
      <c r="A871" s="31" t="s">
        <v>343</v>
      </c>
      <c r="B871" s="87" t="s">
        <v>38</v>
      </c>
      <c r="C871" s="32">
        <v>6050</v>
      </c>
      <c r="D871" s="20"/>
      <c r="E871" s="32">
        <f t="shared" si="253"/>
        <v>6050</v>
      </c>
      <c r="F871" s="20">
        <v>5240.6099999999997</v>
      </c>
      <c r="G871" s="20"/>
      <c r="H871" s="32">
        <f t="shared" si="254"/>
        <v>5240.6099999999997</v>
      </c>
      <c r="I871" s="32"/>
      <c r="J871" s="32"/>
      <c r="K871" s="32">
        <f t="shared" si="255"/>
        <v>86.621652892561968</v>
      </c>
      <c r="L871" s="32"/>
      <c r="M871" s="32">
        <f t="shared" si="256"/>
        <v>86.621652892561968</v>
      </c>
    </row>
    <row r="872" spans="1:13" s="18" customFormat="1" ht="18" customHeight="1">
      <c r="A872" s="31" t="s">
        <v>331</v>
      </c>
      <c r="B872" s="87" t="s">
        <v>29</v>
      </c>
      <c r="C872" s="20">
        <v>9900</v>
      </c>
      <c r="D872" s="20"/>
      <c r="E872" s="32">
        <f t="shared" si="253"/>
        <v>9900</v>
      </c>
      <c r="F872" s="20">
        <v>9800.15</v>
      </c>
      <c r="G872" s="20"/>
      <c r="H872" s="32">
        <f t="shared" si="254"/>
        <v>9800.15</v>
      </c>
      <c r="I872" s="32"/>
      <c r="J872" s="32"/>
      <c r="K872" s="32">
        <f t="shared" si="255"/>
        <v>98.99141414141414</v>
      </c>
      <c r="L872" s="32"/>
      <c r="M872" s="32">
        <f t="shared" si="256"/>
        <v>98.99141414141414</v>
      </c>
    </row>
    <row r="873" spans="1:13" s="18" customFormat="1" ht="18" customHeight="1">
      <c r="A873" s="31" t="s">
        <v>384</v>
      </c>
      <c r="B873" s="87" t="s">
        <v>56</v>
      </c>
      <c r="C873" s="20">
        <v>500</v>
      </c>
      <c r="D873" s="20"/>
      <c r="E873" s="32">
        <f t="shared" si="253"/>
        <v>500</v>
      </c>
      <c r="F873" s="20">
        <v>320</v>
      </c>
      <c r="G873" s="20"/>
      <c r="H873" s="32">
        <f t="shared" si="254"/>
        <v>320</v>
      </c>
      <c r="I873" s="32"/>
      <c r="J873" s="32"/>
      <c r="K873" s="32">
        <f t="shared" si="255"/>
        <v>64</v>
      </c>
      <c r="L873" s="32"/>
      <c r="M873" s="32">
        <f t="shared" si="256"/>
        <v>64</v>
      </c>
    </row>
    <row r="874" spans="1:13" ht="18.75" customHeight="1">
      <c r="A874" s="30"/>
      <c r="B874" s="30"/>
      <c r="C874" s="27"/>
      <c r="D874" s="27"/>
      <c r="E874" s="27"/>
      <c r="F874" s="27"/>
      <c r="G874" s="27"/>
      <c r="H874" s="27"/>
      <c r="I874" s="27"/>
      <c r="J874" s="27"/>
      <c r="K874" s="30"/>
      <c r="L874" s="30"/>
      <c r="M874" s="27"/>
    </row>
    <row r="875" spans="1:13" ht="18" customHeight="1">
      <c r="A875" s="78" t="s">
        <v>137</v>
      </c>
      <c r="B875" s="5" t="s">
        <v>138</v>
      </c>
      <c r="C875" s="24">
        <f>C876+C883</f>
        <v>14345626.950000001</v>
      </c>
      <c r="D875" s="24">
        <f>D876+D883</f>
        <v>25912038</v>
      </c>
      <c r="E875" s="24">
        <f>C875+D875</f>
        <v>40257664.950000003</v>
      </c>
      <c r="F875" s="24">
        <f>F876+F883</f>
        <v>14229555.400000002</v>
      </c>
      <c r="G875" s="24">
        <f>G876+G883</f>
        <v>25817883.27</v>
      </c>
      <c r="H875" s="24">
        <f>F875+G875</f>
        <v>40047438.670000002</v>
      </c>
      <c r="I875" s="24">
        <f>I876+I883</f>
        <v>490229.86</v>
      </c>
      <c r="J875" s="24">
        <f>J876+J883</f>
        <v>0</v>
      </c>
      <c r="K875" s="24">
        <f>F875/C875*100</f>
        <v>99.190892455209152</v>
      </c>
      <c r="L875" s="24">
        <f>G875/D875*100</f>
        <v>99.636637110519828</v>
      </c>
      <c r="M875" s="24">
        <f>H875/E875*100</f>
        <v>99.477798127981089</v>
      </c>
    </row>
    <row r="876" spans="1:13" ht="18" customHeight="1">
      <c r="A876" s="22" t="s">
        <v>397</v>
      </c>
      <c r="B876" s="5"/>
      <c r="C876" s="24">
        <f>C877+C880+C881+C882</f>
        <v>14265626.950000001</v>
      </c>
      <c r="D876" s="24">
        <f>D877+D880+D881+D882</f>
        <v>25912038</v>
      </c>
      <c r="E876" s="24">
        <f t="shared" ref="E876:E884" si="257">C876+D876</f>
        <v>40177664.950000003</v>
      </c>
      <c r="F876" s="24">
        <f>F877+F880+F881+F882</f>
        <v>14151544.760000002</v>
      </c>
      <c r="G876" s="24">
        <f>G877+G880+G881+G882</f>
        <v>25817883.27</v>
      </c>
      <c r="H876" s="24">
        <f t="shared" ref="H876:H884" si="258">F876+G876</f>
        <v>39969428.030000001</v>
      </c>
      <c r="I876" s="24">
        <f>I877+I880+I881+I882</f>
        <v>490229.86</v>
      </c>
      <c r="J876" s="24">
        <f>J877+J880+J881+J882</f>
        <v>0</v>
      </c>
      <c r="K876" s="24">
        <f t="shared" ref="K876:K884" si="259">F876/C876*100</f>
        <v>99.20030020131712</v>
      </c>
      <c r="L876" s="24">
        <f>G876/D876*100</f>
        <v>99.636637110519828</v>
      </c>
      <c r="M876" s="24">
        <f t="shared" ref="M876:M884" si="260">H876/E876*100</f>
        <v>99.481709750282533</v>
      </c>
    </row>
    <row r="877" spans="1:13" ht="18" customHeight="1">
      <c r="A877" s="97" t="s">
        <v>398</v>
      </c>
      <c r="B877" s="87"/>
      <c r="C877" s="32">
        <f>C878+C879</f>
        <v>7631121.3000000007</v>
      </c>
      <c r="D877" s="32">
        <f>D878+D879</f>
        <v>2811420</v>
      </c>
      <c r="E877" s="32">
        <f t="shared" si="257"/>
        <v>10442541.300000001</v>
      </c>
      <c r="F877" s="32">
        <f>F878+F879</f>
        <v>7540975.0500000007</v>
      </c>
      <c r="G877" s="32">
        <f>G878+G879</f>
        <v>2802452.0700000003</v>
      </c>
      <c r="H877" s="32">
        <f t="shared" si="258"/>
        <v>10343427.120000001</v>
      </c>
      <c r="I877" s="32">
        <f>I878+I879</f>
        <v>463649.14</v>
      </c>
      <c r="J877" s="32">
        <f>J878+J879</f>
        <v>0</v>
      </c>
      <c r="K877" s="32">
        <f t="shared" si="259"/>
        <v>98.81870243629858</v>
      </c>
      <c r="L877" s="32">
        <f>G877/D877*100</f>
        <v>99.681017777493224</v>
      </c>
      <c r="M877" s="32">
        <f t="shared" si="260"/>
        <v>99.050861498627739</v>
      </c>
    </row>
    <row r="878" spans="1:13" ht="18" customHeight="1">
      <c r="A878" s="98" t="s">
        <v>399</v>
      </c>
      <c r="B878" s="87"/>
      <c r="C878" s="32">
        <f t="shared" ref="C878:J878" si="261">C889+C906+C941+C997+C1030</f>
        <v>4035747.66</v>
      </c>
      <c r="D878" s="32">
        <f t="shared" si="261"/>
        <v>2259915</v>
      </c>
      <c r="E878" s="32">
        <f t="shared" si="261"/>
        <v>6295662.6600000001</v>
      </c>
      <c r="F878" s="32">
        <f t="shared" si="261"/>
        <v>3996666.9200000004</v>
      </c>
      <c r="G878" s="32">
        <f t="shared" si="261"/>
        <v>2258089.0700000003</v>
      </c>
      <c r="H878" s="32">
        <f t="shared" si="261"/>
        <v>6254755.9900000002</v>
      </c>
      <c r="I878" s="32">
        <f t="shared" si="261"/>
        <v>450261.11</v>
      </c>
      <c r="J878" s="32">
        <f t="shared" si="261"/>
        <v>0</v>
      </c>
      <c r="K878" s="32">
        <f t="shared" si="259"/>
        <v>99.031635689531697</v>
      </c>
      <c r="L878" s="32">
        <f>G878/D878*100</f>
        <v>99.919203598365442</v>
      </c>
      <c r="M878" s="32">
        <f t="shared" si="260"/>
        <v>99.350240439979359</v>
      </c>
    </row>
    <row r="879" spans="1:13" ht="18" customHeight="1">
      <c r="A879" s="98" t="s">
        <v>400</v>
      </c>
      <c r="B879" s="87"/>
      <c r="C879" s="32">
        <f>C890+C907+C942+C970+C998+C1031+C1047+C900</f>
        <v>3595373.64</v>
      </c>
      <c r="D879" s="32">
        <f>D890+D907+D942+D970+D998+D1031+D1047+D900</f>
        <v>551505</v>
      </c>
      <c r="E879" s="32">
        <f t="shared" si="257"/>
        <v>4146878.64</v>
      </c>
      <c r="F879" s="32">
        <f>F890+F907+F942+F970+F998+F1031+F1047+F900</f>
        <v>3544308.13</v>
      </c>
      <c r="G879" s="32">
        <f>G890+G907+G942+G970+G998+G1031+G1047+G900</f>
        <v>544363</v>
      </c>
      <c r="H879" s="32">
        <f t="shared" si="258"/>
        <v>4088671.13</v>
      </c>
      <c r="I879" s="32">
        <f>I890+I907+I942+I970+I998+I1031+I1047+I900</f>
        <v>13388.029999999999</v>
      </c>
      <c r="J879" s="32">
        <f>J890+J907+J942+J970+J998+J1031+J1047+J900</f>
        <v>0</v>
      </c>
      <c r="K879" s="32">
        <f t="shared" si="259"/>
        <v>98.57968836863364</v>
      </c>
      <c r="L879" s="32">
        <f>G879/D879*100</f>
        <v>98.704998141449309</v>
      </c>
      <c r="M879" s="32">
        <f t="shared" si="260"/>
        <v>98.596353666139592</v>
      </c>
    </row>
    <row r="880" spans="1:13" ht="18" customHeight="1">
      <c r="A880" s="97" t="s">
        <v>415</v>
      </c>
      <c r="B880" s="87"/>
      <c r="C880" s="32">
        <f>C908+C943+C971+C977+C989</f>
        <v>159009</v>
      </c>
      <c r="D880" s="32">
        <f>D908+D943+D971+D977+D989</f>
        <v>0</v>
      </c>
      <c r="E880" s="32">
        <f t="shared" si="257"/>
        <v>159009</v>
      </c>
      <c r="F880" s="32">
        <f>F908+F943+F971+F977+F989</f>
        <v>147826.07999999999</v>
      </c>
      <c r="G880" s="32">
        <f>G908+G943+G971+G977+G989</f>
        <v>0</v>
      </c>
      <c r="H880" s="32">
        <f t="shared" si="258"/>
        <v>147826.07999999999</v>
      </c>
      <c r="I880" s="32">
        <f>I908+I943+I971+I977+I989</f>
        <v>0</v>
      </c>
      <c r="J880" s="32">
        <f>J908+J943+J971+J977+J989</f>
        <v>0</v>
      </c>
      <c r="K880" s="32">
        <f t="shared" si="259"/>
        <v>92.96711506895835</v>
      </c>
      <c r="L880" s="32"/>
      <c r="M880" s="32">
        <f t="shared" si="260"/>
        <v>92.96711506895835</v>
      </c>
    </row>
    <row r="881" spans="1:13" ht="18" customHeight="1">
      <c r="A881" s="98" t="s">
        <v>402</v>
      </c>
      <c r="B881" s="87"/>
      <c r="C881" s="32">
        <f>C909+C944+C978+C984+C990+C999+C1032+C1048</f>
        <v>6469996.6500000004</v>
      </c>
      <c r="D881" s="32">
        <f>D909+D944+D978+D984+D990+D999+D1032+D1048</f>
        <v>23051118</v>
      </c>
      <c r="E881" s="32">
        <f t="shared" si="257"/>
        <v>29521114.649999999</v>
      </c>
      <c r="F881" s="32">
        <f>F909+F944+F978+F984+F990+F999+F1032+F1048</f>
        <v>6457990.6400000006</v>
      </c>
      <c r="G881" s="32">
        <f>G909+G944+G978+G984+G990+G999+G1032+G1048</f>
        <v>22974396.219999999</v>
      </c>
      <c r="H881" s="32">
        <f t="shared" si="258"/>
        <v>29432386.859999999</v>
      </c>
      <c r="I881" s="32">
        <f>I909+I944+I978+I984+I990+I999+I1032+I1048</f>
        <v>26580.720000000001</v>
      </c>
      <c r="J881" s="32">
        <f>J909+J944+J978+J984+J990+J999+J1032+J1048</f>
        <v>0</v>
      </c>
      <c r="K881" s="32">
        <f t="shared" si="259"/>
        <v>99.814435607165279</v>
      </c>
      <c r="L881" s="32">
        <f>G881/D881*100</f>
        <v>99.667166772561743</v>
      </c>
      <c r="M881" s="32">
        <f t="shared" si="260"/>
        <v>99.699442954468537</v>
      </c>
    </row>
    <row r="882" spans="1:13" ht="50.25" customHeight="1">
      <c r="A882" s="117" t="str">
        <f>A1049</f>
        <v>4.wydatki na programy finansowane z udziałem środków o których mowa  w art.5. ust.1 pkt 2 i 3 w części zwiazanej z realizacja zadań jst.</v>
      </c>
      <c r="B882" s="87"/>
      <c r="C882" s="32">
        <f>C1049</f>
        <v>5500</v>
      </c>
      <c r="D882" s="32">
        <f>D1049</f>
        <v>49500</v>
      </c>
      <c r="E882" s="32">
        <f t="shared" si="257"/>
        <v>55000</v>
      </c>
      <c r="F882" s="32">
        <f>F1049</f>
        <v>4752.99</v>
      </c>
      <c r="G882" s="32">
        <f>G1049</f>
        <v>41034.979999999996</v>
      </c>
      <c r="H882" s="32">
        <f t="shared" si="258"/>
        <v>45787.969999999994</v>
      </c>
      <c r="I882" s="32">
        <f>I1049</f>
        <v>0</v>
      </c>
      <c r="J882" s="32">
        <f>J1049</f>
        <v>0</v>
      </c>
      <c r="K882" s="32">
        <f t="shared" si="259"/>
        <v>86.417999999999992</v>
      </c>
      <c r="L882" s="32">
        <f>G882/D882*100</f>
        <v>82.898949494949491</v>
      </c>
      <c r="M882" s="32">
        <f t="shared" si="260"/>
        <v>83.25085454545453</v>
      </c>
    </row>
    <row r="883" spans="1:13" ht="18" customHeight="1">
      <c r="A883" s="96" t="s">
        <v>406</v>
      </c>
      <c r="B883" s="5"/>
      <c r="C883" s="24">
        <f>C884</f>
        <v>80000</v>
      </c>
      <c r="D883" s="24">
        <f>D884</f>
        <v>0</v>
      </c>
      <c r="E883" s="24">
        <f t="shared" si="257"/>
        <v>80000</v>
      </c>
      <c r="F883" s="24">
        <f>F884</f>
        <v>78010.64</v>
      </c>
      <c r="G883" s="24">
        <f>G884</f>
        <v>0</v>
      </c>
      <c r="H883" s="24">
        <f t="shared" si="258"/>
        <v>78010.64</v>
      </c>
      <c r="I883" s="24">
        <f>I884</f>
        <v>0</v>
      </c>
      <c r="J883" s="24">
        <f>J884</f>
        <v>0</v>
      </c>
      <c r="K883" s="24">
        <f t="shared" si="259"/>
        <v>97.513300000000001</v>
      </c>
      <c r="L883" s="24">
        <v>0</v>
      </c>
      <c r="M883" s="24">
        <f t="shared" si="260"/>
        <v>97.513300000000001</v>
      </c>
    </row>
    <row r="884" spans="1:13" ht="18" customHeight="1">
      <c r="A884" s="14" t="s">
        <v>407</v>
      </c>
      <c r="B884" s="87"/>
      <c r="C884" s="32">
        <f>C911+C1001</f>
        <v>80000</v>
      </c>
      <c r="D884" s="32">
        <f>D911+D1001</f>
        <v>0</v>
      </c>
      <c r="E884" s="32">
        <f t="shared" si="257"/>
        <v>80000</v>
      </c>
      <c r="F884" s="32">
        <f>F911+F1001</f>
        <v>78010.64</v>
      </c>
      <c r="G884" s="32">
        <f>G911+G1001</f>
        <v>0</v>
      </c>
      <c r="H884" s="32">
        <f t="shared" si="258"/>
        <v>78010.64</v>
      </c>
      <c r="I884" s="32">
        <f>I911+I1001</f>
        <v>0</v>
      </c>
      <c r="J884" s="32">
        <f>J911+J1001</f>
        <v>0</v>
      </c>
      <c r="K884" s="32">
        <f t="shared" si="259"/>
        <v>97.513300000000001</v>
      </c>
      <c r="L884" s="32">
        <v>0</v>
      </c>
      <c r="M884" s="32">
        <f t="shared" si="260"/>
        <v>97.513300000000001</v>
      </c>
    </row>
    <row r="885" spans="1:13" ht="14.25" customHeight="1">
      <c r="A885" s="95"/>
      <c r="B885" s="5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</row>
    <row r="886" spans="1:13" s="28" customFormat="1" ht="18" customHeight="1">
      <c r="A886" s="37" t="s">
        <v>423</v>
      </c>
      <c r="B886" s="38">
        <v>85201</v>
      </c>
      <c r="C886" s="24">
        <f>C887</f>
        <v>44981</v>
      </c>
      <c r="D886" s="24">
        <f>D887</f>
        <v>0</v>
      </c>
      <c r="E886" s="24">
        <f>SUM(C886:D886)</f>
        <v>44981</v>
      </c>
      <c r="F886" s="24">
        <f>F887</f>
        <v>44979.270000000004</v>
      </c>
      <c r="G886" s="24">
        <f>G887</f>
        <v>0</v>
      </c>
      <c r="H886" s="24">
        <f>SUM(F886:G886)</f>
        <v>44979.270000000004</v>
      </c>
      <c r="I886" s="24">
        <f>I887</f>
        <v>0</v>
      </c>
      <c r="J886" s="24">
        <f>J887</f>
        <v>0</v>
      </c>
      <c r="K886" s="24">
        <f>F886/C886*100</f>
        <v>99.996153931660047</v>
      </c>
      <c r="L886" s="24">
        <v>0</v>
      </c>
      <c r="M886" s="24">
        <f>H886/E886*100</f>
        <v>99.996153931660047</v>
      </c>
    </row>
    <row r="887" spans="1:13" s="28" customFormat="1" ht="18" customHeight="1">
      <c r="A887" s="22" t="s">
        <v>397</v>
      </c>
      <c r="B887" s="5"/>
      <c r="C887" s="24">
        <f>C888</f>
        <v>44981</v>
      </c>
      <c r="D887" s="24">
        <f>D888</f>
        <v>0</v>
      </c>
      <c r="E887" s="24">
        <f t="shared" ref="E887:E895" si="262">SUM(C887:D887)</f>
        <v>44981</v>
      </c>
      <c r="F887" s="24">
        <f>F888</f>
        <v>44979.270000000004</v>
      </c>
      <c r="G887" s="24">
        <f>G888</f>
        <v>0</v>
      </c>
      <c r="H887" s="24">
        <f t="shared" ref="H887:H895" si="263">SUM(F887:G887)</f>
        <v>44979.270000000004</v>
      </c>
      <c r="I887" s="24">
        <f>I888</f>
        <v>0</v>
      </c>
      <c r="J887" s="24">
        <f>J888</f>
        <v>0</v>
      </c>
      <c r="K887" s="24">
        <f t="shared" ref="K887:K895" si="264">F887/C887*100</f>
        <v>99.996153931660047</v>
      </c>
      <c r="L887" s="24"/>
      <c r="M887" s="24">
        <f t="shared" ref="M887:M895" si="265">H887/E887*100</f>
        <v>99.996153931660047</v>
      </c>
    </row>
    <row r="888" spans="1:13" s="28" customFormat="1" ht="18" customHeight="1">
      <c r="A888" s="97" t="s">
        <v>398</v>
      </c>
      <c r="B888" s="5"/>
      <c r="C888" s="32">
        <f>C889+C890</f>
        <v>44981</v>
      </c>
      <c r="D888" s="32">
        <f>D889+D890</f>
        <v>0</v>
      </c>
      <c r="E888" s="32">
        <f t="shared" si="262"/>
        <v>44981</v>
      </c>
      <c r="F888" s="32">
        <f>F889+F890</f>
        <v>44979.270000000004</v>
      </c>
      <c r="G888" s="32">
        <f>G889+G890</f>
        <v>0</v>
      </c>
      <c r="H888" s="32">
        <f t="shared" si="263"/>
        <v>44979.270000000004</v>
      </c>
      <c r="I888" s="32">
        <f>I889+I890</f>
        <v>0</v>
      </c>
      <c r="J888" s="32">
        <f>J889+J890</f>
        <v>0</v>
      </c>
      <c r="K888" s="32">
        <f t="shared" si="264"/>
        <v>99.996153931660047</v>
      </c>
      <c r="L888" s="32"/>
      <c r="M888" s="32">
        <f t="shared" si="265"/>
        <v>99.996153931660047</v>
      </c>
    </row>
    <row r="889" spans="1:13" s="28" customFormat="1" ht="18" customHeight="1">
      <c r="A889" s="98" t="s">
        <v>399</v>
      </c>
      <c r="B889" s="87"/>
      <c r="C889" s="32">
        <f>SUM(C891:C893)</f>
        <v>13501</v>
      </c>
      <c r="D889" s="32">
        <f>SUM(D891:D893)</f>
        <v>0</v>
      </c>
      <c r="E889" s="32">
        <f t="shared" si="262"/>
        <v>13501</v>
      </c>
      <c r="F889" s="32">
        <f>SUM(F891:F893)</f>
        <v>13500.23</v>
      </c>
      <c r="G889" s="32">
        <f>SUM(G891:G893)</f>
        <v>0</v>
      </c>
      <c r="H889" s="32">
        <f t="shared" si="263"/>
        <v>13500.23</v>
      </c>
      <c r="I889" s="32">
        <f>SUM(I891:I893)</f>
        <v>0</v>
      </c>
      <c r="J889" s="32">
        <f>SUM(J891:J893)</f>
        <v>0</v>
      </c>
      <c r="K889" s="32">
        <f t="shared" si="264"/>
        <v>99.994296718761561</v>
      </c>
      <c r="L889" s="32"/>
      <c r="M889" s="32">
        <f t="shared" si="265"/>
        <v>99.994296718761561</v>
      </c>
    </row>
    <row r="890" spans="1:13" s="28" customFormat="1" ht="18" customHeight="1">
      <c r="A890" s="98" t="s">
        <v>400</v>
      </c>
      <c r="B890" s="87"/>
      <c r="C890" s="32">
        <f>SUM(C894:C895)</f>
        <v>31480</v>
      </c>
      <c r="D890" s="32">
        <f>SUM(D894:D895)</f>
        <v>0</v>
      </c>
      <c r="E890" s="32">
        <f t="shared" si="262"/>
        <v>31480</v>
      </c>
      <c r="F890" s="32">
        <f>SUM(F894:F895)</f>
        <v>31479.040000000001</v>
      </c>
      <c r="G890" s="32">
        <f>SUM(G894:G895)</f>
        <v>0</v>
      </c>
      <c r="H890" s="32">
        <f t="shared" si="263"/>
        <v>31479.040000000001</v>
      </c>
      <c r="I890" s="32">
        <f>SUM(I894:I895)</f>
        <v>0</v>
      </c>
      <c r="J890" s="32">
        <f>SUM(J894:J895)</f>
        <v>0</v>
      </c>
      <c r="K890" s="32">
        <f t="shared" si="264"/>
        <v>99.996950444726821</v>
      </c>
      <c r="L890" s="32"/>
      <c r="M890" s="32">
        <f t="shared" si="265"/>
        <v>99.996950444726821</v>
      </c>
    </row>
    <row r="891" spans="1:13" s="18" customFormat="1" ht="18" customHeight="1">
      <c r="A891" s="82" t="s">
        <v>22</v>
      </c>
      <c r="B891" s="87" t="s">
        <v>23</v>
      </c>
      <c r="C891" s="102">
        <v>1691</v>
      </c>
      <c r="D891" s="102"/>
      <c r="E891" s="32">
        <f t="shared" si="262"/>
        <v>1691</v>
      </c>
      <c r="F891" s="102">
        <v>1690.68</v>
      </c>
      <c r="G891" s="102"/>
      <c r="H891" s="32">
        <f t="shared" si="263"/>
        <v>1690.68</v>
      </c>
      <c r="I891" s="102"/>
      <c r="J891" s="102"/>
      <c r="K891" s="32">
        <f t="shared" si="264"/>
        <v>99.981076286221167</v>
      </c>
      <c r="L891" s="32"/>
      <c r="M891" s="32">
        <f t="shared" si="265"/>
        <v>99.981076286221167</v>
      </c>
    </row>
    <row r="892" spans="1:13" s="18" customFormat="1" ht="18" customHeight="1">
      <c r="A892" s="83" t="s">
        <v>24</v>
      </c>
      <c r="B892" s="87" t="s">
        <v>25</v>
      </c>
      <c r="C892" s="102">
        <v>197</v>
      </c>
      <c r="D892" s="102"/>
      <c r="E892" s="32">
        <f t="shared" si="262"/>
        <v>197</v>
      </c>
      <c r="F892" s="102">
        <v>196.55</v>
      </c>
      <c r="G892" s="102"/>
      <c r="H892" s="32">
        <f t="shared" si="263"/>
        <v>196.55</v>
      </c>
      <c r="I892" s="102"/>
      <c r="J892" s="102"/>
      <c r="K892" s="32">
        <f t="shared" si="264"/>
        <v>99.771573604060919</v>
      </c>
      <c r="L892" s="32"/>
      <c r="M892" s="32">
        <f t="shared" si="265"/>
        <v>99.771573604060919</v>
      </c>
    </row>
    <row r="893" spans="1:13" s="18" customFormat="1" ht="18" customHeight="1">
      <c r="A893" s="82" t="s">
        <v>26</v>
      </c>
      <c r="B893" s="87" t="s">
        <v>27</v>
      </c>
      <c r="C893" s="102">
        <v>11613</v>
      </c>
      <c r="D893" s="102"/>
      <c r="E893" s="32">
        <f t="shared" si="262"/>
        <v>11613</v>
      </c>
      <c r="F893" s="102">
        <v>11613</v>
      </c>
      <c r="G893" s="102"/>
      <c r="H893" s="32">
        <f t="shared" si="263"/>
        <v>11613</v>
      </c>
      <c r="I893" s="102"/>
      <c r="J893" s="102"/>
      <c r="K893" s="32">
        <f t="shared" si="264"/>
        <v>100</v>
      </c>
      <c r="L893" s="32"/>
      <c r="M893" s="32">
        <f t="shared" si="265"/>
        <v>100</v>
      </c>
    </row>
    <row r="894" spans="1:13" s="18" customFormat="1" ht="18" customHeight="1">
      <c r="A894" s="82" t="s">
        <v>37</v>
      </c>
      <c r="B894" s="87" t="s">
        <v>38</v>
      </c>
      <c r="C894" s="102">
        <v>12746</v>
      </c>
      <c r="D894" s="102"/>
      <c r="E894" s="32">
        <f t="shared" si="262"/>
        <v>12746</v>
      </c>
      <c r="F894" s="102">
        <v>12745.63</v>
      </c>
      <c r="G894" s="102"/>
      <c r="H894" s="32">
        <f t="shared" si="263"/>
        <v>12745.63</v>
      </c>
      <c r="I894" s="102"/>
      <c r="J894" s="102"/>
      <c r="K894" s="32">
        <f t="shared" si="264"/>
        <v>99.997097128510902</v>
      </c>
      <c r="L894" s="32"/>
      <c r="M894" s="32">
        <f t="shared" si="265"/>
        <v>99.997097128510902</v>
      </c>
    </row>
    <row r="895" spans="1:13" s="18" customFormat="1" ht="18" customHeight="1">
      <c r="A895" s="83" t="s">
        <v>28</v>
      </c>
      <c r="B895" s="87" t="s">
        <v>29</v>
      </c>
      <c r="C895" s="102">
        <v>18734</v>
      </c>
      <c r="D895" s="102"/>
      <c r="E895" s="32">
        <f t="shared" si="262"/>
        <v>18734</v>
      </c>
      <c r="F895" s="102">
        <v>18733.41</v>
      </c>
      <c r="G895" s="102"/>
      <c r="H895" s="32">
        <f t="shared" si="263"/>
        <v>18733.41</v>
      </c>
      <c r="I895" s="102"/>
      <c r="J895" s="102"/>
      <c r="K895" s="32">
        <f t="shared" si="264"/>
        <v>99.996850645884479</v>
      </c>
      <c r="L895" s="32"/>
      <c r="M895" s="32">
        <f t="shared" si="265"/>
        <v>99.996850645884479</v>
      </c>
    </row>
    <row r="896" spans="1:13" s="18" customFormat="1" ht="18" customHeight="1">
      <c r="A896" s="83"/>
      <c r="B896" s="87"/>
      <c r="C896" s="102"/>
      <c r="D896" s="102"/>
      <c r="E896" s="32"/>
      <c r="F896" s="102"/>
      <c r="G896" s="102"/>
      <c r="H896" s="32"/>
      <c r="I896" s="102"/>
      <c r="J896" s="102"/>
      <c r="K896" s="32"/>
      <c r="L896" s="32"/>
      <c r="M896" s="32"/>
    </row>
    <row r="897" spans="1:13" s="28" customFormat="1" ht="18" customHeight="1">
      <c r="A897" s="37" t="s">
        <v>139</v>
      </c>
      <c r="B897" s="38" t="s">
        <v>140</v>
      </c>
      <c r="C897" s="24">
        <f t="shared" ref="C897:D900" si="266">C898</f>
        <v>2665650</v>
      </c>
      <c r="D897" s="24">
        <f t="shared" si="266"/>
        <v>0</v>
      </c>
      <c r="E897" s="24">
        <f>SUM(C897:D897)</f>
        <v>2665650</v>
      </c>
      <c r="F897" s="24">
        <f t="shared" ref="F897:G900" si="267">F898</f>
        <v>2653730.23</v>
      </c>
      <c r="G897" s="24">
        <f t="shared" si="267"/>
        <v>0</v>
      </c>
      <c r="H897" s="24">
        <f>SUM(F897:G897)</f>
        <v>2653730.23</v>
      </c>
      <c r="I897" s="24">
        <f t="shared" ref="I897:J900" si="268">I898</f>
        <v>0</v>
      </c>
      <c r="J897" s="24">
        <f t="shared" si="268"/>
        <v>0</v>
      </c>
      <c r="K897" s="24">
        <f>F897/C897*100</f>
        <v>99.552838144542605</v>
      </c>
      <c r="L897" s="32"/>
      <c r="M897" s="24">
        <f>H897/E897*100</f>
        <v>99.552838144542605</v>
      </c>
    </row>
    <row r="898" spans="1:13" s="109" customFormat="1" ht="18" customHeight="1">
      <c r="A898" s="22" t="s">
        <v>397</v>
      </c>
      <c r="B898" s="112"/>
      <c r="C898" s="131">
        <f t="shared" si="266"/>
        <v>2665650</v>
      </c>
      <c r="D898" s="131">
        <f t="shared" si="266"/>
        <v>0</v>
      </c>
      <c r="E898" s="43">
        <f>SUM(C898:D898)</f>
        <v>2665650</v>
      </c>
      <c r="F898" s="131">
        <f t="shared" si="267"/>
        <v>2653730.23</v>
      </c>
      <c r="G898" s="131">
        <f t="shared" si="267"/>
        <v>0</v>
      </c>
      <c r="H898" s="43">
        <f>SUM(F898:G898)</f>
        <v>2653730.23</v>
      </c>
      <c r="I898" s="131">
        <f t="shared" si="268"/>
        <v>0</v>
      </c>
      <c r="J898" s="131">
        <f t="shared" si="268"/>
        <v>0</v>
      </c>
      <c r="K898" s="43">
        <f>F898/C898*100</f>
        <v>99.552838144542605</v>
      </c>
      <c r="L898" s="43"/>
      <c r="M898" s="43">
        <f>H898/E898*100</f>
        <v>99.552838144542605</v>
      </c>
    </row>
    <row r="899" spans="1:13" s="18" customFormat="1" ht="18" customHeight="1">
      <c r="A899" s="97" t="s">
        <v>398</v>
      </c>
      <c r="B899" s="87"/>
      <c r="C899" s="102">
        <f t="shared" si="266"/>
        <v>2665650</v>
      </c>
      <c r="D899" s="102">
        <f t="shared" si="266"/>
        <v>0</v>
      </c>
      <c r="E899" s="32">
        <f>SUM(C899:D899)</f>
        <v>2665650</v>
      </c>
      <c r="F899" s="102">
        <f t="shared" si="267"/>
        <v>2653730.23</v>
      </c>
      <c r="G899" s="102">
        <f t="shared" si="267"/>
        <v>0</v>
      </c>
      <c r="H899" s="32">
        <f>SUM(F899:G899)</f>
        <v>2653730.23</v>
      </c>
      <c r="I899" s="102">
        <f t="shared" si="268"/>
        <v>0</v>
      </c>
      <c r="J899" s="102">
        <f t="shared" si="268"/>
        <v>0</v>
      </c>
      <c r="K899" s="32">
        <f>F899/C899*100</f>
        <v>99.552838144542605</v>
      </c>
      <c r="L899" s="32"/>
      <c r="M899" s="32">
        <f>H899/E899*100</f>
        <v>99.552838144542605</v>
      </c>
    </row>
    <row r="900" spans="1:13" s="18" customFormat="1" ht="18" customHeight="1">
      <c r="A900" s="98" t="s">
        <v>400</v>
      </c>
      <c r="B900" s="87"/>
      <c r="C900" s="102">
        <f t="shared" si="266"/>
        <v>2665650</v>
      </c>
      <c r="D900" s="102">
        <f t="shared" si="266"/>
        <v>0</v>
      </c>
      <c r="E900" s="32">
        <f>SUM(C900:D900)</f>
        <v>2665650</v>
      </c>
      <c r="F900" s="102">
        <f t="shared" si="267"/>
        <v>2653730.23</v>
      </c>
      <c r="G900" s="102">
        <f t="shared" si="267"/>
        <v>0</v>
      </c>
      <c r="H900" s="32">
        <f>SUM(F900:G900)</f>
        <v>2653730.23</v>
      </c>
      <c r="I900" s="102">
        <f t="shared" si="268"/>
        <v>0</v>
      </c>
      <c r="J900" s="102">
        <f t="shared" si="268"/>
        <v>0</v>
      </c>
      <c r="K900" s="32">
        <f>F900/C900*100</f>
        <v>99.552838144542605</v>
      </c>
      <c r="L900" s="32"/>
      <c r="M900" s="32">
        <f>H900/E900*100</f>
        <v>99.552838144542605</v>
      </c>
    </row>
    <row r="901" spans="1:13" s="18" customFormat="1" ht="18" customHeight="1">
      <c r="A901" s="83" t="s">
        <v>481</v>
      </c>
      <c r="B901" s="87" t="s">
        <v>163</v>
      </c>
      <c r="C901" s="102">
        <v>2665650</v>
      </c>
      <c r="D901" s="102"/>
      <c r="E901" s="32">
        <f>SUM(C901:D901)</f>
        <v>2665650</v>
      </c>
      <c r="F901" s="102">
        <v>2653730.23</v>
      </c>
      <c r="G901" s="102"/>
      <c r="H901" s="32">
        <f>SUM(F901:G901)</f>
        <v>2653730.23</v>
      </c>
      <c r="I901" s="102"/>
      <c r="J901" s="102"/>
      <c r="K901" s="32">
        <f>F901/C901*100</f>
        <v>99.552838144542605</v>
      </c>
      <c r="L901" s="32"/>
      <c r="M901" s="32">
        <f>H901/E901*100</f>
        <v>99.552838144542605</v>
      </c>
    </row>
    <row r="902" spans="1:13" s="18" customFormat="1" ht="18" customHeight="1">
      <c r="A902" s="83"/>
      <c r="B902" s="87"/>
      <c r="C902" s="102"/>
      <c r="D902" s="102"/>
      <c r="E902" s="32"/>
      <c r="F902" s="102"/>
      <c r="G902" s="102"/>
      <c r="H902" s="32"/>
      <c r="I902" s="102"/>
      <c r="J902" s="102"/>
      <c r="K902" s="32"/>
      <c r="L902" s="32"/>
      <c r="M902" s="32"/>
    </row>
    <row r="903" spans="1:13" s="28" customFormat="1" ht="18" customHeight="1">
      <c r="A903" s="37" t="s">
        <v>141</v>
      </c>
      <c r="B903" s="5" t="s">
        <v>142</v>
      </c>
      <c r="C903" s="24">
        <f>C904+C910</f>
        <v>1407127</v>
      </c>
      <c r="D903" s="24">
        <f>D904+D910</f>
        <v>358448</v>
      </c>
      <c r="E903" s="24">
        <f>SUM(C903:D903)</f>
        <v>1765575</v>
      </c>
      <c r="F903" s="24">
        <f>F904+F910</f>
        <v>1368549.02</v>
      </c>
      <c r="G903" s="24">
        <f>G904+G910</f>
        <v>358256.08999999997</v>
      </c>
      <c r="H903" s="24">
        <f>SUM(F903:G903)</f>
        <v>1726805.1099999999</v>
      </c>
      <c r="I903" s="24">
        <f>I904+I910</f>
        <v>76004.53</v>
      </c>
      <c r="J903" s="24">
        <f>J904+J910</f>
        <v>0</v>
      </c>
      <c r="K903" s="24">
        <f>F903/C903*100</f>
        <v>97.25838676963771</v>
      </c>
      <c r="L903" s="24">
        <f>G903/D903*100</f>
        <v>99.946460853457125</v>
      </c>
      <c r="M903" s="24">
        <f>H903/E903*100</f>
        <v>97.804121037055907</v>
      </c>
    </row>
    <row r="904" spans="1:13" s="28" customFormat="1" ht="18" customHeight="1">
      <c r="A904" s="22" t="s">
        <v>397</v>
      </c>
      <c r="B904" s="5"/>
      <c r="C904" s="24">
        <f>C905+C908+C909</f>
        <v>1357127</v>
      </c>
      <c r="D904" s="24">
        <f>D905+D908+D909</f>
        <v>358448</v>
      </c>
      <c r="E904" s="24">
        <f t="shared" ref="E904:E911" si="269">SUM(C904:D904)</f>
        <v>1715575</v>
      </c>
      <c r="F904" s="24">
        <f>F905+F908+F909</f>
        <v>1320330.78</v>
      </c>
      <c r="G904" s="24">
        <f>G905+G908+G909</f>
        <v>358256.08999999997</v>
      </c>
      <c r="H904" s="24">
        <f t="shared" ref="H904:H911" si="270">SUM(F904:G904)</f>
        <v>1678586.87</v>
      </c>
      <c r="I904" s="24">
        <f>I905+I908+I909</f>
        <v>76004.53</v>
      </c>
      <c r="J904" s="24">
        <f>J905+J908+J909</f>
        <v>0</v>
      </c>
      <c r="K904" s="24">
        <f t="shared" ref="K904:M919" si="271">F904/C904*100</f>
        <v>97.288667899172296</v>
      </c>
      <c r="L904" s="24">
        <f t="shared" si="271"/>
        <v>99.946460853457125</v>
      </c>
      <c r="M904" s="24">
        <f t="shared" si="271"/>
        <v>97.843980589598246</v>
      </c>
    </row>
    <row r="905" spans="1:13" s="28" customFormat="1" ht="18" customHeight="1">
      <c r="A905" s="97" t="s">
        <v>398</v>
      </c>
      <c r="B905" s="87"/>
      <c r="C905" s="32">
        <f>C906+C907</f>
        <v>1245027</v>
      </c>
      <c r="D905" s="32">
        <f>D906+D907</f>
        <v>357690</v>
      </c>
      <c r="E905" s="32">
        <f t="shared" si="269"/>
        <v>1602717</v>
      </c>
      <c r="F905" s="32">
        <f>F906+F907</f>
        <v>1208244.72</v>
      </c>
      <c r="G905" s="32">
        <f>G906+G907</f>
        <v>357498.08999999997</v>
      </c>
      <c r="H905" s="32">
        <f t="shared" si="270"/>
        <v>1565742.81</v>
      </c>
      <c r="I905" s="32">
        <f>I906+I907</f>
        <v>76004.53</v>
      </c>
      <c r="J905" s="32">
        <f>J906+J907</f>
        <v>0</v>
      </c>
      <c r="K905" s="32">
        <f t="shared" si="271"/>
        <v>97.045664069935839</v>
      </c>
      <c r="L905" s="32">
        <f t="shared" si="271"/>
        <v>99.94634739578963</v>
      </c>
      <c r="M905" s="32">
        <f t="shared" si="271"/>
        <v>97.693030647332009</v>
      </c>
    </row>
    <row r="906" spans="1:13" s="28" customFormat="1" ht="18" customHeight="1">
      <c r="A906" s="98" t="s">
        <v>399</v>
      </c>
      <c r="B906" s="87"/>
      <c r="C906" s="32">
        <f>SUM(C914:C918)</f>
        <v>739341</v>
      </c>
      <c r="D906" s="32">
        <f>SUM(D914:D918)</f>
        <v>255615</v>
      </c>
      <c r="E906" s="32">
        <f t="shared" si="269"/>
        <v>994956</v>
      </c>
      <c r="F906" s="32">
        <f>SUM(F914:F918)</f>
        <v>735001.72000000009</v>
      </c>
      <c r="G906" s="32">
        <f>SUM(G914:G918)</f>
        <v>255579.21</v>
      </c>
      <c r="H906" s="32">
        <f t="shared" si="270"/>
        <v>990580.93</v>
      </c>
      <c r="I906" s="32">
        <f>SUM(I914:I918)</f>
        <v>73099.83</v>
      </c>
      <c r="J906" s="32">
        <f>SUM(J914:J918)</f>
        <v>0</v>
      </c>
      <c r="K906" s="32">
        <f t="shared" si="271"/>
        <v>99.413088142007553</v>
      </c>
      <c r="L906" s="32">
        <f t="shared" si="271"/>
        <v>99.98599847426793</v>
      </c>
      <c r="M906" s="32">
        <f t="shared" si="271"/>
        <v>99.560275027237395</v>
      </c>
    </row>
    <row r="907" spans="1:13" s="28" customFormat="1" ht="18" customHeight="1">
      <c r="A907" s="98" t="s">
        <v>400</v>
      </c>
      <c r="B907" s="87"/>
      <c r="C907" s="32">
        <f>SUM(C919:C935)</f>
        <v>505686</v>
      </c>
      <c r="D907" s="32">
        <f>SUM(D919:D936)</f>
        <v>102075</v>
      </c>
      <c r="E907" s="32">
        <f t="shared" si="269"/>
        <v>607761</v>
      </c>
      <c r="F907" s="32">
        <f>SUM(F919:F935)</f>
        <v>473242.99999999994</v>
      </c>
      <c r="G907" s="32">
        <f>SUM(G919:G935)</f>
        <v>101918.88</v>
      </c>
      <c r="H907" s="32">
        <f t="shared" si="270"/>
        <v>575161.87999999989</v>
      </c>
      <c r="I907" s="32">
        <f>SUM(I919:I935)</f>
        <v>2904.7</v>
      </c>
      <c r="J907" s="32">
        <f>SUM(J919:J935)</f>
        <v>0</v>
      </c>
      <c r="K907" s="32">
        <f t="shared" si="271"/>
        <v>93.584358673168708</v>
      </c>
      <c r="L907" s="32">
        <f t="shared" si="271"/>
        <v>99.847053637031607</v>
      </c>
      <c r="M907" s="32">
        <f t="shared" si="271"/>
        <v>94.636194161849787</v>
      </c>
    </row>
    <row r="908" spans="1:13" s="28" customFormat="1" ht="18" customHeight="1">
      <c r="A908" s="97" t="s">
        <v>415</v>
      </c>
      <c r="B908" s="87"/>
      <c r="C908" s="32">
        <f>C912</f>
        <v>110000</v>
      </c>
      <c r="D908" s="32">
        <f>D912</f>
        <v>0</v>
      </c>
      <c r="E908" s="32">
        <f t="shared" si="269"/>
        <v>110000</v>
      </c>
      <c r="F908" s="32">
        <f>F912</f>
        <v>110000</v>
      </c>
      <c r="G908" s="32">
        <f>G912</f>
        <v>0</v>
      </c>
      <c r="H908" s="32">
        <f t="shared" si="270"/>
        <v>110000</v>
      </c>
      <c r="I908" s="32">
        <f>I912</f>
        <v>0</v>
      </c>
      <c r="J908" s="32">
        <f>J912</f>
        <v>0</v>
      </c>
      <c r="K908" s="32">
        <f t="shared" si="271"/>
        <v>100</v>
      </c>
      <c r="L908" s="32"/>
      <c r="M908" s="32">
        <f t="shared" si="271"/>
        <v>100</v>
      </c>
    </row>
    <row r="909" spans="1:13" s="28" customFormat="1" ht="18" customHeight="1">
      <c r="A909" s="98" t="s">
        <v>402</v>
      </c>
      <c r="B909" s="87"/>
      <c r="C909" s="32">
        <f>C913</f>
        <v>2100</v>
      </c>
      <c r="D909" s="32">
        <f>D913</f>
        <v>758</v>
      </c>
      <c r="E909" s="32">
        <f t="shared" si="269"/>
        <v>2858</v>
      </c>
      <c r="F909" s="32">
        <f>F913</f>
        <v>2086.06</v>
      </c>
      <c r="G909" s="32">
        <f>G913</f>
        <v>758</v>
      </c>
      <c r="H909" s="32">
        <f t="shared" si="270"/>
        <v>2844.06</v>
      </c>
      <c r="I909" s="32">
        <f>I913</f>
        <v>0</v>
      </c>
      <c r="J909" s="32">
        <f>J913</f>
        <v>0</v>
      </c>
      <c r="K909" s="32">
        <f t="shared" si="271"/>
        <v>99.336190476190481</v>
      </c>
      <c r="L909" s="32">
        <f t="shared" si="271"/>
        <v>100</v>
      </c>
      <c r="M909" s="32">
        <f t="shared" si="271"/>
        <v>99.512246326102172</v>
      </c>
    </row>
    <row r="910" spans="1:13" s="28" customFormat="1" ht="18" customHeight="1">
      <c r="A910" s="96" t="s">
        <v>406</v>
      </c>
      <c r="B910" s="5"/>
      <c r="C910" s="24">
        <f>C911</f>
        <v>50000</v>
      </c>
      <c r="D910" s="24">
        <f>D911</f>
        <v>0</v>
      </c>
      <c r="E910" s="24">
        <f t="shared" si="269"/>
        <v>50000</v>
      </c>
      <c r="F910" s="24">
        <f>F911</f>
        <v>48218.239999999998</v>
      </c>
      <c r="G910" s="24">
        <f>G911</f>
        <v>0</v>
      </c>
      <c r="H910" s="24">
        <f t="shared" si="270"/>
        <v>48218.239999999998</v>
      </c>
      <c r="I910" s="24">
        <f>I911</f>
        <v>0</v>
      </c>
      <c r="J910" s="24">
        <f>J911</f>
        <v>0</v>
      </c>
      <c r="K910" s="24">
        <f t="shared" si="271"/>
        <v>96.436479999999989</v>
      </c>
      <c r="L910" s="32"/>
      <c r="M910" s="24">
        <f t="shared" si="271"/>
        <v>96.436479999999989</v>
      </c>
    </row>
    <row r="911" spans="1:13" s="28" customFormat="1" ht="18" customHeight="1">
      <c r="A911" s="14" t="s">
        <v>407</v>
      </c>
      <c r="B911" s="5"/>
      <c r="C911" s="32">
        <f>C936</f>
        <v>50000</v>
      </c>
      <c r="D911" s="32">
        <f>D936</f>
        <v>0</v>
      </c>
      <c r="E911" s="32">
        <f t="shared" si="269"/>
        <v>50000</v>
      </c>
      <c r="F911" s="32">
        <f>F936</f>
        <v>48218.239999999998</v>
      </c>
      <c r="G911" s="32">
        <f>G936</f>
        <v>0</v>
      </c>
      <c r="H911" s="32">
        <f t="shared" si="270"/>
        <v>48218.239999999998</v>
      </c>
      <c r="I911" s="32">
        <f>I936</f>
        <v>0</v>
      </c>
      <c r="J911" s="32">
        <f>J936</f>
        <v>0</v>
      </c>
      <c r="K911" s="24">
        <f t="shared" si="271"/>
        <v>96.436479999999989</v>
      </c>
      <c r="L911" s="32"/>
      <c r="M911" s="24">
        <f t="shared" si="271"/>
        <v>96.436479999999989</v>
      </c>
    </row>
    <row r="912" spans="1:13" ht="18" customHeight="1">
      <c r="A912" s="33" t="s">
        <v>134</v>
      </c>
      <c r="B912" s="25" t="s">
        <v>135</v>
      </c>
      <c r="C912" s="27">
        <v>110000</v>
      </c>
      <c r="D912" s="27"/>
      <c r="E912" s="27">
        <f>C912+D912</f>
        <v>110000</v>
      </c>
      <c r="F912" s="27">
        <v>110000</v>
      </c>
      <c r="G912" s="27"/>
      <c r="H912" s="27">
        <f>F912+G912</f>
        <v>110000</v>
      </c>
      <c r="I912" s="27"/>
      <c r="J912" s="27"/>
      <c r="K912" s="32">
        <f t="shared" ref="K912:K917" si="272">F912/C912*100</f>
        <v>100</v>
      </c>
      <c r="L912" s="32"/>
      <c r="M912" s="27">
        <f t="shared" ref="M912:M932" si="273">H912/E912*100</f>
        <v>100</v>
      </c>
    </row>
    <row r="913" spans="1:13" ht="18" customHeight="1">
      <c r="A913" s="35" t="s">
        <v>307</v>
      </c>
      <c r="B913" s="25" t="s">
        <v>46</v>
      </c>
      <c r="C913" s="27">
        <v>2100</v>
      </c>
      <c r="D913" s="27">
        <v>758</v>
      </c>
      <c r="E913" s="27">
        <f>C913+D913</f>
        <v>2858</v>
      </c>
      <c r="F913" s="27">
        <v>2086.06</v>
      </c>
      <c r="G913" s="27">
        <v>758</v>
      </c>
      <c r="H913" s="27">
        <f>F913+G913</f>
        <v>2844.06</v>
      </c>
      <c r="I913" s="27"/>
      <c r="J913" s="27"/>
      <c r="K913" s="32">
        <f t="shared" si="272"/>
        <v>99.336190476190481</v>
      </c>
      <c r="L913" s="32">
        <f t="shared" si="271"/>
        <v>100</v>
      </c>
      <c r="M913" s="27">
        <f t="shared" si="273"/>
        <v>99.512246326102172</v>
      </c>
    </row>
    <row r="914" spans="1:13" ht="18" customHeight="1">
      <c r="A914" s="33" t="s">
        <v>33</v>
      </c>
      <c r="B914" s="25" t="s">
        <v>34</v>
      </c>
      <c r="C914" s="27">
        <v>581244</v>
      </c>
      <c r="D914" s="27">
        <v>190100</v>
      </c>
      <c r="E914" s="27">
        <f>C914+D914</f>
        <v>771344</v>
      </c>
      <c r="F914" s="27">
        <v>579558.91</v>
      </c>
      <c r="G914" s="27">
        <v>190092.08</v>
      </c>
      <c r="H914" s="27">
        <f t="shared" ref="H914:H965" si="274">F914+G914</f>
        <v>769650.99</v>
      </c>
      <c r="I914" s="27"/>
      <c r="J914" s="27"/>
      <c r="K914" s="32">
        <f t="shared" si="272"/>
        <v>99.710089050381598</v>
      </c>
      <c r="L914" s="32">
        <f t="shared" si="271"/>
        <v>99.995833771699097</v>
      </c>
      <c r="M914" s="27">
        <f t="shared" si="273"/>
        <v>99.780511678317325</v>
      </c>
    </row>
    <row r="915" spans="1:13" ht="18" customHeight="1">
      <c r="A915" s="33" t="s">
        <v>35</v>
      </c>
      <c r="B915" s="25" t="s">
        <v>36</v>
      </c>
      <c r="C915" s="27">
        <v>42087</v>
      </c>
      <c r="D915" s="27">
        <v>17413</v>
      </c>
      <c r="E915" s="27">
        <f>C915+D915</f>
        <v>59500</v>
      </c>
      <c r="F915" s="27">
        <v>42086.18</v>
      </c>
      <c r="G915" s="27">
        <v>17412.669999999998</v>
      </c>
      <c r="H915" s="27">
        <f t="shared" si="274"/>
        <v>59498.85</v>
      </c>
      <c r="I915" s="27">
        <v>62168.160000000003</v>
      </c>
      <c r="J915" s="27"/>
      <c r="K915" s="32">
        <f t="shared" si="272"/>
        <v>99.998051654905311</v>
      </c>
      <c r="L915" s="32">
        <f t="shared" si="271"/>
        <v>99.998104864181926</v>
      </c>
      <c r="M915" s="27">
        <f t="shared" si="273"/>
        <v>99.998067226890754</v>
      </c>
    </row>
    <row r="916" spans="1:13" ht="18" customHeight="1">
      <c r="A916" s="35" t="s">
        <v>22</v>
      </c>
      <c r="B916" s="25" t="s">
        <v>23</v>
      </c>
      <c r="C916" s="27">
        <v>102350</v>
      </c>
      <c r="D916" s="27">
        <v>32416</v>
      </c>
      <c r="E916" s="27">
        <f t="shared" ref="E916:E965" si="275">C916+D916</f>
        <v>134766</v>
      </c>
      <c r="F916" s="27">
        <v>101371.85</v>
      </c>
      <c r="G916" s="27">
        <v>32391.59</v>
      </c>
      <c r="H916" s="27">
        <f t="shared" si="274"/>
        <v>133763.44</v>
      </c>
      <c r="I916" s="27">
        <v>9598.76</v>
      </c>
      <c r="J916" s="27"/>
      <c r="K916" s="32">
        <f t="shared" si="272"/>
        <v>99.044308744504164</v>
      </c>
      <c r="L916" s="32">
        <f t="shared" si="271"/>
        <v>99.924697680157948</v>
      </c>
      <c r="M916" s="27">
        <f t="shared" si="273"/>
        <v>99.256073490346225</v>
      </c>
    </row>
    <row r="917" spans="1:13" ht="18" customHeight="1">
      <c r="A917" s="33" t="s">
        <v>24</v>
      </c>
      <c r="B917" s="25" t="s">
        <v>25</v>
      </c>
      <c r="C917" s="27">
        <v>13660</v>
      </c>
      <c r="D917" s="27">
        <v>4886</v>
      </c>
      <c r="E917" s="27">
        <f t="shared" si="275"/>
        <v>18546</v>
      </c>
      <c r="F917" s="27">
        <v>11984.78</v>
      </c>
      <c r="G917" s="27">
        <v>4882.87</v>
      </c>
      <c r="H917" s="27">
        <f t="shared" si="274"/>
        <v>16867.650000000001</v>
      </c>
      <c r="I917" s="27">
        <v>1332.91</v>
      </c>
      <c r="J917" s="27"/>
      <c r="K917" s="32">
        <f t="shared" si="272"/>
        <v>87.736310395314788</v>
      </c>
      <c r="L917" s="32">
        <f t="shared" si="271"/>
        <v>99.935939418747438</v>
      </c>
      <c r="M917" s="27">
        <f t="shared" si="273"/>
        <v>90.950339695891302</v>
      </c>
    </row>
    <row r="918" spans="1:13" ht="18" customHeight="1">
      <c r="A918" s="35" t="s">
        <v>26</v>
      </c>
      <c r="B918" s="25" t="s">
        <v>27</v>
      </c>
      <c r="C918" s="27"/>
      <c r="D918" s="27">
        <v>10800</v>
      </c>
      <c r="E918" s="27">
        <f>C918+D918</f>
        <v>10800</v>
      </c>
      <c r="F918" s="27"/>
      <c r="G918" s="27">
        <v>10800</v>
      </c>
      <c r="H918" s="27">
        <f t="shared" si="274"/>
        <v>10800</v>
      </c>
      <c r="I918" s="27"/>
      <c r="J918" s="27"/>
      <c r="K918" s="32"/>
      <c r="L918" s="32">
        <f t="shared" si="271"/>
        <v>100</v>
      </c>
      <c r="M918" s="27">
        <f t="shared" si="273"/>
        <v>100</v>
      </c>
    </row>
    <row r="919" spans="1:13" ht="18" customHeight="1">
      <c r="A919" s="35" t="s">
        <v>37</v>
      </c>
      <c r="B919" s="25" t="s">
        <v>38</v>
      </c>
      <c r="C919" s="27">
        <v>37505</v>
      </c>
      <c r="D919" s="27">
        <v>33094</v>
      </c>
      <c r="E919" s="27">
        <f t="shared" si="275"/>
        <v>70599</v>
      </c>
      <c r="F919" s="27">
        <v>35494.269999999997</v>
      </c>
      <c r="G919" s="27">
        <v>33094</v>
      </c>
      <c r="H919" s="27">
        <f t="shared" si="274"/>
        <v>68588.26999999999</v>
      </c>
      <c r="I919" s="27">
        <v>93.99</v>
      </c>
      <c r="J919" s="27"/>
      <c r="K919" s="32">
        <f>F919/C919*100</f>
        <v>94.638768164244752</v>
      </c>
      <c r="L919" s="32">
        <f t="shared" si="271"/>
        <v>100</v>
      </c>
      <c r="M919" s="27">
        <f t="shared" si="273"/>
        <v>97.151900168557617</v>
      </c>
    </row>
    <row r="920" spans="1:13" ht="18" customHeight="1">
      <c r="A920" s="33" t="s">
        <v>123</v>
      </c>
      <c r="B920" s="25" t="s">
        <v>124</v>
      </c>
      <c r="C920" s="27">
        <v>240900</v>
      </c>
      <c r="D920" s="27"/>
      <c r="E920" s="27">
        <f>C920+D920</f>
        <v>240900</v>
      </c>
      <c r="F920" s="27">
        <v>214105.81</v>
      </c>
      <c r="G920" s="27"/>
      <c r="H920" s="27">
        <f t="shared" si="274"/>
        <v>214105.81</v>
      </c>
      <c r="I920" s="27"/>
      <c r="J920" s="27"/>
      <c r="K920" s="32">
        <f>F920/C920*100</f>
        <v>88.87746367787463</v>
      </c>
      <c r="L920" s="32"/>
      <c r="M920" s="27">
        <f t="shared" si="273"/>
        <v>88.87746367787463</v>
      </c>
    </row>
    <row r="921" spans="1:13" ht="18" customHeight="1">
      <c r="A921" s="33" t="s">
        <v>143</v>
      </c>
      <c r="B921" s="25" t="s">
        <v>144</v>
      </c>
      <c r="C921" s="27"/>
      <c r="D921" s="27">
        <v>200</v>
      </c>
      <c r="E921" s="27">
        <f t="shared" si="275"/>
        <v>200</v>
      </c>
      <c r="F921" s="27"/>
      <c r="G921" s="27">
        <v>199.93</v>
      </c>
      <c r="H921" s="27">
        <f t="shared" si="274"/>
        <v>199.93</v>
      </c>
      <c r="I921" s="27"/>
      <c r="J921" s="27"/>
      <c r="K921" s="32"/>
      <c r="L921" s="32">
        <f t="shared" ref="L921:L927" si="276">G921/D921*100</f>
        <v>99.965000000000003</v>
      </c>
      <c r="M921" s="27">
        <f t="shared" si="273"/>
        <v>99.965000000000003</v>
      </c>
    </row>
    <row r="922" spans="1:13" ht="18" customHeight="1">
      <c r="A922" s="33" t="s">
        <v>47</v>
      </c>
      <c r="B922" s="25" t="s">
        <v>48</v>
      </c>
      <c r="C922" s="27">
        <v>92800</v>
      </c>
      <c r="D922" s="27">
        <v>14740</v>
      </c>
      <c r="E922" s="27">
        <f t="shared" si="275"/>
        <v>107540</v>
      </c>
      <c r="F922" s="27">
        <v>91556.09</v>
      </c>
      <c r="G922" s="27">
        <v>14611.95</v>
      </c>
      <c r="H922" s="27">
        <f t="shared" si="274"/>
        <v>106168.04</v>
      </c>
      <c r="I922" s="27">
        <v>2516.85</v>
      </c>
      <c r="J922" s="27"/>
      <c r="K922" s="32">
        <f t="shared" ref="K922:K929" si="277">F922/C922*100</f>
        <v>98.659579741379304</v>
      </c>
      <c r="L922" s="32">
        <f t="shared" si="276"/>
        <v>99.131275440976935</v>
      </c>
      <c r="M922" s="27">
        <f t="shared" si="273"/>
        <v>98.724232843593072</v>
      </c>
    </row>
    <row r="923" spans="1:13" ht="18" customHeight="1">
      <c r="A923" s="35" t="s">
        <v>39</v>
      </c>
      <c r="B923" s="25" t="s">
        <v>40</v>
      </c>
      <c r="C923" s="27">
        <v>10141</v>
      </c>
      <c r="D923" s="27">
        <v>16040</v>
      </c>
      <c r="E923" s="27">
        <f t="shared" si="275"/>
        <v>26181</v>
      </c>
      <c r="F923" s="27">
        <v>10094.6</v>
      </c>
      <c r="G923" s="27">
        <v>16039.6</v>
      </c>
      <c r="H923" s="27">
        <f t="shared" si="274"/>
        <v>26134.2</v>
      </c>
      <c r="I923" s="27"/>
      <c r="J923" s="27"/>
      <c r="K923" s="32">
        <f t="shared" si="277"/>
        <v>99.542451434769745</v>
      </c>
      <c r="L923" s="32">
        <f t="shared" si="276"/>
        <v>99.997506234413976</v>
      </c>
      <c r="M923" s="27">
        <f t="shared" si="273"/>
        <v>99.821244413887939</v>
      </c>
    </row>
    <row r="924" spans="1:13" ht="18" customHeight="1">
      <c r="A924" s="35" t="s">
        <v>253</v>
      </c>
      <c r="B924" s="25" t="s">
        <v>212</v>
      </c>
      <c r="C924" s="27">
        <v>1000</v>
      </c>
      <c r="D924" s="27">
        <v>85</v>
      </c>
      <c r="E924" s="27">
        <f t="shared" si="275"/>
        <v>1085</v>
      </c>
      <c r="F924" s="27">
        <v>250</v>
      </c>
      <c r="G924" s="27">
        <v>85</v>
      </c>
      <c r="H924" s="27">
        <f t="shared" si="274"/>
        <v>335</v>
      </c>
      <c r="I924" s="27">
        <v>70</v>
      </c>
      <c r="J924" s="27"/>
      <c r="K924" s="32">
        <f t="shared" si="277"/>
        <v>25</v>
      </c>
      <c r="L924" s="32">
        <f t="shared" si="276"/>
        <v>100</v>
      </c>
      <c r="M924" s="27">
        <f t="shared" si="273"/>
        <v>30.875576036866359</v>
      </c>
    </row>
    <row r="925" spans="1:13" ht="18" customHeight="1">
      <c r="A925" s="33" t="s">
        <v>28</v>
      </c>
      <c r="B925" s="25" t="s">
        <v>29</v>
      </c>
      <c r="C925" s="27">
        <v>29700</v>
      </c>
      <c r="D925" s="27">
        <v>18700</v>
      </c>
      <c r="E925" s="27">
        <f t="shared" si="275"/>
        <v>48400</v>
      </c>
      <c r="F925" s="27">
        <v>29660.05</v>
      </c>
      <c r="G925" s="27">
        <v>18699.59</v>
      </c>
      <c r="H925" s="27">
        <f t="shared" si="274"/>
        <v>48359.64</v>
      </c>
      <c r="I925" s="27">
        <v>223.86</v>
      </c>
      <c r="J925" s="27"/>
      <c r="K925" s="32">
        <f t="shared" si="277"/>
        <v>99.865488215488213</v>
      </c>
      <c r="L925" s="32">
        <f t="shared" si="276"/>
        <v>99.997807486631018</v>
      </c>
      <c r="M925" s="27">
        <f t="shared" si="273"/>
        <v>99.916611570247937</v>
      </c>
    </row>
    <row r="926" spans="1:13" ht="18" customHeight="1">
      <c r="A926" s="33" t="s">
        <v>73</v>
      </c>
      <c r="B926" s="25" t="s">
        <v>74</v>
      </c>
      <c r="C926" s="27">
        <v>1500</v>
      </c>
      <c r="D926" s="27">
        <v>1050</v>
      </c>
      <c r="E926" s="27">
        <f>C926+D926</f>
        <v>2550</v>
      </c>
      <c r="F926" s="27">
        <v>1212.76</v>
      </c>
      <c r="G926" s="27">
        <v>1023.82</v>
      </c>
      <c r="H926" s="27">
        <f>F926+G926</f>
        <v>2236.58</v>
      </c>
      <c r="I926" s="27"/>
      <c r="J926" s="27"/>
      <c r="K926" s="32">
        <f t="shared" si="277"/>
        <v>80.850666666666669</v>
      </c>
      <c r="L926" s="32">
        <f t="shared" si="276"/>
        <v>97.506666666666675</v>
      </c>
      <c r="M926" s="27">
        <f t="shared" si="273"/>
        <v>87.709019607843132</v>
      </c>
    </row>
    <row r="927" spans="1:13" ht="21.75" customHeight="1">
      <c r="A927" s="72" t="s">
        <v>285</v>
      </c>
      <c r="B927" s="25" t="s">
        <v>261</v>
      </c>
      <c r="C927" s="27">
        <v>2000</v>
      </c>
      <c r="D927" s="27">
        <v>2192</v>
      </c>
      <c r="E927" s="27">
        <f>C927+D927</f>
        <v>4192</v>
      </c>
      <c r="F927" s="27">
        <v>1677.64</v>
      </c>
      <c r="G927" s="27">
        <v>2191.89</v>
      </c>
      <c r="H927" s="27">
        <f>F927+G927</f>
        <v>3869.5299999999997</v>
      </c>
      <c r="I927" s="27"/>
      <c r="J927" s="27"/>
      <c r="K927" s="32">
        <f t="shared" si="277"/>
        <v>83.882000000000005</v>
      </c>
      <c r="L927" s="32">
        <f t="shared" si="276"/>
        <v>99.99498175182481</v>
      </c>
      <c r="M927" s="27">
        <f t="shared" si="273"/>
        <v>92.307490458015266</v>
      </c>
    </row>
    <row r="928" spans="1:13" ht="21" customHeight="1">
      <c r="A928" s="72" t="s">
        <v>344</v>
      </c>
      <c r="B928" s="25" t="s">
        <v>263</v>
      </c>
      <c r="C928" s="27">
        <v>58140</v>
      </c>
      <c r="D928" s="27"/>
      <c r="E928" s="27">
        <f>C928+D928</f>
        <v>58140</v>
      </c>
      <c r="F928" s="27">
        <v>57827.11</v>
      </c>
      <c r="G928" s="27"/>
      <c r="H928" s="27">
        <f>F928+G928</f>
        <v>57827.11</v>
      </c>
      <c r="I928" s="27"/>
      <c r="J928" s="27"/>
      <c r="K928" s="32">
        <f t="shared" si="277"/>
        <v>99.461833505331953</v>
      </c>
      <c r="L928" s="32"/>
      <c r="M928" s="27">
        <f t="shared" si="273"/>
        <v>99.461833505331953</v>
      </c>
    </row>
    <row r="929" spans="1:13" ht="21" customHeight="1">
      <c r="A929" s="72" t="s">
        <v>430</v>
      </c>
      <c r="B929" s="25" t="s">
        <v>76</v>
      </c>
      <c r="C929" s="27">
        <v>500</v>
      </c>
      <c r="D929" s="27">
        <v>340</v>
      </c>
      <c r="E929" s="27">
        <f>C929+D929</f>
        <v>840</v>
      </c>
      <c r="F929" s="27">
        <v>290.66000000000003</v>
      </c>
      <c r="G929" s="27">
        <v>339.9</v>
      </c>
      <c r="H929" s="27">
        <f>F929+G929</f>
        <v>630.55999999999995</v>
      </c>
      <c r="I929" s="27"/>
      <c r="J929" s="27"/>
      <c r="K929" s="32">
        <f t="shared" si="277"/>
        <v>58.132000000000005</v>
      </c>
      <c r="L929" s="27">
        <f>G929/D929*100</f>
        <v>99.970588235294116</v>
      </c>
      <c r="M929" s="27">
        <f t="shared" si="273"/>
        <v>75.066666666666663</v>
      </c>
    </row>
    <row r="930" spans="1:13" ht="21" customHeight="1">
      <c r="A930" s="72" t="s">
        <v>66</v>
      </c>
      <c r="B930" s="25" t="s">
        <v>67</v>
      </c>
      <c r="C930" s="27"/>
      <c r="D930" s="27">
        <v>192</v>
      </c>
      <c r="E930" s="27">
        <f>C930+D930</f>
        <v>192</v>
      </c>
      <c r="F930" s="27"/>
      <c r="G930" s="27">
        <v>192</v>
      </c>
      <c r="H930" s="27">
        <f>F930+G930</f>
        <v>192</v>
      </c>
      <c r="I930" s="27"/>
      <c r="J930" s="27"/>
      <c r="K930" s="32"/>
      <c r="L930" s="27">
        <f>G930/D930*100</f>
        <v>100</v>
      </c>
      <c r="M930" s="27">
        <f t="shared" si="273"/>
        <v>100</v>
      </c>
    </row>
    <row r="931" spans="1:13" ht="18" customHeight="1">
      <c r="A931" s="33" t="s">
        <v>41</v>
      </c>
      <c r="B931" s="25" t="s">
        <v>42</v>
      </c>
      <c r="C931" s="27">
        <v>22300</v>
      </c>
      <c r="D931" s="27">
        <v>8121</v>
      </c>
      <c r="E931" s="27">
        <f t="shared" si="275"/>
        <v>30421</v>
      </c>
      <c r="F931" s="27">
        <v>22300</v>
      </c>
      <c r="G931" s="27">
        <v>8121</v>
      </c>
      <c r="H931" s="27">
        <f t="shared" si="274"/>
        <v>30421</v>
      </c>
      <c r="I931" s="27"/>
      <c r="J931" s="27"/>
      <c r="K931" s="32">
        <f>F931/C931*100</f>
        <v>100</v>
      </c>
      <c r="L931" s="32">
        <f>G931/D931*100</f>
        <v>100</v>
      </c>
      <c r="M931" s="27">
        <f t="shared" si="273"/>
        <v>100</v>
      </c>
    </row>
    <row r="932" spans="1:13" ht="18" customHeight="1">
      <c r="A932" s="33" t="s">
        <v>49</v>
      </c>
      <c r="B932" s="25" t="s">
        <v>50</v>
      </c>
      <c r="C932" s="27"/>
      <c r="D932" s="27">
        <v>1586</v>
      </c>
      <c r="E932" s="27">
        <f t="shared" si="275"/>
        <v>1586</v>
      </c>
      <c r="F932" s="27"/>
      <c r="G932" s="27">
        <v>1586</v>
      </c>
      <c r="H932" s="27">
        <f t="shared" si="274"/>
        <v>1586</v>
      </c>
      <c r="I932" s="27"/>
      <c r="J932" s="27"/>
      <c r="K932" s="32"/>
      <c r="L932" s="32">
        <f>G932/D932*100</f>
        <v>100</v>
      </c>
      <c r="M932" s="27">
        <f t="shared" si="273"/>
        <v>100</v>
      </c>
    </row>
    <row r="933" spans="1:13" ht="18" customHeight="1">
      <c r="A933" s="71" t="s">
        <v>279</v>
      </c>
      <c r="B933" s="25" t="s">
        <v>265</v>
      </c>
      <c r="C933" s="27">
        <v>2000</v>
      </c>
      <c r="D933" s="27">
        <v>5735</v>
      </c>
      <c r="E933" s="27">
        <f t="shared" si="275"/>
        <v>7735</v>
      </c>
      <c r="F933" s="27">
        <v>1940</v>
      </c>
      <c r="G933" s="27">
        <v>5734.2</v>
      </c>
      <c r="H933" s="27">
        <f t="shared" si="274"/>
        <v>7674.2</v>
      </c>
      <c r="I933" s="27"/>
      <c r="J933" s="27"/>
      <c r="K933" s="32">
        <f>F933/C933*100</f>
        <v>97</v>
      </c>
      <c r="L933" s="32">
        <f>G933/D933*100</f>
        <v>99.986050566695724</v>
      </c>
      <c r="M933" s="27">
        <f>H933/E933*100</f>
        <v>99.213962508080158</v>
      </c>
    </row>
    <row r="934" spans="1:13" ht="18" customHeight="1">
      <c r="A934" s="71" t="s">
        <v>295</v>
      </c>
      <c r="B934" s="25" t="s">
        <v>266</v>
      </c>
      <c r="C934" s="27">
        <v>1100</v>
      </c>
      <c r="D934" s="27"/>
      <c r="E934" s="27">
        <f t="shared" si="275"/>
        <v>1100</v>
      </c>
      <c r="F934" s="27">
        <v>1099.99</v>
      </c>
      <c r="G934" s="27"/>
      <c r="H934" s="27">
        <f t="shared" si="274"/>
        <v>1099.99</v>
      </c>
      <c r="I934" s="27"/>
      <c r="J934" s="27"/>
      <c r="K934" s="32">
        <f>F934/C934*100</f>
        <v>99.99909090909091</v>
      </c>
      <c r="L934" s="32"/>
      <c r="M934" s="27">
        <f>H934/E934*100</f>
        <v>99.99909090909091</v>
      </c>
    </row>
    <row r="935" spans="1:13" ht="18" customHeight="1">
      <c r="A935" s="71" t="s">
        <v>287</v>
      </c>
      <c r="B935" s="25" t="s">
        <v>267</v>
      </c>
      <c r="C935" s="27">
        <v>6100</v>
      </c>
      <c r="D935" s="27"/>
      <c r="E935" s="27">
        <f t="shared" si="275"/>
        <v>6100</v>
      </c>
      <c r="F935" s="27">
        <v>5734.02</v>
      </c>
      <c r="G935" s="27"/>
      <c r="H935" s="27">
        <f t="shared" si="274"/>
        <v>5734.02</v>
      </c>
      <c r="I935" s="27"/>
      <c r="J935" s="27"/>
      <c r="K935" s="32">
        <f>F935/C935*100</f>
        <v>94.000327868852466</v>
      </c>
      <c r="L935" s="32"/>
      <c r="M935" s="27">
        <f>H935/E935*100</f>
        <v>94.000327868852466</v>
      </c>
    </row>
    <row r="936" spans="1:13" ht="18" customHeight="1">
      <c r="A936" s="33" t="s">
        <v>272</v>
      </c>
      <c r="B936" s="25" t="s">
        <v>58</v>
      </c>
      <c r="C936" s="27">
        <v>50000</v>
      </c>
      <c r="D936" s="27"/>
      <c r="E936" s="27">
        <f t="shared" si="275"/>
        <v>50000</v>
      </c>
      <c r="F936" s="27">
        <v>48218.239999999998</v>
      </c>
      <c r="G936" s="27"/>
      <c r="H936" s="27">
        <f t="shared" si="274"/>
        <v>48218.239999999998</v>
      </c>
      <c r="I936" s="27"/>
      <c r="J936" s="27"/>
      <c r="K936" s="32">
        <f>F936/C936*100</f>
        <v>96.436479999999989</v>
      </c>
      <c r="L936" s="32"/>
      <c r="M936" s="27">
        <f>H936/E936*100</f>
        <v>96.436479999999989</v>
      </c>
    </row>
    <row r="937" spans="1:13" ht="18" customHeight="1">
      <c r="A937" s="36"/>
      <c r="B937" s="25"/>
      <c r="C937" s="27"/>
      <c r="D937" s="27"/>
      <c r="E937" s="27"/>
      <c r="F937" s="27"/>
      <c r="G937" s="27"/>
      <c r="H937" s="27"/>
      <c r="I937" s="27"/>
      <c r="J937" s="27"/>
      <c r="K937" s="30"/>
      <c r="L937" s="30"/>
      <c r="M937" s="27"/>
    </row>
    <row r="938" spans="1:13" s="28" customFormat="1" ht="18" customHeight="1">
      <c r="A938" s="37" t="s">
        <v>145</v>
      </c>
      <c r="B938" s="38">
        <v>85212</v>
      </c>
      <c r="C938" s="24">
        <f>C939</f>
        <v>108879.3</v>
      </c>
      <c r="D938" s="24">
        <f>D939</f>
        <v>17494436</v>
      </c>
      <c r="E938" s="24">
        <f t="shared" si="275"/>
        <v>17603315.300000001</v>
      </c>
      <c r="F938" s="24">
        <f>F939</f>
        <v>98337.53</v>
      </c>
      <c r="G938" s="24">
        <f>G939</f>
        <v>17487848.010000002</v>
      </c>
      <c r="H938" s="24">
        <f t="shared" si="274"/>
        <v>17586185.540000003</v>
      </c>
      <c r="I938" s="24">
        <f>I939</f>
        <v>48508.01</v>
      </c>
      <c r="J938" s="24">
        <f>J939</f>
        <v>0</v>
      </c>
      <c r="K938" s="24">
        <f>F938/C938*100</f>
        <v>90.317930038124786</v>
      </c>
      <c r="L938" s="24">
        <f>G938/D938*100</f>
        <v>99.962342369882634</v>
      </c>
      <c r="M938" s="24">
        <f>H938/E938*100</f>
        <v>99.90269014837223</v>
      </c>
    </row>
    <row r="939" spans="1:13" s="28" customFormat="1" ht="18" customHeight="1">
      <c r="A939" s="22" t="s">
        <v>397</v>
      </c>
      <c r="B939" s="38"/>
      <c r="C939" s="24">
        <f>C940+C944+C943</f>
        <v>108879.3</v>
      </c>
      <c r="D939" s="24">
        <f>D940+D944+D943</f>
        <v>17494436</v>
      </c>
      <c r="E939" s="24">
        <f t="shared" si="275"/>
        <v>17603315.300000001</v>
      </c>
      <c r="F939" s="24">
        <f>F940+F944+F943</f>
        <v>98337.53</v>
      </c>
      <c r="G939" s="24">
        <f>G940+G944+G943</f>
        <v>17487848.010000002</v>
      </c>
      <c r="H939" s="24">
        <f t="shared" si="274"/>
        <v>17586185.540000003</v>
      </c>
      <c r="I939" s="24">
        <f>I940+I944+I943</f>
        <v>48508.01</v>
      </c>
      <c r="J939" s="24">
        <f>J940+J944+J943</f>
        <v>0</v>
      </c>
      <c r="K939" s="24">
        <f>F939/C939*100</f>
        <v>90.317930038124786</v>
      </c>
      <c r="L939" s="24">
        <f t="shared" ref="L939:M946" si="278">G939/D939*100</f>
        <v>99.962342369882634</v>
      </c>
      <c r="M939" s="24">
        <f t="shared" si="278"/>
        <v>99.90269014837223</v>
      </c>
    </row>
    <row r="940" spans="1:13" s="28" customFormat="1" ht="18" customHeight="1">
      <c r="A940" s="97" t="s">
        <v>398</v>
      </c>
      <c r="B940" s="103"/>
      <c r="C940" s="32">
        <f>C941+C942</f>
        <v>68870.3</v>
      </c>
      <c r="D940" s="32">
        <f>D941+D942</f>
        <v>763641</v>
      </c>
      <c r="E940" s="32">
        <f t="shared" si="275"/>
        <v>832511.3</v>
      </c>
      <c r="F940" s="32">
        <f>F941+F942</f>
        <v>66793.42</v>
      </c>
      <c r="G940" s="32">
        <f>G941+G942</f>
        <v>757383.55000000016</v>
      </c>
      <c r="H940" s="32">
        <f t="shared" si="274"/>
        <v>824176.9700000002</v>
      </c>
      <c r="I940" s="32">
        <f>I941+I942</f>
        <v>29367.61</v>
      </c>
      <c r="J940" s="32">
        <f>J941+J942</f>
        <v>0</v>
      </c>
      <c r="K940" s="32">
        <f>F940/C940*100</f>
        <v>96.984360457265311</v>
      </c>
      <c r="L940" s="32">
        <f t="shared" si="278"/>
        <v>99.180576998877768</v>
      </c>
      <c r="M940" s="32">
        <f t="shared" si="278"/>
        <v>98.998892867880599</v>
      </c>
    </row>
    <row r="941" spans="1:13" s="28" customFormat="1" ht="18" customHeight="1">
      <c r="A941" s="98" t="s">
        <v>399</v>
      </c>
      <c r="B941" s="103"/>
      <c r="C941" s="32">
        <f>SUM(C947:C950)</f>
        <v>46245.66</v>
      </c>
      <c r="D941" s="32">
        <f>SUM(D947:D950)</f>
        <v>608355</v>
      </c>
      <c r="E941" s="32">
        <f t="shared" si="275"/>
        <v>654600.66</v>
      </c>
      <c r="F941" s="32">
        <f>SUM(F947:F950)</f>
        <v>46139.31</v>
      </c>
      <c r="G941" s="32">
        <f>SUM(G947:G950)</f>
        <v>608051.80000000016</v>
      </c>
      <c r="H941" s="32">
        <f t="shared" si="274"/>
        <v>654191.1100000001</v>
      </c>
      <c r="I941" s="32">
        <f>SUM(I947:I950)</f>
        <v>27656.260000000002</v>
      </c>
      <c r="J941" s="32">
        <f>SUM(J947:J950)</f>
        <v>0</v>
      </c>
      <c r="K941" s="32">
        <f>F941/C941*100</f>
        <v>99.770032474398661</v>
      </c>
      <c r="L941" s="32">
        <f t="shared" si="278"/>
        <v>99.950160679208707</v>
      </c>
      <c r="M941" s="32">
        <f t="shared" si="278"/>
        <v>99.937435137935864</v>
      </c>
    </row>
    <row r="942" spans="1:13" s="18" customFormat="1" ht="18" customHeight="1">
      <c r="A942" s="98" t="s">
        <v>400</v>
      </c>
      <c r="B942" s="15"/>
      <c r="C942" s="17">
        <f>SUM(C951:C965)</f>
        <v>22624.639999999999</v>
      </c>
      <c r="D942" s="17">
        <f>SUM(D951:D965)</f>
        <v>155286</v>
      </c>
      <c r="E942" s="17">
        <f>SUM(C942:D942)</f>
        <v>177910.64</v>
      </c>
      <c r="F942" s="17">
        <f>SUM(F951:F965)</f>
        <v>20654.11</v>
      </c>
      <c r="G942" s="17">
        <f>SUM(G951:G965)</f>
        <v>149331.74999999997</v>
      </c>
      <c r="H942" s="17">
        <f>SUM(F942:G942)</f>
        <v>169985.86</v>
      </c>
      <c r="I942" s="20">
        <f>SUM(I951:I965)</f>
        <v>1711.35</v>
      </c>
      <c r="J942" s="20">
        <f>SUM(J951:J965)</f>
        <v>0</v>
      </c>
      <c r="K942" s="32">
        <f>F942/C942*100</f>
        <v>91.290336553421398</v>
      </c>
      <c r="L942" s="20">
        <f t="shared" si="278"/>
        <v>96.165623430315662</v>
      </c>
      <c r="M942" s="20">
        <f t="shared" si="278"/>
        <v>95.545640215784715</v>
      </c>
    </row>
    <row r="943" spans="1:13" s="18" customFormat="1" ht="18" customHeight="1">
      <c r="A943" s="97" t="s">
        <v>415</v>
      </c>
      <c r="B943" s="15"/>
      <c r="C943" s="17">
        <f>C945</f>
        <v>40009</v>
      </c>
      <c r="D943" s="17">
        <f>D945</f>
        <v>0</v>
      </c>
      <c r="E943" s="17">
        <f>SUM(C943:D943)</f>
        <v>40009</v>
      </c>
      <c r="F943" s="17">
        <f>F945</f>
        <v>31544.11</v>
      </c>
      <c r="G943" s="17">
        <f>G945</f>
        <v>0</v>
      </c>
      <c r="H943" s="17">
        <f>SUM(F943:G943)</f>
        <v>31544.11</v>
      </c>
      <c r="I943" s="20">
        <f>I945</f>
        <v>0</v>
      </c>
      <c r="J943" s="20">
        <f>J945</f>
        <v>0</v>
      </c>
      <c r="K943" s="32">
        <f>F943/C943*100</f>
        <v>78.842535429528354</v>
      </c>
      <c r="L943" s="20"/>
      <c r="M943" s="20">
        <f>H943/E943*100</f>
        <v>78.842535429528354</v>
      </c>
    </row>
    <row r="944" spans="1:13" s="18" customFormat="1" ht="18" customHeight="1">
      <c r="A944" s="98" t="s">
        <v>402</v>
      </c>
      <c r="B944" s="15"/>
      <c r="C944" s="59">
        <f>C946</f>
        <v>0</v>
      </c>
      <c r="D944" s="59">
        <f>D946</f>
        <v>16730795</v>
      </c>
      <c r="E944" s="17">
        <f>SUM(C944:D944)</f>
        <v>16730795</v>
      </c>
      <c r="F944" s="59">
        <f>F946</f>
        <v>0</v>
      </c>
      <c r="G944" s="59">
        <f>G946</f>
        <v>16730464.460000001</v>
      </c>
      <c r="H944" s="17">
        <f>SUM(F944:G944)</f>
        <v>16730464.460000001</v>
      </c>
      <c r="I944" s="59">
        <f>I946</f>
        <v>19140.400000000001</v>
      </c>
      <c r="J944" s="59">
        <f>J946</f>
        <v>0</v>
      </c>
      <c r="K944" s="32"/>
      <c r="L944" s="20">
        <f t="shared" si="278"/>
        <v>99.998024361663624</v>
      </c>
      <c r="M944" s="17">
        <f>H944/E944*100</f>
        <v>99.998024361663624</v>
      </c>
    </row>
    <row r="945" spans="1:13" s="18" customFormat="1" ht="18" customHeight="1">
      <c r="A945" s="35" t="s">
        <v>146</v>
      </c>
      <c r="B945" s="25" t="s">
        <v>147</v>
      </c>
      <c r="C945" s="27">
        <v>40009</v>
      </c>
      <c r="D945" s="27"/>
      <c r="E945" s="27">
        <f>C945+D945</f>
        <v>40009</v>
      </c>
      <c r="F945" s="27">
        <v>31544.11</v>
      </c>
      <c r="G945" s="27"/>
      <c r="H945" s="27">
        <f>F945+G945</f>
        <v>31544.11</v>
      </c>
      <c r="I945" s="17"/>
      <c r="J945" s="27"/>
      <c r="K945" s="32">
        <f>F945/C945*100</f>
        <v>78.842535429528354</v>
      </c>
      <c r="L945" s="20"/>
      <c r="M945" s="27">
        <f t="shared" ref="M945:M965" si="279">H945/E945*100</f>
        <v>78.842535429528354</v>
      </c>
    </row>
    <row r="946" spans="1:13" ht="18" customHeight="1">
      <c r="A946" s="35" t="s">
        <v>148</v>
      </c>
      <c r="B946" s="25" t="s">
        <v>149</v>
      </c>
      <c r="C946" s="27"/>
      <c r="D946" s="27">
        <v>16730795</v>
      </c>
      <c r="E946" s="27">
        <f t="shared" si="275"/>
        <v>16730795</v>
      </c>
      <c r="F946" s="27"/>
      <c r="G946" s="27">
        <v>16730464.460000001</v>
      </c>
      <c r="H946" s="27">
        <f t="shared" si="274"/>
        <v>16730464.460000001</v>
      </c>
      <c r="I946" s="27">
        <v>19140.400000000001</v>
      </c>
      <c r="J946" s="27"/>
      <c r="K946" s="32"/>
      <c r="L946" s="20">
        <f t="shared" si="278"/>
        <v>99.998024361663624</v>
      </c>
      <c r="M946" s="27">
        <f t="shared" si="279"/>
        <v>99.998024361663624</v>
      </c>
    </row>
    <row r="947" spans="1:13" ht="18" customHeight="1">
      <c r="A947" s="33" t="s">
        <v>33</v>
      </c>
      <c r="B947" s="25" t="s">
        <v>34</v>
      </c>
      <c r="C947" s="27">
        <v>38588.19</v>
      </c>
      <c r="D947" s="27">
        <v>271426</v>
      </c>
      <c r="E947" s="27">
        <f t="shared" si="275"/>
        <v>310014.19</v>
      </c>
      <c r="F947" s="27">
        <v>38550.47</v>
      </c>
      <c r="G947" s="27">
        <v>271421.27</v>
      </c>
      <c r="H947" s="27">
        <f t="shared" si="274"/>
        <v>309971.74</v>
      </c>
      <c r="I947" s="27"/>
      <c r="J947" s="27"/>
      <c r="K947" s="32">
        <f>F947/C947*100</f>
        <v>99.902249885262819</v>
      </c>
      <c r="L947" s="27">
        <f t="shared" ref="L947:L965" si="280">G947/D947*100</f>
        <v>99.998257351911761</v>
      </c>
      <c r="M947" s="27">
        <f t="shared" si="279"/>
        <v>99.986307078395342</v>
      </c>
    </row>
    <row r="948" spans="1:13" ht="18" customHeight="1">
      <c r="A948" s="33" t="s">
        <v>35</v>
      </c>
      <c r="B948" s="25" t="s">
        <v>36</v>
      </c>
      <c r="C948" s="27">
        <v>1206.9000000000001</v>
      </c>
      <c r="D948" s="27">
        <v>22621</v>
      </c>
      <c r="E948" s="27">
        <f t="shared" si="275"/>
        <v>23827.9</v>
      </c>
      <c r="F948" s="27">
        <v>1206.9000000000001</v>
      </c>
      <c r="G948" s="27">
        <v>22620.28</v>
      </c>
      <c r="H948" s="27">
        <f t="shared" si="274"/>
        <v>23827.18</v>
      </c>
      <c r="I948" s="27">
        <v>23459.38</v>
      </c>
      <c r="J948" s="27"/>
      <c r="K948" s="32">
        <f>F948/C948*100</f>
        <v>100</v>
      </c>
      <c r="L948" s="27">
        <f t="shared" si="280"/>
        <v>99.996817116838329</v>
      </c>
      <c r="M948" s="27">
        <f t="shared" si="279"/>
        <v>99.996978332123263</v>
      </c>
    </row>
    <row r="949" spans="1:13" ht="18" customHeight="1">
      <c r="A949" s="35" t="s">
        <v>22</v>
      </c>
      <c r="B949" s="25" t="s">
        <v>23</v>
      </c>
      <c r="C949" s="27">
        <v>5556.42</v>
      </c>
      <c r="D949" s="27">
        <v>307413</v>
      </c>
      <c r="E949" s="27">
        <f t="shared" si="275"/>
        <v>312969.42</v>
      </c>
      <c r="F949" s="27">
        <v>5496.24</v>
      </c>
      <c r="G949" s="27">
        <v>307126.34000000003</v>
      </c>
      <c r="H949" s="27">
        <f t="shared" si="274"/>
        <v>312622.58</v>
      </c>
      <c r="I949" s="27">
        <v>3622.13</v>
      </c>
      <c r="J949" s="27"/>
      <c r="K949" s="32">
        <f>F949/C949*100</f>
        <v>98.916928525921364</v>
      </c>
      <c r="L949" s="27">
        <f t="shared" si="280"/>
        <v>99.906750853086905</v>
      </c>
      <c r="M949" s="27">
        <f t="shared" si="279"/>
        <v>99.889177671096434</v>
      </c>
    </row>
    <row r="950" spans="1:13" ht="18" customHeight="1">
      <c r="A950" s="33" t="s">
        <v>24</v>
      </c>
      <c r="B950" s="25" t="s">
        <v>25</v>
      </c>
      <c r="C950" s="27">
        <v>894.15</v>
      </c>
      <c r="D950" s="27">
        <v>6895</v>
      </c>
      <c r="E950" s="27">
        <f t="shared" si="275"/>
        <v>7789.15</v>
      </c>
      <c r="F950" s="27">
        <v>885.7</v>
      </c>
      <c r="G950" s="27">
        <v>6883.91</v>
      </c>
      <c r="H950" s="27">
        <f t="shared" si="274"/>
        <v>7769.61</v>
      </c>
      <c r="I950" s="27">
        <v>574.75</v>
      </c>
      <c r="J950" s="27"/>
      <c r="K950" s="17">
        <f>F950/C950*100</f>
        <v>99.054968405748482</v>
      </c>
      <c r="L950" s="27">
        <f t="shared" si="280"/>
        <v>99.839158810732414</v>
      </c>
      <c r="M950" s="27">
        <f t="shared" si="279"/>
        <v>99.749138224324867</v>
      </c>
    </row>
    <row r="951" spans="1:13" ht="18" customHeight="1">
      <c r="A951" s="35" t="s">
        <v>37</v>
      </c>
      <c r="B951" s="25" t="s">
        <v>38</v>
      </c>
      <c r="C951" s="27">
        <v>3523</v>
      </c>
      <c r="D951" s="27">
        <v>6716</v>
      </c>
      <c r="E951" s="27">
        <f t="shared" si="275"/>
        <v>10239</v>
      </c>
      <c r="F951" s="27">
        <v>3523</v>
      </c>
      <c r="G951" s="27">
        <v>6716</v>
      </c>
      <c r="H951" s="27">
        <f t="shared" si="274"/>
        <v>10239</v>
      </c>
      <c r="I951" s="27"/>
      <c r="J951" s="27"/>
      <c r="K951" s="17">
        <f>F951/C951*100</f>
        <v>100</v>
      </c>
      <c r="L951" s="27">
        <f t="shared" si="280"/>
        <v>100</v>
      </c>
      <c r="M951" s="27">
        <f t="shared" si="279"/>
        <v>100</v>
      </c>
    </row>
    <row r="952" spans="1:13" ht="18" customHeight="1">
      <c r="A952" s="33" t="s">
        <v>47</v>
      </c>
      <c r="B952" s="25" t="s">
        <v>48</v>
      </c>
      <c r="C952" s="27"/>
      <c r="D952" s="27">
        <v>16000</v>
      </c>
      <c r="E952" s="27">
        <f>C952+D952</f>
        <v>16000</v>
      </c>
      <c r="F952" s="27"/>
      <c r="G952" s="27">
        <v>13659.2</v>
      </c>
      <c r="H952" s="27">
        <f t="shared" si="274"/>
        <v>13659.2</v>
      </c>
      <c r="I952" s="27"/>
      <c r="J952" s="27"/>
      <c r="K952" s="17"/>
      <c r="L952" s="27">
        <f t="shared" si="280"/>
        <v>85.37</v>
      </c>
      <c r="M952" s="27">
        <f t="shared" si="279"/>
        <v>85.37</v>
      </c>
    </row>
    <row r="953" spans="1:13" ht="18" customHeight="1">
      <c r="A953" s="33" t="s">
        <v>342</v>
      </c>
      <c r="B953" s="25" t="s">
        <v>40</v>
      </c>
      <c r="C953" s="27"/>
      <c r="D953" s="27">
        <v>7417</v>
      </c>
      <c r="E953" s="27">
        <f>C953+D953</f>
        <v>7417</v>
      </c>
      <c r="F953" s="27"/>
      <c r="G953" s="27">
        <v>6323.25</v>
      </c>
      <c r="H953" s="27">
        <f t="shared" si="274"/>
        <v>6323.25</v>
      </c>
      <c r="I953" s="27"/>
      <c r="J953" s="27"/>
      <c r="K953" s="17"/>
      <c r="L953" s="27">
        <f t="shared" si="280"/>
        <v>85.253471754078475</v>
      </c>
      <c r="M953" s="27">
        <f t="shared" si="279"/>
        <v>85.253471754078475</v>
      </c>
    </row>
    <row r="954" spans="1:13" ht="18" customHeight="1">
      <c r="A954" s="35" t="s">
        <v>253</v>
      </c>
      <c r="B954" s="25" t="s">
        <v>212</v>
      </c>
      <c r="C954" s="27"/>
      <c r="D954" s="27">
        <v>200</v>
      </c>
      <c r="E954" s="27">
        <f>C954+D954</f>
        <v>200</v>
      </c>
      <c r="F954" s="27"/>
      <c r="G954" s="27">
        <v>200</v>
      </c>
      <c r="H954" s="27">
        <f t="shared" si="274"/>
        <v>200</v>
      </c>
      <c r="I954" s="27"/>
      <c r="J954" s="27"/>
      <c r="K954" s="17"/>
      <c r="L954" s="27">
        <f t="shared" si="280"/>
        <v>100</v>
      </c>
      <c r="M954" s="27">
        <f t="shared" si="279"/>
        <v>100</v>
      </c>
    </row>
    <row r="955" spans="1:13" ht="18" customHeight="1">
      <c r="A955" s="33" t="s">
        <v>28</v>
      </c>
      <c r="B955" s="25" t="s">
        <v>29</v>
      </c>
      <c r="C955" s="27">
        <v>9000</v>
      </c>
      <c r="D955" s="27">
        <v>90595</v>
      </c>
      <c r="E955" s="27">
        <f t="shared" si="275"/>
        <v>99595</v>
      </c>
      <c r="F955" s="27">
        <v>7875.68</v>
      </c>
      <c r="G955" s="27">
        <v>88101.68</v>
      </c>
      <c r="H955" s="27">
        <f t="shared" si="274"/>
        <v>95977.359999999986</v>
      </c>
      <c r="I955" s="27">
        <v>1711.35</v>
      </c>
      <c r="J955" s="27"/>
      <c r="K955" s="17">
        <f>F955/C955*100</f>
        <v>87.507555555555555</v>
      </c>
      <c r="L955" s="27">
        <f t="shared" si="280"/>
        <v>97.247839284728727</v>
      </c>
      <c r="M955" s="27">
        <f t="shared" si="279"/>
        <v>96.367648978362354</v>
      </c>
    </row>
    <row r="956" spans="1:13" ht="18" customHeight="1">
      <c r="A956" s="33" t="s">
        <v>73</v>
      </c>
      <c r="B956" s="25" t="s">
        <v>74</v>
      </c>
      <c r="C956" s="27"/>
      <c r="D956" s="27">
        <v>1866</v>
      </c>
      <c r="E956" s="27">
        <f t="shared" si="275"/>
        <v>1866</v>
      </c>
      <c r="F956" s="27"/>
      <c r="G956" s="27">
        <v>1865.38</v>
      </c>
      <c r="H956" s="27">
        <f t="shared" si="274"/>
        <v>1865.38</v>
      </c>
      <c r="I956" s="27"/>
      <c r="J956" s="27"/>
      <c r="K956" s="17"/>
      <c r="L956" s="27">
        <f t="shared" si="280"/>
        <v>99.966773847802799</v>
      </c>
      <c r="M956" s="27">
        <f t="shared" si="279"/>
        <v>99.966773847802799</v>
      </c>
    </row>
    <row r="957" spans="1:13" ht="18.75" customHeight="1">
      <c r="A957" s="72" t="s">
        <v>285</v>
      </c>
      <c r="B957" s="25" t="s">
        <v>261</v>
      </c>
      <c r="C957" s="27">
        <v>2400</v>
      </c>
      <c r="D957" s="27">
        <v>8718</v>
      </c>
      <c r="E957" s="27">
        <f t="shared" si="275"/>
        <v>11118</v>
      </c>
      <c r="F957" s="27">
        <v>2398.91</v>
      </c>
      <c r="G957" s="27">
        <v>8718</v>
      </c>
      <c r="H957" s="27">
        <f t="shared" si="274"/>
        <v>11116.91</v>
      </c>
      <c r="I957" s="27"/>
      <c r="J957" s="27"/>
      <c r="K957" s="17">
        <f>F957/C957*100</f>
        <v>99.954583333333318</v>
      </c>
      <c r="L957" s="27">
        <f t="shared" si="280"/>
        <v>100</v>
      </c>
      <c r="M957" s="27">
        <f t="shared" si="279"/>
        <v>99.990196078431367</v>
      </c>
    </row>
    <row r="958" spans="1:13" ht="18" customHeight="1">
      <c r="A958" s="72" t="s">
        <v>325</v>
      </c>
      <c r="B958" s="25" t="s">
        <v>263</v>
      </c>
      <c r="C958" s="27"/>
      <c r="D958" s="27">
        <v>3000</v>
      </c>
      <c r="E958" s="27">
        <f>C958+D958</f>
        <v>3000</v>
      </c>
      <c r="F958" s="27"/>
      <c r="G958" s="27">
        <v>2976.18</v>
      </c>
      <c r="H958" s="27">
        <f t="shared" si="274"/>
        <v>2976.18</v>
      </c>
      <c r="I958" s="27"/>
      <c r="J958" s="27"/>
      <c r="K958" s="17"/>
      <c r="L958" s="27">
        <f>G958/D958*100</f>
        <v>99.205999999999989</v>
      </c>
      <c r="M958" s="27">
        <f>H958/E958*100</f>
        <v>99.205999999999989</v>
      </c>
    </row>
    <row r="959" spans="1:13" ht="18" customHeight="1">
      <c r="A959" s="33" t="s">
        <v>75</v>
      </c>
      <c r="B959" s="25" t="s">
        <v>76</v>
      </c>
      <c r="C959" s="27"/>
      <c r="D959" s="27">
        <v>173</v>
      </c>
      <c r="E959" s="27">
        <f>C959+D959</f>
        <v>173</v>
      </c>
      <c r="F959" s="27"/>
      <c r="G959" s="27">
        <v>172.1</v>
      </c>
      <c r="H959" s="27">
        <f t="shared" si="274"/>
        <v>172.1</v>
      </c>
      <c r="I959" s="27"/>
      <c r="J959" s="27"/>
      <c r="K959" s="17"/>
      <c r="L959" s="27">
        <f t="shared" si="280"/>
        <v>99.479768786127167</v>
      </c>
      <c r="M959" s="27">
        <f>H959/E959*100</f>
        <v>99.479768786127167</v>
      </c>
    </row>
    <row r="960" spans="1:13" ht="18" customHeight="1">
      <c r="A960" s="72" t="s">
        <v>385</v>
      </c>
      <c r="B960" s="25" t="s">
        <v>67</v>
      </c>
      <c r="C960" s="27">
        <v>501.64</v>
      </c>
      <c r="D960" s="27"/>
      <c r="E960" s="27">
        <f>C960+D960</f>
        <v>501.64</v>
      </c>
      <c r="F960" s="27">
        <v>501.64</v>
      </c>
      <c r="G960" s="27"/>
      <c r="H960" s="27">
        <f t="shared" si="274"/>
        <v>501.64</v>
      </c>
      <c r="I960" s="27"/>
      <c r="J960" s="27"/>
      <c r="K960" s="17">
        <f>F960/C960*100</f>
        <v>100</v>
      </c>
      <c r="L960" s="27"/>
      <c r="M960" s="27">
        <f>H960/E960*100</f>
        <v>100</v>
      </c>
    </row>
    <row r="961" spans="1:13" ht="18" customHeight="1">
      <c r="A961" s="33" t="s">
        <v>41</v>
      </c>
      <c r="B961" s="25" t="s">
        <v>42</v>
      </c>
      <c r="C961" s="27"/>
      <c r="D961" s="27">
        <v>10824</v>
      </c>
      <c r="E961" s="27">
        <f t="shared" si="275"/>
        <v>10824</v>
      </c>
      <c r="F961" s="27"/>
      <c r="G961" s="27">
        <v>10824</v>
      </c>
      <c r="H961" s="27">
        <f t="shared" si="274"/>
        <v>10824</v>
      </c>
      <c r="I961" s="27"/>
      <c r="J961" s="27"/>
      <c r="K961" s="17"/>
      <c r="L961" s="27">
        <f t="shared" si="280"/>
        <v>100</v>
      </c>
      <c r="M961" s="27">
        <f t="shared" si="279"/>
        <v>100</v>
      </c>
    </row>
    <row r="962" spans="1:13" ht="18" customHeight="1">
      <c r="A962" s="33" t="s">
        <v>51</v>
      </c>
      <c r="B962" s="25" t="s">
        <v>52</v>
      </c>
      <c r="C962" s="27">
        <v>7200</v>
      </c>
      <c r="D962" s="27"/>
      <c r="E962" s="27">
        <f t="shared" si="275"/>
        <v>7200</v>
      </c>
      <c r="F962" s="27">
        <v>6354.88</v>
      </c>
      <c r="G962" s="27"/>
      <c r="H962" s="27">
        <f t="shared" si="274"/>
        <v>6354.88</v>
      </c>
      <c r="I962" s="27"/>
      <c r="J962" s="27"/>
      <c r="K962" s="17">
        <f>F962/C962*100</f>
        <v>88.262222222222221</v>
      </c>
      <c r="L962" s="27"/>
      <c r="M962" s="27">
        <f t="shared" si="279"/>
        <v>88.262222222222221</v>
      </c>
    </row>
    <row r="963" spans="1:13" ht="18" customHeight="1">
      <c r="A963" s="71" t="s">
        <v>279</v>
      </c>
      <c r="B963" s="25" t="s">
        <v>265</v>
      </c>
      <c r="C963" s="27"/>
      <c r="D963" s="27">
        <v>1658</v>
      </c>
      <c r="E963" s="27">
        <f t="shared" si="275"/>
        <v>1658</v>
      </c>
      <c r="F963" s="27"/>
      <c r="G963" s="27">
        <v>1658</v>
      </c>
      <c r="H963" s="27">
        <f t="shared" si="274"/>
        <v>1658</v>
      </c>
      <c r="I963" s="27"/>
      <c r="J963" s="27"/>
      <c r="K963" s="17"/>
      <c r="L963" s="27">
        <f t="shared" si="280"/>
        <v>100</v>
      </c>
      <c r="M963" s="27">
        <f t="shared" si="279"/>
        <v>100</v>
      </c>
    </row>
    <row r="964" spans="1:13" ht="18" customHeight="1">
      <c r="A964" s="71" t="s">
        <v>296</v>
      </c>
      <c r="B964" s="25" t="s">
        <v>266</v>
      </c>
      <c r="C964" s="27"/>
      <c r="D964" s="27">
        <v>2481</v>
      </c>
      <c r="E964" s="27">
        <f t="shared" si="275"/>
        <v>2481</v>
      </c>
      <c r="F964" s="27"/>
      <c r="G964" s="27">
        <v>2480.5</v>
      </c>
      <c r="H964" s="27">
        <f t="shared" si="274"/>
        <v>2480.5</v>
      </c>
      <c r="I964" s="27"/>
      <c r="J964" s="27"/>
      <c r="K964" s="17"/>
      <c r="L964" s="27">
        <f t="shared" si="280"/>
        <v>99.979846835953239</v>
      </c>
      <c r="M964" s="27">
        <f t="shared" si="279"/>
        <v>99.979846835953239</v>
      </c>
    </row>
    <row r="965" spans="1:13" ht="21" customHeight="1">
      <c r="A965" s="71" t="s">
        <v>287</v>
      </c>
      <c r="B965" s="25" t="s">
        <v>267</v>
      </c>
      <c r="C965" s="27"/>
      <c r="D965" s="27">
        <v>5638</v>
      </c>
      <c r="E965" s="27">
        <f t="shared" si="275"/>
        <v>5638</v>
      </c>
      <c r="F965" s="27"/>
      <c r="G965" s="27">
        <v>5637.46</v>
      </c>
      <c r="H965" s="27">
        <f t="shared" si="274"/>
        <v>5637.46</v>
      </c>
      <c r="I965" s="27"/>
      <c r="J965" s="27"/>
      <c r="K965" s="17"/>
      <c r="L965" s="27">
        <f t="shared" si="280"/>
        <v>99.99042213550905</v>
      </c>
      <c r="M965" s="27">
        <f t="shared" si="279"/>
        <v>99.99042213550905</v>
      </c>
    </row>
    <row r="966" spans="1:13" ht="18" customHeight="1">
      <c r="A966" s="36"/>
      <c r="B966" s="25"/>
      <c r="C966" s="27"/>
      <c r="D966" s="27"/>
      <c r="E966" s="27"/>
      <c r="F966" s="27"/>
      <c r="G966" s="27"/>
      <c r="H966" s="27"/>
      <c r="I966" s="27"/>
      <c r="J966" s="27"/>
      <c r="K966" s="30"/>
      <c r="L966" s="30"/>
      <c r="M966" s="27"/>
    </row>
    <row r="967" spans="1:13" s="28" customFormat="1" ht="18" customHeight="1">
      <c r="A967" s="23" t="s">
        <v>150</v>
      </c>
      <c r="B967" s="5" t="s">
        <v>151</v>
      </c>
      <c r="C967" s="24">
        <f>C968</f>
        <v>1000</v>
      </c>
      <c r="D967" s="24">
        <f>D968</f>
        <v>208760</v>
      </c>
      <c r="E967" s="24">
        <f t="shared" ref="E967:E973" si="281">C967+D967</f>
        <v>209760</v>
      </c>
      <c r="F967" s="24">
        <f>F968</f>
        <v>924.72</v>
      </c>
      <c r="G967" s="24">
        <f>G968</f>
        <v>207739.64</v>
      </c>
      <c r="H967" s="24">
        <f t="shared" ref="H967:H973" si="282">F967+G967</f>
        <v>208664.36000000002</v>
      </c>
      <c r="I967" s="24">
        <f>I968</f>
        <v>39.96</v>
      </c>
      <c r="J967" s="24">
        <f>J968</f>
        <v>0</v>
      </c>
      <c r="K967" s="74">
        <f>F967/C967*100</f>
        <v>92.471999999999994</v>
      </c>
      <c r="L967" s="24">
        <f>G967/D967*100</f>
        <v>99.511228204636922</v>
      </c>
      <c r="M967" s="24">
        <f>H967/E967*100</f>
        <v>99.477669717772699</v>
      </c>
    </row>
    <row r="968" spans="1:13" s="28" customFormat="1" ht="18" customHeight="1">
      <c r="A968" s="22" t="s">
        <v>397</v>
      </c>
      <c r="B968" s="112"/>
      <c r="C968" s="43">
        <f>C969+C971</f>
        <v>1000</v>
      </c>
      <c r="D968" s="43">
        <f>D969+D971</f>
        <v>208760</v>
      </c>
      <c r="E968" s="43">
        <f t="shared" si="281"/>
        <v>209760</v>
      </c>
      <c r="F968" s="43">
        <f>F969+F971</f>
        <v>924.72</v>
      </c>
      <c r="G968" s="43">
        <f>G969+G971</f>
        <v>207739.64</v>
      </c>
      <c r="H968" s="43">
        <f t="shared" si="282"/>
        <v>208664.36000000002</v>
      </c>
      <c r="I968" s="43">
        <f>I969+I971</f>
        <v>39.96</v>
      </c>
      <c r="J968" s="43">
        <f>J969+J971</f>
        <v>0</v>
      </c>
      <c r="K968" s="74">
        <f>F968/C968*100</f>
        <v>92.471999999999994</v>
      </c>
      <c r="L968" s="24">
        <f t="shared" ref="L968:M973" si="283">G968/D968*100</f>
        <v>99.511228204636922</v>
      </c>
      <c r="M968" s="24">
        <f t="shared" si="283"/>
        <v>99.477669717772699</v>
      </c>
    </row>
    <row r="969" spans="1:13" s="28" customFormat="1" ht="18" customHeight="1">
      <c r="A969" s="97" t="s">
        <v>398</v>
      </c>
      <c r="B969" s="5"/>
      <c r="C969" s="32">
        <f>C970</f>
        <v>0</v>
      </c>
      <c r="D969" s="32">
        <f>D970+D971</f>
        <v>208760</v>
      </c>
      <c r="E969" s="32">
        <f t="shared" si="281"/>
        <v>208760</v>
      </c>
      <c r="F969" s="32">
        <f>F970</f>
        <v>0</v>
      </c>
      <c r="G969" s="32">
        <f>G970+G971</f>
        <v>207739.64</v>
      </c>
      <c r="H969" s="32">
        <f t="shared" si="282"/>
        <v>207739.64</v>
      </c>
      <c r="I969" s="32">
        <f>I970+I971</f>
        <v>39.96</v>
      </c>
      <c r="J969" s="32">
        <f>J970+J971</f>
        <v>0</v>
      </c>
      <c r="K969" s="74"/>
      <c r="L969" s="32">
        <f t="shared" si="283"/>
        <v>99.511228204636922</v>
      </c>
      <c r="M969" s="32">
        <f t="shared" si="283"/>
        <v>99.511228204636922</v>
      </c>
    </row>
    <row r="970" spans="1:13" s="28" customFormat="1" ht="18" customHeight="1">
      <c r="A970" s="98" t="s">
        <v>400</v>
      </c>
      <c r="B970" s="5"/>
      <c r="C970" s="32">
        <f>C973</f>
        <v>0</v>
      </c>
      <c r="D970" s="32">
        <f>D973</f>
        <v>208760</v>
      </c>
      <c r="E970" s="32">
        <f t="shared" si="281"/>
        <v>208760</v>
      </c>
      <c r="F970" s="32">
        <f>F973</f>
        <v>0</v>
      </c>
      <c r="G970" s="32">
        <f>G973</f>
        <v>207739.64</v>
      </c>
      <c r="H970" s="32">
        <f t="shared" si="282"/>
        <v>207739.64</v>
      </c>
      <c r="I970" s="32">
        <f>I973</f>
        <v>39.96</v>
      </c>
      <c r="J970" s="32">
        <f>J973</f>
        <v>0</v>
      </c>
      <c r="K970" s="74"/>
      <c r="L970" s="32">
        <f t="shared" si="283"/>
        <v>99.511228204636922</v>
      </c>
      <c r="M970" s="32">
        <f t="shared" si="283"/>
        <v>99.511228204636922</v>
      </c>
    </row>
    <row r="971" spans="1:13" s="28" customFormat="1" ht="18" customHeight="1">
      <c r="A971" s="97" t="s">
        <v>415</v>
      </c>
      <c r="B971" s="5"/>
      <c r="C971" s="32">
        <f>C972</f>
        <v>1000</v>
      </c>
      <c r="D971" s="32">
        <f>D972</f>
        <v>0</v>
      </c>
      <c r="E971" s="32">
        <f t="shared" si="281"/>
        <v>1000</v>
      </c>
      <c r="F971" s="32">
        <f>F972</f>
        <v>924.72</v>
      </c>
      <c r="G971" s="32">
        <f>G972</f>
        <v>0</v>
      </c>
      <c r="H971" s="32">
        <f t="shared" si="282"/>
        <v>924.72</v>
      </c>
      <c r="I971" s="32">
        <f>I972</f>
        <v>0</v>
      </c>
      <c r="J971" s="32">
        <f>J972</f>
        <v>0</v>
      </c>
      <c r="K971" s="20">
        <f>F971/C971*100</f>
        <v>92.471999999999994</v>
      </c>
      <c r="L971" s="32"/>
      <c r="M971" s="32">
        <f t="shared" si="283"/>
        <v>92.471999999999994</v>
      </c>
    </row>
    <row r="972" spans="1:13" s="18" customFormat="1" ht="18" customHeight="1">
      <c r="A972" s="35" t="s">
        <v>146</v>
      </c>
      <c r="B972" s="25" t="s">
        <v>147</v>
      </c>
      <c r="C972" s="27">
        <v>1000</v>
      </c>
      <c r="D972" s="27"/>
      <c r="E972" s="27">
        <f t="shared" si="281"/>
        <v>1000</v>
      </c>
      <c r="F972" s="27">
        <v>924.72</v>
      </c>
      <c r="G972" s="27"/>
      <c r="H972" s="27">
        <f t="shared" si="282"/>
        <v>924.72</v>
      </c>
      <c r="I972" s="27"/>
      <c r="J972" s="32"/>
      <c r="K972" s="20">
        <f>F972/C972*100</f>
        <v>92.471999999999994</v>
      </c>
      <c r="L972" s="32"/>
      <c r="M972" s="32">
        <f t="shared" si="283"/>
        <v>92.471999999999994</v>
      </c>
    </row>
    <row r="973" spans="1:13" ht="18" customHeight="1">
      <c r="A973" s="35" t="s">
        <v>152</v>
      </c>
      <c r="B973" s="25" t="s">
        <v>153</v>
      </c>
      <c r="C973" s="27"/>
      <c r="D973" s="27">
        <v>208760</v>
      </c>
      <c r="E973" s="27">
        <f t="shared" si="281"/>
        <v>208760</v>
      </c>
      <c r="F973" s="27"/>
      <c r="G973" s="27">
        <v>207739.64</v>
      </c>
      <c r="H973" s="27">
        <f t="shared" si="282"/>
        <v>207739.64</v>
      </c>
      <c r="I973" s="27">
        <v>39.96</v>
      </c>
      <c r="J973" s="32"/>
      <c r="K973" s="20"/>
      <c r="L973" s="32">
        <f t="shared" si="283"/>
        <v>99.511228204636922</v>
      </c>
      <c r="M973" s="32">
        <f t="shared" si="283"/>
        <v>99.511228204636922</v>
      </c>
    </row>
    <row r="974" spans="1:13" ht="18" customHeight="1">
      <c r="A974" s="30"/>
      <c r="B974" s="25"/>
      <c r="C974" s="27"/>
      <c r="D974" s="27"/>
      <c r="E974" s="27"/>
      <c r="F974" s="27"/>
      <c r="G974" s="27"/>
      <c r="H974" s="27"/>
      <c r="I974" s="27"/>
      <c r="J974" s="27"/>
      <c r="K974" s="30"/>
      <c r="L974" s="30"/>
      <c r="M974" s="27"/>
    </row>
    <row r="975" spans="1:13" s="28" customFormat="1" ht="18" customHeight="1">
      <c r="A975" s="23" t="s">
        <v>154</v>
      </c>
      <c r="B975" s="5" t="s">
        <v>155</v>
      </c>
      <c r="C975" s="24">
        <f>C976</f>
        <v>1220025.6499999999</v>
      </c>
      <c r="D975" s="24">
        <f>D976</f>
        <v>2370145</v>
      </c>
      <c r="E975" s="24">
        <f>SUM(C975:D975)</f>
        <v>3590170.65</v>
      </c>
      <c r="F975" s="24">
        <f>F976</f>
        <v>1217524.9300000002</v>
      </c>
      <c r="G975" s="24">
        <f>G976</f>
        <v>2313645.54</v>
      </c>
      <c r="H975" s="24">
        <f>SUM(F975:G975)</f>
        <v>3531170.47</v>
      </c>
      <c r="I975" s="24">
        <f>I976</f>
        <v>0</v>
      </c>
      <c r="J975" s="24">
        <f>J976</f>
        <v>0</v>
      </c>
      <c r="K975" s="24">
        <f t="shared" ref="K975:M976" si="284">F975/C975*100</f>
        <v>99.79502726028754</v>
      </c>
      <c r="L975" s="24">
        <f t="shared" si="284"/>
        <v>97.616202384242314</v>
      </c>
      <c r="M975" s="24">
        <f t="shared" si="284"/>
        <v>98.35661906489041</v>
      </c>
    </row>
    <row r="976" spans="1:13" s="28" customFormat="1" ht="18" customHeight="1">
      <c r="A976" s="22" t="s">
        <v>397</v>
      </c>
      <c r="B976" s="5"/>
      <c r="C976" s="24">
        <f>C977+C978</f>
        <v>1220025.6499999999</v>
      </c>
      <c r="D976" s="24">
        <f>D977+D978</f>
        <v>2370145</v>
      </c>
      <c r="E976" s="24">
        <f>SUM(C976:D976)</f>
        <v>3590170.65</v>
      </c>
      <c r="F976" s="24">
        <f>F977+F978</f>
        <v>1217524.9300000002</v>
      </c>
      <c r="G976" s="24">
        <f>G977+G978</f>
        <v>2313645.54</v>
      </c>
      <c r="H976" s="24">
        <f>SUM(F976:G976)</f>
        <v>3531170.47</v>
      </c>
      <c r="I976" s="24">
        <f>I977+I978</f>
        <v>0</v>
      </c>
      <c r="J976" s="24">
        <f>J977+J978</f>
        <v>0</v>
      </c>
      <c r="K976" s="24">
        <f t="shared" si="284"/>
        <v>99.79502726028754</v>
      </c>
      <c r="L976" s="24">
        <f t="shared" si="284"/>
        <v>97.616202384242314</v>
      </c>
      <c r="M976" s="24">
        <f t="shared" si="284"/>
        <v>98.35661906489041</v>
      </c>
    </row>
    <row r="977" spans="1:13" s="28" customFormat="1" ht="18" customHeight="1">
      <c r="A977" s="97" t="s">
        <v>415</v>
      </c>
      <c r="B977" s="5"/>
      <c r="C977" s="32">
        <f>C979</f>
        <v>3000</v>
      </c>
      <c r="D977" s="32">
        <f>D979</f>
        <v>0</v>
      </c>
      <c r="E977" s="32">
        <f>SUM(C977:D977)</f>
        <v>3000</v>
      </c>
      <c r="F977" s="32">
        <f>F979</f>
        <v>1515.59</v>
      </c>
      <c r="G977" s="32">
        <f>G979</f>
        <v>0</v>
      </c>
      <c r="H977" s="32">
        <f>SUM(F977:G977)</f>
        <v>1515.59</v>
      </c>
      <c r="I977" s="32">
        <f>I979</f>
        <v>0</v>
      </c>
      <c r="J977" s="32">
        <f>J979</f>
        <v>0</v>
      </c>
      <c r="K977" s="32">
        <f>F977/C977*100</f>
        <v>50.519666666666666</v>
      </c>
      <c r="L977" s="24"/>
      <c r="M977" s="24">
        <f>H977/E977*100</f>
        <v>50.519666666666666</v>
      </c>
    </row>
    <row r="978" spans="1:13" s="18" customFormat="1" ht="18" customHeight="1">
      <c r="A978" s="98" t="s">
        <v>402</v>
      </c>
      <c r="B978" s="15"/>
      <c r="C978" s="20">
        <f>C980</f>
        <v>1217025.6499999999</v>
      </c>
      <c r="D978" s="20">
        <f>D980</f>
        <v>2370145</v>
      </c>
      <c r="E978" s="20">
        <f>SUM(C978:D978)</f>
        <v>3587170.65</v>
      </c>
      <c r="F978" s="20">
        <f>F980</f>
        <v>1216009.3400000001</v>
      </c>
      <c r="G978" s="20">
        <f>G980</f>
        <v>2313645.54</v>
      </c>
      <c r="H978" s="20">
        <f>SUM(F978:G978)</f>
        <v>3529654.88</v>
      </c>
      <c r="I978" s="20">
        <f>I980</f>
        <v>0</v>
      </c>
      <c r="J978" s="20">
        <f>J980</f>
        <v>0</v>
      </c>
      <c r="K978" s="20">
        <f>F978/C978*100</f>
        <v>99.916492310577027</v>
      </c>
      <c r="L978" s="32">
        <f>G978/D978*100</f>
        <v>97.616202384242314</v>
      </c>
      <c r="M978" s="20">
        <f>H978/E978*100</f>
        <v>98.396625764096285</v>
      </c>
    </row>
    <row r="979" spans="1:13" ht="18" customHeight="1">
      <c r="A979" s="35" t="s">
        <v>146</v>
      </c>
      <c r="B979" s="25" t="s">
        <v>147</v>
      </c>
      <c r="C979" s="32">
        <v>3000</v>
      </c>
      <c r="D979" s="32"/>
      <c r="E979" s="32">
        <f>SUM(C979:D979)</f>
        <v>3000</v>
      </c>
      <c r="F979" s="32">
        <v>1515.59</v>
      </c>
      <c r="G979" s="32"/>
      <c r="H979" s="32">
        <f>SUM(F979:G979)</f>
        <v>1515.59</v>
      </c>
      <c r="I979" s="32"/>
      <c r="J979" s="32"/>
      <c r="K979" s="32">
        <f>F979/C979*100</f>
        <v>50.519666666666666</v>
      </c>
      <c r="L979" s="32"/>
      <c r="M979" s="32">
        <f>H979/E979*100</f>
        <v>50.519666666666666</v>
      </c>
    </row>
    <row r="980" spans="1:13" ht="18" customHeight="1">
      <c r="A980" s="35" t="s">
        <v>148</v>
      </c>
      <c r="B980" s="25" t="s">
        <v>149</v>
      </c>
      <c r="C980" s="32">
        <v>1217025.6499999999</v>
      </c>
      <c r="D980" s="32">
        <v>2370145</v>
      </c>
      <c r="E980" s="32">
        <f>C980+D980</f>
        <v>3587170.65</v>
      </c>
      <c r="F980" s="32">
        <v>1216009.3400000001</v>
      </c>
      <c r="G980" s="32">
        <v>2313645.54</v>
      </c>
      <c r="H980" s="32">
        <f>F980+G980</f>
        <v>3529654.88</v>
      </c>
      <c r="I980" s="32"/>
      <c r="J980" s="32"/>
      <c r="K980" s="32">
        <f>F980/C980*100</f>
        <v>99.916492310577027</v>
      </c>
      <c r="L980" s="32">
        <f>G980/D980*100</f>
        <v>97.616202384242314</v>
      </c>
      <c r="M980" s="32">
        <f>H980/E980*100</f>
        <v>98.396625764096285</v>
      </c>
    </row>
    <row r="981" spans="1:13" ht="18" customHeight="1">
      <c r="A981" s="36"/>
      <c r="B981" s="25"/>
      <c r="C981" s="27"/>
      <c r="D981" s="27"/>
      <c r="E981" s="27"/>
      <c r="F981" s="27"/>
      <c r="G981" s="27"/>
      <c r="H981" s="27"/>
      <c r="I981" s="27"/>
      <c r="J981" s="27"/>
      <c r="K981" s="30"/>
      <c r="L981" s="24"/>
      <c r="M981" s="27"/>
    </row>
    <row r="982" spans="1:13" s="28" customFormat="1" ht="18" customHeight="1">
      <c r="A982" s="23" t="s">
        <v>156</v>
      </c>
      <c r="B982" s="5" t="s">
        <v>157</v>
      </c>
      <c r="C982" s="24">
        <f>C985</f>
        <v>3908000</v>
      </c>
      <c r="D982" s="24">
        <f>D985</f>
        <v>0</v>
      </c>
      <c r="E982" s="24">
        <f>C982+D982</f>
        <v>3908000</v>
      </c>
      <c r="F982" s="24">
        <f>F985</f>
        <v>3897397.01</v>
      </c>
      <c r="G982" s="24">
        <f>G985</f>
        <v>0</v>
      </c>
      <c r="H982" s="24">
        <f>F982+G982</f>
        <v>3897397.01</v>
      </c>
      <c r="I982" s="24">
        <f>I985</f>
        <v>5998.32</v>
      </c>
      <c r="J982" s="24">
        <f>J985</f>
        <v>0</v>
      </c>
      <c r="K982" s="24">
        <f>F982/C982*100</f>
        <v>99.728685005117697</v>
      </c>
      <c r="L982" s="24"/>
      <c r="M982" s="24">
        <f>H982/E982*100</f>
        <v>99.728685005117697</v>
      </c>
    </row>
    <row r="983" spans="1:13" s="28" customFormat="1" ht="18" customHeight="1">
      <c r="A983" s="22" t="s">
        <v>397</v>
      </c>
      <c r="B983" s="5"/>
      <c r="C983" s="24">
        <f>C984</f>
        <v>3908000</v>
      </c>
      <c r="D983" s="24">
        <f>D984</f>
        <v>0</v>
      </c>
      <c r="E983" s="24">
        <f>C983+D983</f>
        <v>3908000</v>
      </c>
      <c r="F983" s="24">
        <f>F984</f>
        <v>3897397.01</v>
      </c>
      <c r="G983" s="24">
        <f>G984</f>
        <v>0</v>
      </c>
      <c r="H983" s="24">
        <f>F983+G983</f>
        <v>3897397.01</v>
      </c>
      <c r="I983" s="24">
        <f>I984</f>
        <v>5998.32</v>
      </c>
      <c r="J983" s="24">
        <f>J984</f>
        <v>0</v>
      </c>
      <c r="K983" s="24">
        <f>F983/C983*100</f>
        <v>99.728685005117697</v>
      </c>
      <c r="L983" s="24"/>
      <c r="M983" s="24">
        <f>H983/E983*100</f>
        <v>99.728685005117697</v>
      </c>
    </row>
    <row r="984" spans="1:13" s="28" customFormat="1" ht="18" customHeight="1">
      <c r="A984" s="98" t="s">
        <v>402</v>
      </c>
      <c r="B984" s="87"/>
      <c r="C984" s="32">
        <f>C985</f>
        <v>3908000</v>
      </c>
      <c r="D984" s="32">
        <f>D985</f>
        <v>0</v>
      </c>
      <c r="E984" s="32">
        <f>C984+D984</f>
        <v>3908000</v>
      </c>
      <c r="F984" s="32">
        <f>F985</f>
        <v>3897397.01</v>
      </c>
      <c r="G984" s="32">
        <f>G985</f>
        <v>0</v>
      </c>
      <c r="H984" s="32">
        <f>F984+G984</f>
        <v>3897397.01</v>
      </c>
      <c r="I984" s="32">
        <f>I985</f>
        <v>5998.32</v>
      </c>
      <c r="J984" s="32">
        <f>J985</f>
        <v>0</v>
      </c>
      <c r="K984" s="32">
        <f>F984/C984*100</f>
        <v>99.728685005117697</v>
      </c>
      <c r="L984" s="24"/>
      <c r="M984" s="32">
        <f>H984/E984*100</f>
        <v>99.728685005117697</v>
      </c>
    </row>
    <row r="985" spans="1:13" ht="18" customHeight="1">
      <c r="A985" s="82" t="s">
        <v>148</v>
      </c>
      <c r="B985" s="87" t="s">
        <v>149</v>
      </c>
      <c r="C985" s="32">
        <v>3908000</v>
      </c>
      <c r="D985" s="32"/>
      <c r="E985" s="32">
        <f>C985+D985</f>
        <v>3908000</v>
      </c>
      <c r="F985" s="32">
        <v>3897397.01</v>
      </c>
      <c r="G985" s="32"/>
      <c r="H985" s="32">
        <f>F985+G985</f>
        <v>3897397.01</v>
      </c>
      <c r="I985" s="32">
        <v>5998.32</v>
      </c>
      <c r="J985" s="32">
        <f>J986</f>
        <v>0</v>
      </c>
      <c r="K985" s="32">
        <f>F985/C985*100</f>
        <v>99.728685005117697</v>
      </c>
      <c r="L985" s="24"/>
      <c r="M985" s="32">
        <f>H985/E985*100</f>
        <v>99.728685005117697</v>
      </c>
    </row>
    <row r="986" spans="1:13" ht="18" customHeight="1">
      <c r="A986" s="35"/>
      <c r="B986" s="25"/>
      <c r="C986" s="27"/>
      <c r="D986" s="27"/>
      <c r="E986" s="27"/>
      <c r="F986" s="27"/>
      <c r="G986" s="27"/>
      <c r="H986" s="24"/>
      <c r="I986" s="27"/>
      <c r="J986" s="27"/>
      <c r="K986" s="27"/>
      <c r="L986" s="27"/>
      <c r="M986" s="27"/>
    </row>
    <row r="987" spans="1:13" s="28" customFormat="1" ht="18" customHeight="1">
      <c r="A987" s="23" t="s">
        <v>424</v>
      </c>
      <c r="B987" s="5">
        <v>85216</v>
      </c>
      <c r="C987" s="24">
        <f>C988</f>
        <v>5000</v>
      </c>
      <c r="D987" s="24">
        <f>D988</f>
        <v>1969000</v>
      </c>
      <c r="E987" s="24">
        <f t="shared" ref="E987:E992" si="285">C987+D987</f>
        <v>1974000</v>
      </c>
      <c r="F987" s="24">
        <f>F988</f>
        <v>3841.66</v>
      </c>
      <c r="G987" s="24">
        <f>G988</f>
        <v>1949108.22</v>
      </c>
      <c r="H987" s="24">
        <f t="shared" ref="H987:H992" si="286">F987+G987</f>
        <v>1952949.88</v>
      </c>
      <c r="I987" s="24">
        <f>I988</f>
        <v>1442</v>
      </c>
      <c r="J987" s="24">
        <f>J988</f>
        <v>0</v>
      </c>
      <c r="K987" s="24">
        <f>F987/C987*100</f>
        <v>76.833200000000005</v>
      </c>
      <c r="L987" s="24">
        <f>G987/D987*100</f>
        <v>98.989752158456071</v>
      </c>
      <c r="M987" s="24">
        <f t="shared" ref="M987:M992" si="287">H987/E987*100</f>
        <v>98.933631205673748</v>
      </c>
    </row>
    <row r="988" spans="1:13" s="28" customFormat="1" ht="18" customHeight="1">
      <c r="A988" s="22" t="s">
        <v>397</v>
      </c>
      <c r="B988" s="5"/>
      <c r="C988" s="24">
        <f>C989+C990</f>
        <v>5000</v>
      </c>
      <c r="D988" s="24">
        <f>D989+D990</f>
        <v>1969000</v>
      </c>
      <c r="E988" s="24">
        <f t="shared" si="285"/>
        <v>1974000</v>
      </c>
      <c r="F988" s="24">
        <f>F989+F990</f>
        <v>3841.66</v>
      </c>
      <c r="G988" s="24">
        <f>G989+G990</f>
        <v>1949108.22</v>
      </c>
      <c r="H988" s="24">
        <f t="shared" si="286"/>
        <v>1952949.88</v>
      </c>
      <c r="I988" s="24">
        <f>I989+I990</f>
        <v>1442</v>
      </c>
      <c r="J988" s="24">
        <f>J989+J990</f>
        <v>0</v>
      </c>
      <c r="K988" s="24">
        <f>F988/C988*100</f>
        <v>76.833200000000005</v>
      </c>
      <c r="L988" s="24">
        <f>G988/D988*100</f>
        <v>98.989752158456071</v>
      </c>
      <c r="M988" s="24">
        <f t="shared" si="287"/>
        <v>98.933631205673748</v>
      </c>
    </row>
    <row r="989" spans="1:13" s="28" customFormat="1" ht="18" customHeight="1">
      <c r="A989" s="97" t="s">
        <v>415</v>
      </c>
      <c r="B989" s="87"/>
      <c r="C989" s="32">
        <f>C991</f>
        <v>5000</v>
      </c>
      <c r="D989" s="32">
        <f>D991</f>
        <v>0</v>
      </c>
      <c r="E989" s="32">
        <f t="shared" si="285"/>
        <v>5000</v>
      </c>
      <c r="F989" s="32">
        <f>F991</f>
        <v>3841.66</v>
      </c>
      <c r="G989" s="32">
        <f>G991</f>
        <v>0</v>
      </c>
      <c r="H989" s="32">
        <f t="shared" si="286"/>
        <v>3841.66</v>
      </c>
      <c r="I989" s="32">
        <f>I991</f>
        <v>0</v>
      </c>
      <c r="J989" s="32">
        <f>J991</f>
        <v>0</v>
      </c>
      <c r="K989" s="32">
        <f>F989/C989*100</f>
        <v>76.833200000000005</v>
      </c>
      <c r="L989" s="24"/>
      <c r="M989" s="32">
        <f t="shared" si="287"/>
        <v>76.833200000000005</v>
      </c>
    </row>
    <row r="990" spans="1:13" s="28" customFormat="1" ht="18" customHeight="1">
      <c r="A990" s="98" t="s">
        <v>402</v>
      </c>
      <c r="B990" s="87"/>
      <c r="C990" s="32">
        <f>C992</f>
        <v>0</v>
      </c>
      <c r="D990" s="32">
        <f>D992</f>
        <v>1969000</v>
      </c>
      <c r="E990" s="32">
        <f t="shared" si="285"/>
        <v>1969000</v>
      </c>
      <c r="F990" s="32">
        <f>F992</f>
        <v>0</v>
      </c>
      <c r="G990" s="32">
        <f>G992</f>
        <v>1949108.22</v>
      </c>
      <c r="H990" s="32">
        <f t="shared" si="286"/>
        <v>1949108.22</v>
      </c>
      <c r="I990" s="32">
        <f>I992</f>
        <v>1442</v>
      </c>
      <c r="J990" s="32">
        <f>J992</f>
        <v>0</v>
      </c>
      <c r="K990" s="32"/>
      <c r="L990" s="32">
        <f>G990/D990*100</f>
        <v>98.989752158456071</v>
      </c>
      <c r="M990" s="32">
        <f t="shared" si="287"/>
        <v>98.989752158456071</v>
      </c>
    </row>
    <row r="991" spans="1:13" ht="18" customHeight="1">
      <c r="A991" s="82" t="s">
        <v>146</v>
      </c>
      <c r="B991" s="87" t="s">
        <v>147</v>
      </c>
      <c r="C991" s="32">
        <v>5000</v>
      </c>
      <c r="D991" s="32"/>
      <c r="E991" s="32">
        <f t="shared" si="285"/>
        <v>5000</v>
      </c>
      <c r="F991" s="32">
        <v>3841.66</v>
      </c>
      <c r="G991" s="32"/>
      <c r="H991" s="32">
        <f t="shared" si="286"/>
        <v>3841.66</v>
      </c>
      <c r="I991" s="32"/>
      <c r="J991" s="32">
        <f>J993</f>
        <v>0</v>
      </c>
      <c r="K991" s="32">
        <f>F991/C991*100</f>
        <v>76.833200000000005</v>
      </c>
      <c r="L991" s="24"/>
      <c r="M991" s="32">
        <f t="shared" si="287"/>
        <v>76.833200000000005</v>
      </c>
    </row>
    <row r="992" spans="1:13" ht="18" customHeight="1">
      <c r="A992" s="82" t="s">
        <v>148</v>
      </c>
      <c r="B992" s="87" t="s">
        <v>149</v>
      </c>
      <c r="C992" s="32"/>
      <c r="D992" s="32">
        <v>1969000</v>
      </c>
      <c r="E992" s="32">
        <f t="shared" si="285"/>
        <v>1969000</v>
      </c>
      <c r="F992" s="32"/>
      <c r="G992" s="32">
        <v>1949108.22</v>
      </c>
      <c r="H992" s="32">
        <f t="shared" si="286"/>
        <v>1949108.22</v>
      </c>
      <c r="I992" s="32">
        <v>1442</v>
      </c>
      <c r="J992" s="32">
        <f>J994</f>
        <v>0</v>
      </c>
      <c r="K992" s="32"/>
      <c r="L992" s="32">
        <f>G992/D992*100</f>
        <v>98.989752158456071</v>
      </c>
      <c r="M992" s="32">
        <f t="shared" si="287"/>
        <v>98.989752158456071</v>
      </c>
    </row>
    <row r="993" spans="1:13" ht="18" customHeight="1">
      <c r="A993" s="25"/>
      <c r="B993" s="25"/>
      <c r="C993" s="27"/>
      <c r="D993" s="27"/>
      <c r="E993" s="27"/>
      <c r="F993" s="27"/>
      <c r="G993" s="27"/>
      <c r="H993" s="27"/>
      <c r="I993" s="27"/>
      <c r="J993" s="27"/>
      <c r="K993" s="30"/>
      <c r="L993" s="30"/>
      <c r="M993" s="27"/>
    </row>
    <row r="994" spans="1:13" s="28" customFormat="1" ht="18" customHeight="1">
      <c r="A994" s="37" t="s">
        <v>158</v>
      </c>
      <c r="B994" s="5" t="s">
        <v>159</v>
      </c>
      <c r="C994" s="24">
        <f>C995+C1000</f>
        <v>2598020</v>
      </c>
      <c r="D994" s="24">
        <f>D995+D1000</f>
        <v>1345292</v>
      </c>
      <c r="E994" s="24">
        <f>SUM(C994:D994)</f>
        <v>3943312</v>
      </c>
      <c r="F994" s="24">
        <f>F995+F1000</f>
        <v>2592781.1800000002</v>
      </c>
      <c r="G994" s="24">
        <f>G995+G1000</f>
        <v>1343925.31</v>
      </c>
      <c r="H994" s="24">
        <f>SUM(F994:G994)</f>
        <v>3936706.49</v>
      </c>
      <c r="I994" s="24">
        <f>I995+I1000</f>
        <v>279673.67000000004</v>
      </c>
      <c r="J994" s="24">
        <f>J995+J1000</f>
        <v>0</v>
      </c>
      <c r="K994" s="24">
        <f>F994/C994*100</f>
        <v>99.798353361406001</v>
      </c>
      <c r="L994" s="24">
        <f>G994/D994*100</f>
        <v>99.898409415948365</v>
      </c>
      <c r="M994" s="24">
        <f>H994/E994*100</f>
        <v>99.832488273816537</v>
      </c>
    </row>
    <row r="995" spans="1:13" s="28" customFormat="1" ht="18" customHeight="1">
      <c r="A995" s="22" t="s">
        <v>397</v>
      </c>
      <c r="B995" s="5"/>
      <c r="C995" s="24">
        <f>C996+C999</f>
        <v>2568020</v>
      </c>
      <c r="D995" s="24">
        <f>D996+D999</f>
        <v>1345292</v>
      </c>
      <c r="E995" s="24">
        <f t="shared" ref="E995:E1000" si="288">SUM(C995:D995)</f>
        <v>3913312</v>
      </c>
      <c r="F995" s="24">
        <f>F996+F999</f>
        <v>2562988.7800000003</v>
      </c>
      <c r="G995" s="24">
        <f>G996+G999</f>
        <v>1343925.31</v>
      </c>
      <c r="H995" s="24">
        <f t="shared" ref="H995:H1000" si="289">SUM(F995:G995)</f>
        <v>3906914.0900000003</v>
      </c>
      <c r="I995" s="24">
        <f>I996+I999</f>
        <v>279673.67000000004</v>
      </c>
      <c r="J995" s="24">
        <f>J996+J999</f>
        <v>0</v>
      </c>
      <c r="K995" s="24">
        <f t="shared" ref="K995:M1010" si="290">F995/C995*100</f>
        <v>99.804081743911667</v>
      </c>
      <c r="L995" s="24">
        <f>G995/D995*100</f>
        <v>99.898409415948365</v>
      </c>
      <c r="M995" s="24">
        <f t="shared" ref="M995:M1000" si="291">H995/E995*100</f>
        <v>99.836509074666168</v>
      </c>
    </row>
    <row r="996" spans="1:13" s="28" customFormat="1" ht="18" customHeight="1">
      <c r="A996" s="97" t="s">
        <v>398</v>
      </c>
      <c r="B996" s="87"/>
      <c r="C996" s="32">
        <f>C997+C998</f>
        <v>2556720</v>
      </c>
      <c r="D996" s="32">
        <f>D997+D998</f>
        <v>1338680</v>
      </c>
      <c r="E996" s="32">
        <f t="shared" si="288"/>
        <v>3895400</v>
      </c>
      <c r="F996" s="32">
        <f>F997+F998</f>
        <v>2551697.7800000003</v>
      </c>
      <c r="G996" s="32">
        <f>G997+G998</f>
        <v>1337313.31</v>
      </c>
      <c r="H996" s="32">
        <f t="shared" si="289"/>
        <v>3889011.0900000003</v>
      </c>
      <c r="I996" s="32">
        <f>I997+I998</f>
        <v>279673.67000000004</v>
      </c>
      <c r="J996" s="32">
        <f>J997+J998</f>
        <v>0</v>
      </c>
      <c r="K996" s="32">
        <f t="shared" si="290"/>
        <v>99.803567852561102</v>
      </c>
      <c r="L996" s="32">
        <f>G996/D996*100</f>
        <v>99.897907640362149</v>
      </c>
      <c r="M996" s="32">
        <f t="shared" si="291"/>
        <v>99.835988345227705</v>
      </c>
    </row>
    <row r="997" spans="1:13" s="28" customFormat="1" ht="18" customHeight="1">
      <c r="A997" s="98" t="s">
        <v>399</v>
      </c>
      <c r="B997" s="87"/>
      <c r="C997" s="32">
        <f>SUM(C1004:C1008)</f>
        <v>2257587</v>
      </c>
      <c r="D997" s="32">
        <f>SUM(D1004:D1008)</f>
        <v>1286725</v>
      </c>
      <c r="E997" s="32">
        <f t="shared" si="288"/>
        <v>3544312</v>
      </c>
      <c r="F997" s="32">
        <f>SUM(F1004:F1008)</f>
        <v>2254761.7200000002</v>
      </c>
      <c r="G997" s="32">
        <f>SUM(G1004:G1008)</f>
        <v>1285358.31</v>
      </c>
      <c r="H997" s="32">
        <f t="shared" si="289"/>
        <v>3540120.0300000003</v>
      </c>
      <c r="I997" s="32">
        <f>SUM(I1004:I1008)</f>
        <v>270941.65000000002</v>
      </c>
      <c r="J997" s="32">
        <f>SUM(J1004:J1008)</f>
        <v>0</v>
      </c>
      <c r="K997" s="32">
        <f t="shared" si="290"/>
        <v>99.874853992337847</v>
      </c>
      <c r="L997" s="32">
        <f>G997/D997*100</f>
        <v>99.893785385377612</v>
      </c>
      <c r="M997" s="32">
        <f t="shared" si="291"/>
        <v>99.8817268344322</v>
      </c>
    </row>
    <row r="998" spans="1:13" s="28" customFormat="1" ht="18" customHeight="1">
      <c r="A998" s="98" t="s">
        <v>400</v>
      </c>
      <c r="B998" s="87"/>
      <c r="C998" s="32">
        <f>SUM(C1009:C1024)</f>
        <v>299133</v>
      </c>
      <c r="D998" s="32">
        <f>SUM(D1009:D1024)</f>
        <v>51955</v>
      </c>
      <c r="E998" s="32">
        <f t="shared" si="288"/>
        <v>351088</v>
      </c>
      <c r="F998" s="32">
        <f>SUM(F1009:F1024)</f>
        <v>296936.06</v>
      </c>
      <c r="G998" s="32">
        <f>SUM(G1009:G1024)</f>
        <v>51955</v>
      </c>
      <c r="H998" s="32">
        <f t="shared" si="289"/>
        <v>348891.06</v>
      </c>
      <c r="I998" s="32">
        <f>SUM(I1009:I1024)</f>
        <v>8732.02</v>
      </c>
      <c r="J998" s="32">
        <f>SUM(J1009:J1024)</f>
        <v>0</v>
      </c>
      <c r="K998" s="32">
        <f t="shared" si="290"/>
        <v>99.265564147051649</v>
      </c>
      <c r="L998" s="32">
        <f>G998/D998*100</f>
        <v>100</v>
      </c>
      <c r="M998" s="32">
        <f t="shared" si="291"/>
        <v>99.374248051770493</v>
      </c>
    </row>
    <row r="999" spans="1:13" s="28" customFormat="1" ht="18" customHeight="1">
      <c r="A999" s="98" t="s">
        <v>402</v>
      </c>
      <c r="B999" s="87"/>
      <c r="C999" s="32">
        <f>C1002+C1003</f>
        <v>11300</v>
      </c>
      <c r="D999" s="32">
        <f>D1002+D1003</f>
        <v>6612</v>
      </c>
      <c r="E999" s="32">
        <f t="shared" si="288"/>
        <v>17912</v>
      </c>
      <c r="F999" s="32">
        <f>F1002+F1003</f>
        <v>11291</v>
      </c>
      <c r="G999" s="32">
        <f>G1002+G1003</f>
        <v>6612</v>
      </c>
      <c r="H999" s="32">
        <f t="shared" si="289"/>
        <v>17903</v>
      </c>
      <c r="I999" s="32">
        <f>I1002+I1003</f>
        <v>0</v>
      </c>
      <c r="J999" s="32">
        <f>J1002+J1003</f>
        <v>0</v>
      </c>
      <c r="K999" s="32">
        <f t="shared" si="290"/>
        <v>99.920353982300881</v>
      </c>
      <c r="L999" s="32">
        <f t="shared" ref="L999:L1004" si="292">G999/D999*100</f>
        <v>100</v>
      </c>
      <c r="M999" s="32">
        <f t="shared" si="291"/>
        <v>99.949754354622598</v>
      </c>
    </row>
    <row r="1000" spans="1:13" s="28" customFormat="1" ht="18" customHeight="1">
      <c r="A1000" s="96" t="s">
        <v>406</v>
      </c>
      <c r="B1000" s="5"/>
      <c r="C1000" s="24">
        <f>C1001</f>
        <v>30000</v>
      </c>
      <c r="D1000" s="24">
        <f>D1001</f>
        <v>0</v>
      </c>
      <c r="E1000" s="24">
        <f t="shared" si="288"/>
        <v>30000</v>
      </c>
      <c r="F1000" s="24">
        <f>F1001</f>
        <v>29792.400000000001</v>
      </c>
      <c r="G1000" s="24">
        <f>G1001</f>
        <v>0</v>
      </c>
      <c r="H1000" s="24">
        <f t="shared" si="289"/>
        <v>29792.400000000001</v>
      </c>
      <c r="I1000" s="24">
        <f>I1001</f>
        <v>0</v>
      </c>
      <c r="J1000" s="24">
        <f>J1001</f>
        <v>0</v>
      </c>
      <c r="K1000" s="24">
        <f t="shared" si="290"/>
        <v>99.308000000000007</v>
      </c>
      <c r="L1000" s="32"/>
      <c r="M1000" s="24">
        <f t="shared" si="291"/>
        <v>99.308000000000007</v>
      </c>
    </row>
    <row r="1001" spans="1:13" s="18" customFormat="1" ht="18" customHeight="1">
      <c r="A1001" s="14" t="s">
        <v>407</v>
      </c>
      <c r="B1001" s="15"/>
      <c r="C1001" s="17">
        <f>C1025</f>
        <v>30000</v>
      </c>
      <c r="D1001" s="17">
        <f>D1025</f>
        <v>0</v>
      </c>
      <c r="E1001" s="17">
        <f>SUM(C1001:D1001)</f>
        <v>30000</v>
      </c>
      <c r="F1001" s="17">
        <f>F1025</f>
        <v>29792.400000000001</v>
      </c>
      <c r="G1001" s="17">
        <f>G1025</f>
        <v>0</v>
      </c>
      <c r="H1001" s="17">
        <f>SUM(F1001:G1001)</f>
        <v>29792.400000000001</v>
      </c>
      <c r="I1001" s="17">
        <f>I1025</f>
        <v>0</v>
      </c>
      <c r="J1001" s="17">
        <f>J1025</f>
        <v>0</v>
      </c>
      <c r="K1001" s="17">
        <f t="shared" si="290"/>
        <v>99.308000000000007</v>
      </c>
      <c r="L1001" s="32"/>
      <c r="M1001" s="17">
        <f t="shared" si="290"/>
        <v>99.308000000000007</v>
      </c>
    </row>
    <row r="1002" spans="1:13" ht="18" customHeight="1">
      <c r="A1002" s="35" t="s">
        <v>307</v>
      </c>
      <c r="B1002" s="25" t="s">
        <v>46</v>
      </c>
      <c r="C1002" s="27">
        <v>11300</v>
      </c>
      <c r="D1002" s="27"/>
      <c r="E1002" s="27">
        <f t="shared" ref="E1002:E1025" si="293">C1002+D1002</f>
        <v>11300</v>
      </c>
      <c r="F1002" s="27">
        <v>11291</v>
      </c>
      <c r="G1002" s="27"/>
      <c r="H1002" s="27">
        <f>F1002+G1002</f>
        <v>11291</v>
      </c>
      <c r="I1002" s="27"/>
      <c r="J1002" s="27"/>
      <c r="K1002" s="27">
        <f t="shared" si="290"/>
        <v>99.920353982300881</v>
      </c>
      <c r="L1002" s="32"/>
      <c r="M1002" s="17">
        <f t="shared" si="290"/>
        <v>99.920353982300881</v>
      </c>
    </row>
    <row r="1003" spans="1:13" ht="18" customHeight="1">
      <c r="A1003" s="35" t="s">
        <v>148</v>
      </c>
      <c r="B1003" s="25" t="s">
        <v>149</v>
      </c>
      <c r="C1003" s="27"/>
      <c r="D1003" s="27">
        <v>6612</v>
      </c>
      <c r="E1003" s="27">
        <f t="shared" si="293"/>
        <v>6612</v>
      </c>
      <c r="F1003" s="27"/>
      <c r="G1003" s="27">
        <v>6612</v>
      </c>
      <c r="H1003" s="27">
        <f>F1003+G1003</f>
        <v>6612</v>
      </c>
      <c r="I1003" s="27"/>
      <c r="J1003" s="27"/>
      <c r="K1003" s="27"/>
      <c r="L1003" s="32">
        <f t="shared" si="292"/>
        <v>100</v>
      </c>
      <c r="M1003" s="17">
        <f t="shared" si="290"/>
        <v>100</v>
      </c>
    </row>
    <row r="1004" spans="1:13" ht="18" customHeight="1">
      <c r="A1004" s="33" t="s">
        <v>33</v>
      </c>
      <c r="B1004" s="25" t="s">
        <v>34</v>
      </c>
      <c r="C1004" s="27">
        <v>1785742</v>
      </c>
      <c r="D1004" s="27">
        <v>1035475</v>
      </c>
      <c r="E1004" s="27">
        <f t="shared" si="293"/>
        <v>2821217</v>
      </c>
      <c r="F1004" s="27">
        <v>1785740.47</v>
      </c>
      <c r="G1004" s="27">
        <v>1034108.31</v>
      </c>
      <c r="H1004" s="27">
        <f>SUM(F1004:G1004)</f>
        <v>2819848.7800000003</v>
      </c>
      <c r="I1004" s="27"/>
      <c r="J1004" s="27"/>
      <c r="K1004" s="27">
        <f t="shared" si="290"/>
        <v>99.999914321329726</v>
      </c>
      <c r="L1004" s="32">
        <f t="shared" si="292"/>
        <v>99.868013230642944</v>
      </c>
      <c r="M1004" s="27">
        <f t="shared" si="290"/>
        <v>99.951502489882927</v>
      </c>
    </row>
    <row r="1005" spans="1:13" ht="18" customHeight="1">
      <c r="A1005" s="33" t="s">
        <v>35</v>
      </c>
      <c r="B1005" s="25" t="s">
        <v>36</v>
      </c>
      <c r="C1005" s="27">
        <v>142646</v>
      </c>
      <c r="D1005" s="27">
        <v>70550</v>
      </c>
      <c r="E1005" s="27">
        <f t="shared" si="293"/>
        <v>213196</v>
      </c>
      <c r="F1005" s="27">
        <v>142645.51999999999</v>
      </c>
      <c r="G1005" s="27">
        <v>70550</v>
      </c>
      <c r="H1005" s="27">
        <f>SUM(F1005:G1005)</f>
        <v>213195.51999999999</v>
      </c>
      <c r="I1005" s="27">
        <v>231208.26</v>
      </c>
      <c r="J1005" s="27"/>
      <c r="K1005" s="27">
        <f t="shared" si="290"/>
        <v>99.999663502656915</v>
      </c>
      <c r="L1005" s="27">
        <f t="shared" si="290"/>
        <v>100</v>
      </c>
      <c r="M1005" s="27">
        <f t="shared" si="290"/>
        <v>99.999774855062938</v>
      </c>
    </row>
    <row r="1006" spans="1:13" ht="18" customHeight="1">
      <c r="A1006" s="35" t="s">
        <v>22</v>
      </c>
      <c r="B1006" s="25" t="s">
        <v>23</v>
      </c>
      <c r="C1006" s="27">
        <v>292993</v>
      </c>
      <c r="D1006" s="27">
        <v>156500</v>
      </c>
      <c r="E1006" s="27">
        <f t="shared" si="293"/>
        <v>449493</v>
      </c>
      <c r="F1006" s="27">
        <v>291859.13</v>
      </c>
      <c r="G1006" s="27">
        <v>156500</v>
      </c>
      <c r="H1006" s="27">
        <f>SUM(F1006:G1006)</f>
        <v>448359.13</v>
      </c>
      <c r="I1006" s="27">
        <v>35698.519999999997</v>
      </c>
      <c r="J1006" s="27"/>
      <c r="K1006" s="27">
        <f t="shared" si="290"/>
        <v>99.613004406248621</v>
      </c>
      <c r="L1006" s="27">
        <f t="shared" si="290"/>
        <v>100</v>
      </c>
      <c r="M1006" s="27">
        <f t="shared" si="290"/>
        <v>99.747744681229747</v>
      </c>
    </row>
    <row r="1007" spans="1:13" ht="18" customHeight="1">
      <c r="A1007" s="33" t="s">
        <v>24</v>
      </c>
      <c r="B1007" s="25" t="s">
        <v>25</v>
      </c>
      <c r="C1007" s="27">
        <v>30756</v>
      </c>
      <c r="D1007" s="27">
        <v>24200</v>
      </c>
      <c r="E1007" s="27">
        <f t="shared" si="293"/>
        <v>54956</v>
      </c>
      <c r="F1007" s="27">
        <v>29066.6</v>
      </c>
      <c r="G1007" s="27">
        <v>24200</v>
      </c>
      <c r="H1007" s="27">
        <f t="shared" ref="H1007:H1025" si="294">F1007+G1007</f>
        <v>53266.6</v>
      </c>
      <c r="I1007" s="27">
        <v>4034.87</v>
      </c>
      <c r="J1007" s="27"/>
      <c r="K1007" s="27">
        <f t="shared" si="290"/>
        <v>94.507088047860577</v>
      </c>
      <c r="L1007" s="27">
        <f t="shared" si="290"/>
        <v>100</v>
      </c>
      <c r="M1007" s="27">
        <f t="shared" si="290"/>
        <v>96.925904359851515</v>
      </c>
    </row>
    <row r="1008" spans="1:13" ht="18" customHeight="1">
      <c r="A1008" s="35" t="s">
        <v>26</v>
      </c>
      <c r="B1008" s="25" t="s">
        <v>27</v>
      </c>
      <c r="C1008" s="27">
        <v>5450</v>
      </c>
      <c r="D1008" s="27"/>
      <c r="E1008" s="27">
        <f t="shared" si="293"/>
        <v>5450</v>
      </c>
      <c r="F1008" s="27">
        <v>5450</v>
      </c>
      <c r="G1008" s="27"/>
      <c r="H1008" s="27">
        <f t="shared" si="294"/>
        <v>5450</v>
      </c>
      <c r="I1008" s="27"/>
      <c r="J1008" s="27"/>
      <c r="K1008" s="27">
        <f t="shared" si="290"/>
        <v>100</v>
      </c>
      <c r="L1008" s="27"/>
      <c r="M1008" s="27">
        <f t="shared" si="290"/>
        <v>100</v>
      </c>
    </row>
    <row r="1009" spans="1:13" ht="18" customHeight="1">
      <c r="A1009" s="35" t="s">
        <v>37</v>
      </c>
      <c r="B1009" s="25" t="s">
        <v>38</v>
      </c>
      <c r="C1009" s="27">
        <v>50400</v>
      </c>
      <c r="D1009" s="27">
        <v>4000</v>
      </c>
      <c r="E1009" s="27">
        <f t="shared" si="293"/>
        <v>54400</v>
      </c>
      <c r="F1009" s="27">
        <v>49815.93</v>
      </c>
      <c r="G1009" s="27">
        <v>4000</v>
      </c>
      <c r="H1009" s="27">
        <f t="shared" si="294"/>
        <v>53815.93</v>
      </c>
      <c r="I1009" s="27">
        <v>182.6</v>
      </c>
      <c r="J1009" s="27"/>
      <c r="K1009" s="27">
        <f t="shared" si="290"/>
        <v>98.841130952380951</v>
      </c>
      <c r="L1009" s="27">
        <f t="shared" si="290"/>
        <v>100</v>
      </c>
      <c r="M1009" s="27">
        <f t="shared" si="290"/>
        <v>98.926341911764709</v>
      </c>
    </row>
    <row r="1010" spans="1:13" ht="18" customHeight="1">
      <c r="A1010" s="33" t="s">
        <v>47</v>
      </c>
      <c r="B1010" s="25" t="s">
        <v>48</v>
      </c>
      <c r="C1010" s="27">
        <v>32600</v>
      </c>
      <c r="D1010" s="27">
        <v>15455</v>
      </c>
      <c r="E1010" s="27">
        <f t="shared" si="293"/>
        <v>48055</v>
      </c>
      <c r="F1010" s="27">
        <v>32341.05</v>
      </c>
      <c r="G1010" s="27">
        <v>15455</v>
      </c>
      <c r="H1010" s="27">
        <f t="shared" si="294"/>
        <v>47796.05</v>
      </c>
      <c r="I1010" s="27">
        <v>5793.91</v>
      </c>
      <c r="J1010" s="27"/>
      <c r="K1010" s="27">
        <f t="shared" si="290"/>
        <v>99.205674846625769</v>
      </c>
      <c r="L1010" s="27">
        <f t="shared" si="290"/>
        <v>100</v>
      </c>
      <c r="M1010" s="27">
        <f t="shared" si="290"/>
        <v>99.461138279055248</v>
      </c>
    </row>
    <row r="1011" spans="1:13" ht="18" customHeight="1">
      <c r="A1011" s="35" t="s">
        <v>39</v>
      </c>
      <c r="B1011" s="25" t="s">
        <v>40</v>
      </c>
      <c r="C1011" s="27">
        <v>8684</v>
      </c>
      <c r="D1011" s="27"/>
      <c r="E1011" s="27">
        <f>C1011+D1011</f>
        <v>8684</v>
      </c>
      <c r="F1011" s="27">
        <v>8374.75</v>
      </c>
      <c r="G1011" s="27"/>
      <c r="H1011" s="27">
        <f t="shared" si="294"/>
        <v>8374.75</v>
      </c>
      <c r="I1011" s="27"/>
      <c r="J1011" s="27"/>
      <c r="K1011" s="27">
        <f t="shared" ref="K1011:K1017" si="295">F1011/C1011*100</f>
        <v>96.43885306310456</v>
      </c>
      <c r="L1011" s="27"/>
      <c r="M1011" s="27">
        <f t="shared" ref="M1011:M1017" si="296">H1011/E1011*100</f>
        <v>96.43885306310456</v>
      </c>
    </row>
    <row r="1012" spans="1:13" ht="18" customHeight="1">
      <c r="A1012" s="35" t="s">
        <v>253</v>
      </c>
      <c r="B1012" s="25" t="s">
        <v>212</v>
      </c>
      <c r="C1012" s="27">
        <v>1600</v>
      </c>
      <c r="D1012" s="27"/>
      <c r="E1012" s="27">
        <f>C1012+D1012</f>
        <v>1600</v>
      </c>
      <c r="F1012" s="27">
        <v>1537</v>
      </c>
      <c r="G1012" s="27"/>
      <c r="H1012" s="27">
        <f t="shared" si="294"/>
        <v>1537</v>
      </c>
      <c r="I1012" s="27">
        <v>25</v>
      </c>
      <c r="J1012" s="27"/>
      <c r="K1012" s="27">
        <f t="shared" si="295"/>
        <v>96.0625</v>
      </c>
      <c r="L1012" s="27"/>
      <c r="M1012" s="27">
        <f t="shared" si="296"/>
        <v>96.0625</v>
      </c>
    </row>
    <row r="1013" spans="1:13" ht="18" customHeight="1">
      <c r="A1013" s="33" t="s">
        <v>28</v>
      </c>
      <c r="B1013" s="25" t="s">
        <v>29</v>
      </c>
      <c r="C1013" s="27">
        <v>66064</v>
      </c>
      <c r="D1013" s="27">
        <v>4000</v>
      </c>
      <c r="E1013" s="27">
        <f t="shared" si="293"/>
        <v>70064</v>
      </c>
      <c r="F1013" s="27">
        <v>65932.210000000006</v>
      </c>
      <c r="G1013" s="27">
        <v>4000</v>
      </c>
      <c r="H1013" s="27">
        <f t="shared" si="294"/>
        <v>69932.210000000006</v>
      </c>
      <c r="I1013" s="27">
        <v>2707.34</v>
      </c>
      <c r="J1013" s="27"/>
      <c r="K1013" s="27">
        <f t="shared" si="295"/>
        <v>99.80051162509082</v>
      </c>
      <c r="L1013" s="27">
        <f>G1013/D1013*100</f>
        <v>100</v>
      </c>
      <c r="M1013" s="27">
        <f t="shared" si="296"/>
        <v>99.811900548070341</v>
      </c>
    </row>
    <row r="1014" spans="1:13" ht="18" customHeight="1">
      <c r="A1014" s="33" t="s">
        <v>73</v>
      </c>
      <c r="B1014" s="25" t="s">
        <v>74</v>
      </c>
      <c r="C1014" s="27">
        <v>5050</v>
      </c>
      <c r="D1014" s="27"/>
      <c r="E1014" s="27">
        <f>C1014+D1014</f>
        <v>5050</v>
      </c>
      <c r="F1014" s="27">
        <v>4895.34</v>
      </c>
      <c r="G1014" s="27"/>
      <c r="H1014" s="27">
        <f t="shared" si="294"/>
        <v>4895.34</v>
      </c>
      <c r="I1014" s="27"/>
      <c r="J1014" s="27"/>
      <c r="K1014" s="27">
        <f t="shared" si="295"/>
        <v>96.937425742574263</v>
      </c>
      <c r="L1014" s="27"/>
      <c r="M1014" s="27">
        <f t="shared" si="296"/>
        <v>96.937425742574263</v>
      </c>
    </row>
    <row r="1015" spans="1:13" ht="18" customHeight="1">
      <c r="A1015" s="72" t="s">
        <v>288</v>
      </c>
      <c r="B1015" s="25" t="s">
        <v>260</v>
      </c>
      <c r="C1015" s="27">
        <v>4400</v>
      </c>
      <c r="D1015" s="27"/>
      <c r="E1015" s="27">
        <f>C1015+D1015</f>
        <v>4400</v>
      </c>
      <c r="F1015" s="27">
        <v>4396.53</v>
      </c>
      <c r="G1015" s="27"/>
      <c r="H1015" s="27">
        <f t="shared" si="294"/>
        <v>4396.53</v>
      </c>
      <c r="I1015" s="27"/>
      <c r="J1015" s="27"/>
      <c r="K1015" s="27">
        <f t="shared" si="295"/>
        <v>99.92113636363635</v>
      </c>
      <c r="L1015" s="27"/>
      <c r="M1015" s="27">
        <f t="shared" si="296"/>
        <v>99.92113636363635</v>
      </c>
    </row>
    <row r="1016" spans="1:13" ht="18" customHeight="1">
      <c r="A1016" s="72" t="s">
        <v>293</v>
      </c>
      <c r="B1016" s="25" t="s">
        <v>261</v>
      </c>
      <c r="C1016" s="27">
        <v>20000</v>
      </c>
      <c r="D1016" s="27"/>
      <c r="E1016" s="27">
        <f>C1016+D1016</f>
        <v>20000</v>
      </c>
      <c r="F1016" s="27">
        <v>19714.939999999999</v>
      </c>
      <c r="G1016" s="27"/>
      <c r="H1016" s="27">
        <f t="shared" si="294"/>
        <v>19714.939999999999</v>
      </c>
      <c r="I1016" s="27"/>
      <c r="J1016" s="27"/>
      <c r="K1016" s="27">
        <f t="shared" si="295"/>
        <v>98.574699999999993</v>
      </c>
      <c r="L1016" s="27"/>
      <c r="M1016" s="27">
        <f t="shared" si="296"/>
        <v>98.574699999999993</v>
      </c>
    </row>
    <row r="1017" spans="1:13" ht="18" customHeight="1">
      <c r="A1017" s="33" t="s">
        <v>75</v>
      </c>
      <c r="B1017" s="25" t="s">
        <v>76</v>
      </c>
      <c r="C1017" s="27">
        <v>5700</v>
      </c>
      <c r="D1017" s="27">
        <v>2000</v>
      </c>
      <c r="E1017" s="27">
        <f t="shared" si="293"/>
        <v>7700</v>
      </c>
      <c r="F1017" s="27">
        <v>5664.2</v>
      </c>
      <c r="G1017" s="27">
        <v>2000</v>
      </c>
      <c r="H1017" s="27">
        <f t="shared" si="294"/>
        <v>7664.2</v>
      </c>
      <c r="I1017" s="27"/>
      <c r="J1017" s="27"/>
      <c r="K1017" s="27">
        <f t="shared" si="295"/>
        <v>99.371929824561406</v>
      </c>
      <c r="L1017" s="27">
        <f>G1017/D1017*100</f>
        <v>100</v>
      </c>
      <c r="M1017" s="27">
        <f t="shared" si="296"/>
        <v>99.535064935064938</v>
      </c>
    </row>
    <row r="1018" spans="1:13" ht="18" customHeight="1">
      <c r="A1018" s="33" t="s">
        <v>66</v>
      </c>
      <c r="B1018" s="25" t="s">
        <v>67</v>
      </c>
      <c r="C1018" s="27">
        <v>100</v>
      </c>
      <c r="D1018" s="27"/>
      <c r="E1018" s="27">
        <f t="shared" si="293"/>
        <v>100</v>
      </c>
      <c r="F1018" s="27">
        <v>100</v>
      </c>
      <c r="G1018" s="27"/>
      <c r="H1018" s="27">
        <f t="shared" si="294"/>
        <v>100</v>
      </c>
      <c r="I1018" s="27"/>
      <c r="J1018" s="27"/>
      <c r="K1018" s="27">
        <f t="shared" ref="K1018:K1025" si="297">F1018/C1018*100</f>
        <v>100</v>
      </c>
      <c r="L1018" s="27"/>
      <c r="M1018" s="27">
        <f t="shared" ref="M1018:M1025" si="298">H1018/E1018*100</f>
        <v>100</v>
      </c>
    </row>
    <row r="1019" spans="1:13" ht="18" customHeight="1">
      <c r="A1019" s="33" t="s">
        <v>41</v>
      </c>
      <c r="B1019" s="25" t="s">
        <v>42</v>
      </c>
      <c r="C1019" s="27">
        <v>60772</v>
      </c>
      <c r="D1019" s="27">
        <v>25500</v>
      </c>
      <c r="E1019" s="27">
        <f t="shared" si="293"/>
        <v>86272</v>
      </c>
      <c r="F1019" s="27">
        <v>60772</v>
      </c>
      <c r="G1019" s="27">
        <v>25500</v>
      </c>
      <c r="H1019" s="27">
        <f t="shared" si="294"/>
        <v>86272</v>
      </c>
      <c r="I1019" s="27"/>
      <c r="J1019" s="27"/>
      <c r="K1019" s="27">
        <f t="shared" si="297"/>
        <v>100</v>
      </c>
      <c r="L1019" s="27">
        <f>G1019/D1019*100</f>
        <v>100</v>
      </c>
      <c r="M1019" s="27">
        <f t="shared" si="298"/>
        <v>100</v>
      </c>
    </row>
    <row r="1020" spans="1:13" ht="18" customHeight="1">
      <c r="A1020" s="33" t="s">
        <v>49</v>
      </c>
      <c r="B1020" s="25" t="s">
        <v>50</v>
      </c>
      <c r="C1020" s="27">
        <v>4249</v>
      </c>
      <c r="D1020" s="27"/>
      <c r="E1020" s="27">
        <f t="shared" si="293"/>
        <v>4249</v>
      </c>
      <c r="F1020" s="27">
        <v>4249</v>
      </c>
      <c r="G1020" s="27"/>
      <c r="H1020" s="27">
        <f t="shared" si="294"/>
        <v>4249</v>
      </c>
      <c r="I1020" s="27"/>
      <c r="J1020" s="27"/>
      <c r="K1020" s="27">
        <f t="shared" si="297"/>
        <v>100</v>
      </c>
      <c r="L1020" s="27"/>
      <c r="M1020" s="27">
        <f t="shared" si="298"/>
        <v>100</v>
      </c>
    </row>
    <row r="1021" spans="1:13" ht="18" customHeight="1">
      <c r="A1021" s="33" t="s">
        <v>346</v>
      </c>
      <c r="B1021" s="25" t="s">
        <v>203</v>
      </c>
      <c r="C1021" s="27">
        <v>1527</v>
      </c>
      <c r="D1021" s="27">
        <v>1000</v>
      </c>
      <c r="E1021" s="27">
        <f t="shared" si="293"/>
        <v>2527</v>
      </c>
      <c r="F1021" s="27">
        <v>1526.5</v>
      </c>
      <c r="G1021" s="27">
        <v>1000</v>
      </c>
      <c r="H1021" s="27">
        <f t="shared" si="294"/>
        <v>2526.5</v>
      </c>
      <c r="I1021" s="27"/>
      <c r="J1021" s="27"/>
      <c r="K1021" s="27">
        <f t="shared" si="297"/>
        <v>99.967256057629342</v>
      </c>
      <c r="L1021" s="27">
        <f>G1021/D1021*100</f>
        <v>100</v>
      </c>
      <c r="M1021" s="27">
        <f t="shared" si="298"/>
        <v>99.980213692125048</v>
      </c>
    </row>
    <row r="1022" spans="1:13" ht="18" customHeight="1">
      <c r="A1022" s="71" t="s">
        <v>291</v>
      </c>
      <c r="B1022" s="25" t="s">
        <v>265</v>
      </c>
      <c r="C1022" s="27">
        <v>11500</v>
      </c>
      <c r="D1022" s="27"/>
      <c r="E1022" s="27">
        <f t="shared" si="293"/>
        <v>11500</v>
      </c>
      <c r="F1022" s="27">
        <v>11130</v>
      </c>
      <c r="G1022" s="27"/>
      <c r="H1022" s="27">
        <f t="shared" si="294"/>
        <v>11130</v>
      </c>
      <c r="I1022" s="27"/>
      <c r="J1022" s="27"/>
      <c r="K1022" s="27">
        <f t="shared" si="297"/>
        <v>96.782608695652172</v>
      </c>
      <c r="L1022" s="27"/>
      <c r="M1022" s="27">
        <f t="shared" si="298"/>
        <v>96.782608695652172</v>
      </c>
    </row>
    <row r="1023" spans="1:13" ht="18" customHeight="1">
      <c r="A1023" s="71" t="s">
        <v>296</v>
      </c>
      <c r="B1023" s="25" t="s">
        <v>266</v>
      </c>
      <c r="C1023" s="27">
        <v>11987</v>
      </c>
      <c r="D1023" s="27"/>
      <c r="E1023" s="27">
        <f t="shared" si="293"/>
        <v>11987</v>
      </c>
      <c r="F1023" s="27">
        <v>11986.61</v>
      </c>
      <c r="G1023" s="27"/>
      <c r="H1023" s="27">
        <f t="shared" si="294"/>
        <v>11986.61</v>
      </c>
      <c r="I1023" s="27"/>
      <c r="J1023" s="27"/>
      <c r="K1023" s="27">
        <f t="shared" si="297"/>
        <v>99.996746475348303</v>
      </c>
      <c r="L1023" s="27"/>
      <c r="M1023" s="27">
        <f t="shared" si="298"/>
        <v>99.996746475348303</v>
      </c>
    </row>
    <row r="1024" spans="1:13" ht="18" customHeight="1">
      <c r="A1024" s="71" t="s">
        <v>287</v>
      </c>
      <c r="B1024" s="25" t="s">
        <v>267</v>
      </c>
      <c r="C1024" s="27">
        <v>14500</v>
      </c>
      <c r="D1024" s="27"/>
      <c r="E1024" s="27">
        <f t="shared" si="293"/>
        <v>14500</v>
      </c>
      <c r="F1024" s="27">
        <v>14500</v>
      </c>
      <c r="G1024" s="27"/>
      <c r="H1024" s="27">
        <f t="shared" si="294"/>
        <v>14500</v>
      </c>
      <c r="I1024" s="27">
        <v>23.17</v>
      </c>
      <c r="J1024" s="27"/>
      <c r="K1024" s="27">
        <f t="shared" si="297"/>
        <v>100</v>
      </c>
      <c r="L1024" s="27"/>
      <c r="M1024" s="27">
        <f t="shared" si="298"/>
        <v>100</v>
      </c>
    </row>
    <row r="1025" spans="1:13" ht="18" customHeight="1">
      <c r="A1025" s="33" t="s">
        <v>43</v>
      </c>
      <c r="B1025" s="25" t="s">
        <v>44</v>
      </c>
      <c r="C1025" s="27">
        <v>30000</v>
      </c>
      <c r="D1025" s="27"/>
      <c r="E1025" s="27">
        <f t="shared" si="293"/>
        <v>30000</v>
      </c>
      <c r="F1025" s="27">
        <v>29792.400000000001</v>
      </c>
      <c r="G1025" s="27"/>
      <c r="H1025" s="27">
        <f t="shared" si="294"/>
        <v>29792.400000000001</v>
      </c>
      <c r="I1025" s="27"/>
      <c r="J1025" s="27"/>
      <c r="K1025" s="27">
        <f t="shared" si="297"/>
        <v>99.308000000000007</v>
      </c>
      <c r="L1025" s="27"/>
      <c r="M1025" s="27">
        <f t="shared" si="298"/>
        <v>99.308000000000007</v>
      </c>
    </row>
    <row r="1026" spans="1:13" ht="18" customHeight="1">
      <c r="A1026" s="33"/>
      <c r="B1026" s="25"/>
      <c r="C1026" s="27"/>
      <c r="D1026" s="27"/>
      <c r="E1026" s="27"/>
      <c r="F1026" s="27"/>
      <c r="G1026" s="27"/>
      <c r="H1026" s="27"/>
      <c r="I1026" s="27"/>
      <c r="J1026" s="27"/>
      <c r="K1026" s="30"/>
      <c r="L1026" s="30"/>
      <c r="M1026" s="27"/>
    </row>
    <row r="1027" spans="1:13" s="28" customFormat="1" ht="18" customHeight="1">
      <c r="A1027" s="23" t="s">
        <v>160</v>
      </c>
      <c r="B1027" s="5" t="s">
        <v>161</v>
      </c>
      <c r="C1027" s="24">
        <f>C1028</f>
        <v>1059573</v>
      </c>
      <c r="D1027" s="24">
        <f>D1028</f>
        <v>118149</v>
      </c>
      <c r="E1027" s="24">
        <f t="shared" ref="E1027:E1033" si="299">SUM(C1027:D1027)</f>
        <v>1177722</v>
      </c>
      <c r="F1027" s="24">
        <f>F1028</f>
        <v>1025909.5399999999</v>
      </c>
      <c r="G1027" s="24">
        <f>G1028</f>
        <v>118017.48</v>
      </c>
      <c r="H1027" s="24">
        <f t="shared" ref="H1027:H1033" si="300">SUM(F1027:G1027)</f>
        <v>1143927.02</v>
      </c>
      <c r="I1027" s="24">
        <f>I1028</f>
        <v>78563.37000000001</v>
      </c>
      <c r="J1027" s="24">
        <f>J1028</f>
        <v>0</v>
      </c>
      <c r="K1027" s="24">
        <f t="shared" ref="K1027:M1042" si="301">F1027/C1027*100</f>
        <v>96.822922063888001</v>
      </c>
      <c r="L1027" s="24">
        <f t="shared" si="301"/>
        <v>99.88868293426097</v>
      </c>
      <c r="M1027" s="24">
        <f t="shared" si="301"/>
        <v>97.130479009477625</v>
      </c>
    </row>
    <row r="1028" spans="1:13" s="28" customFormat="1" ht="18" customHeight="1">
      <c r="A1028" s="22" t="s">
        <v>397</v>
      </c>
      <c r="B1028" s="5"/>
      <c r="C1028" s="24">
        <f>C1029+C1032</f>
        <v>1059573</v>
      </c>
      <c r="D1028" s="24">
        <f>D1029+D1032</f>
        <v>118149</v>
      </c>
      <c r="E1028" s="24">
        <f t="shared" si="299"/>
        <v>1177722</v>
      </c>
      <c r="F1028" s="24">
        <f>F1029+F1032</f>
        <v>1025909.5399999999</v>
      </c>
      <c r="G1028" s="24">
        <f>G1029+G1032</f>
        <v>118017.48</v>
      </c>
      <c r="H1028" s="24">
        <f t="shared" si="300"/>
        <v>1143927.02</v>
      </c>
      <c r="I1028" s="24">
        <f>I1029+I1032</f>
        <v>78563.37000000001</v>
      </c>
      <c r="J1028" s="24">
        <f>J1029+J1032</f>
        <v>0</v>
      </c>
      <c r="K1028" s="24">
        <f t="shared" si="301"/>
        <v>96.822922063888001</v>
      </c>
      <c r="L1028" s="24">
        <f t="shared" si="301"/>
        <v>99.88868293426097</v>
      </c>
      <c r="M1028" s="24">
        <f t="shared" si="301"/>
        <v>97.130479009477625</v>
      </c>
    </row>
    <row r="1029" spans="1:13" s="28" customFormat="1" ht="18" customHeight="1">
      <c r="A1029" s="97" t="s">
        <v>398</v>
      </c>
      <c r="B1029" s="87"/>
      <c r="C1029" s="32">
        <f>C1030+C1031</f>
        <v>1047873</v>
      </c>
      <c r="D1029" s="32">
        <f>D1030+D1031</f>
        <v>118149</v>
      </c>
      <c r="E1029" s="32">
        <f t="shared" si="299"/>
        <v>1166022</v>
      </c>
      <c r="F1029" s="32">
        <f>F1030+F1031</f>
        <v>1014573.3099999999</v>
      </c>
      <c r="G1029" s="32">
        <f>G1030+G1031</f>
        <v>118017.48</v>
      </c>
      <c r="H1029" s="32">
        <f t="shared" si="300"/>
        <v>1132590.79</v>
      </c>
      <c r="I1029" s="32">
        <f>I1030+I1031</f>
        <v>78563.37000000001</v>
      </c>
      <c r="J1029" s="32">
        <f>J1030+J1031</f>
        <v>0</v>
      </c>
      <c r="K1029" s="32">
        <f t="shared" si="301"/>
        <v>96.822163563714298</v>
      </c>
      <c r="L1029" s="32">
        <f t="shared" si="301"/>
        <v>99.88868293426097</v>
      </c>
      <c r="M1029" s="32">
        <f t="shared" si="301"/>
        <v>97.132883427585412</v>
      </c>
    </row>
    <row r="1030" spans="1:13" s="28" customFormat="1" ht="18" customHeight="1">
      <c r="A1030" s="98" t="s">
        <v>399</v>
      </c>
      <c r="B1030" s="87"/>
      <c r="C1030" s="32">
        <f>SUM(C1034:C1037)</f>
        <v>979073</v>
      </c>
      <c r="D1030" s="32">
        <f>SUM(D1034:D1037)</f>
        <v>109220</v>
      </c>
      <c r="E1030" s="32">
        <f t="shared" si="299"/>
        <v>1088293</v>
      </c>
      <c r="F1030" s="32">
        <f>SUM(F1034:F1037)</f>
        <v>947263.94</v>
      </c>
      <c r="G1030" s="32">
        <f>SUM(G1034:G1037)</f>
        <v>109099.75</v>
      </c>
      <c r="H1030" s="32">
        <f t="shared" si="300"/>
        <v>1056363.69</v>
      </c>
      <c r="I1030" s="32">
        <f>SUM(I1034:I1037)</f>
        <v>78563.37000000001</v>
      </c>
      <c r="J1030" s="32">
        <f>SUM(J1034:J1037)</f>
        <v>0</v>
      </c>
      <c r="K1030" s="32">
        <f t="shared" si="301"/>
        <v>96.751104360961847</v>
      </c>
      <c r="L1030" s="32">
        <f t="shared" si="301"/>
        <v>99.889901117011533</v>
      </c>
      <c r="M1030" s="32">
        <f t="shared" si="301"/>
        <v>97.066110872715342</v>
      </c>
    </row>
    <row r="1031" spans="1:13" s="28" customFormat="1" ht="18" customHeight="1">
      <c r="A1031" s="98" t="s">
        <v>400</v>
      </c>
      <c r="B1031" s="87"/>
      <c r="C1031" s="32">
        <f>SUM(C1038:C1042)</f>
        <v>68800</v>
      </c>
      <c r="D1031" s="32">
        <f>SUM(D1038:D1042)</f>
        <v>8929</v>
      </c>
      <c r="E1031" s="32">
        <f t="shared" si="299"/>
        <v>77729</v>
      </c>
      <c r="F1031" s="32">
        <f>SUM(F1038:F1042)</f>
        <v>67309.37</v>
      </c>
      <c r="G1031" s="32">
        <f>SUM(G1038:G1042)</f>
        <v>8917.73</v>
      </c>
      <c r="H1031" s="32">
        <f t="shared" si="300"/>
        <v>76227.099999999991</v>
      </c>
      <c r="I1031" s="32">
        <f>SUM(I1038:I1042)</f>
        <v>0</v>
      </c>
      <c r="J1031" s="32">
        <f>SUM(J1038:J1042)</f>
        <v>0</v>
      </c>
      <c r="K1031" s="32">
        <f t="shared" si="301"/>
        <v>97.833386627906975</v>
      </c>
      <c r="L1031" s="32">
        <f t="shared" si="301"/>
        <v>99.873782058461188</v>
      </c>
      <c r="M1031" s="32">
        <f t="shared" si="301"/>
        <v>98.067773932509098</v>
      </c>
    </row>
    <row r="1032" spans="1:13" s="28" customFormat="1" ht="18" customHeight="1">
      <c r="A1032" s="98" t="s">
        <v>402</v>
      </c>
      <c r="B1032" s="87"/>
      <c r="C1032" s="32">
        <f>C1033</f>
        <v>11700</v>
      </c>
      <c r="D1032" s="32">
        <f>D1033</f>
        <v>0</v>
      </c>
      <c r="E1032" s="32">
        <f t="shared" si="299"/>
        <v>11700</v>
      </c>
      <c r="F1032" s="32">
        <f>F1033</f>
        <v>11336.23</v>
      </c>
      <c r="G1032" s="32">
        <f>G1033</f>
        <v>0</v>
      </c>
      <c r="H1032" s="32">
        <f t="shared" si="300"/>
        <v>11336.23</v>
      </c>
      <c r="I1032" s="32">
        <f>I1033</f>
        <v>0</v>
      </c>
      <c r="J1032" s="32">
        <f>J1033</f>
        <v>0</v>
      </c>
      <c r="K1032" s="32">
        <f t="shared" si="301"/>
        <v>96.890854700854703</v>
      </c>
      <c r="L1032" s="32"/>
      <c r="M1032" s="32">
        <f t="shared" si="301"/>
        <v>96.890854700854703</v>
      </c>
    </row>
    <row r="1033" spans="1:13" s="18" customFormat="1" ht="18" customHeight="1">
      <c r="A1033" s="35" t="s">
        <v>307</v>
      </c>
      <c r="B1033" s="25" t="s">
        <v>46</v>
      </c>
      <c r="C1033" s="32">
        <v>11700</v>
      </c>
      <c r="D1033" s="32"/>
      <c r="E1033" s="32">
        <f t="shared" si="299"/>
        <v>11700</v>
      </c>
      <c r="F1033" s="17">
        <v>11336.23</v>
      </c>
      <c r="G1033" s="17"/>
      <c r="H1033" s="17">
        <f t="shared" si="300"/>
        <v>11336.23</v>
      </c>
      <c r="I1033" s="17"/>
      <c r="J1033" s="20"/>
      <c r="K1033" s="20">
        <f>F1033/C1033*100</f>
        <v>96.890854700854703</v>
      </c>
      <c r="L1033" s="32"/>
      <c r="M1033" s="20">
        <f>H1033/E1033*100</f>
        <v>96.890854700854703</v>
      </c>
    </row>
    <row r="1034" spans="1:13" ht="18" customHeight="1">
      <c r="A1034" s="33" t="s">
        <v>33</v>
      </c>
      <c r="B1034" s="25" t="s">
        <v>34</v>
      </c>
      <c r="C1034" s="27">
        <v>775231</v>
      </c>
      <c r="D1034" s="27">
        <v>92510</v>
      </c>
      <c r="E1034" s="27">
        <f t="shared" ref="E1034:E1042" si="302">C1034+D1034</f>
        <v>867741</v>
      </c>
      <c r="F1034" s="27">
        <v>750133.63</v>
      </c>
      <c r="G1034" s="27">
        <v>92436.84</v>
      </c>
      <c r="H1034" s="27">
        <f>F1034+G1034</f>
        <v>842570.47</v>
      </c>
      <c r="I1034" s="27"/>
      <c r="J1034" s="27"/>
      <c r="K1034" s="32">
        <f t="shared" si="301"/>
        <v>96.762594633083552</v>
      </c>
      <c r="L1034" s="32">
        <f t="shared" si="301"/>
        <v>99.920916657658637</v>
      </c>
      <c r="M1034" s="32">
        <f t="shared" si="301"/>
        <v>97.099303824528278</v>
      </c>
    </row>
    <row r="1035" spans="1:13" ht="18" customHeight="1">
      <c r="A1035" s="33" t="s">
        <v>35</v>
      </c>
      <c r="B1035" s="25" t="s">
        <v>36</v>
      </c>
      <c r="C1035" s="27">
        <v>62337</v>
      </c>
      <c r="D1035" s="27"/>
      <c r="E1035" s="27">
        <f t="shared" si="302"/>
        <v>62337</v>
      </c>
      <c r="F1035" s="27">
        <v>62336.06</v>
      </c>
      <c r="G1035" s="27"/>
      <c r="H1035" s="27">
        <f>F1035+G1035</f>
        <v>62336.06</v>
      </c>
      <c r="I1035" s="27">
        <v>67023.47</v>
      </c>
      <c r="J1035" s="27"/>
      <c r="K1035" s="32">
        <f t="shared" si="301"/>
        <v>99.998492067311545</v>
      </c>
      <c r="L1035" s="32"/>
      <c r="M1035" s="32">
        <f t="shared" si="301"/>
        <v>99.998492067311545</v>
      </c>
    </row>
    <row r="1036" spans="1:13" ht="18" customHeight="1">
      <c r="A1036" s="35" t="s">
        <v>22</v>
      </c>
      <c r="B1036" s="25" t="s">
        <v>23</v>
      </c>
      <c r="C1036" s="27">
        <v>124405</v>
      </c>
      <c r="D1036" s="27">
        <v>14430</v>
      </c>
      <c r="E1036" s="27">
        <f t="shared" si="302"/>
        <v>138835</v>
      </c>
      <c r="F1036" s="27">
        <v>119765.22</v>
      </c>
      <c r="G1036" s="27">
        <v>14398.24</v>
      </c>
      <c r="H1036" s="27">
        <f>F1036+G1036</f>
        <v>134163.46</v>
      </c>
      <c r="I1036" s="27">
        <v>10348.44</v>
      </c>
      <c r="J1036" s="27"/>
      <c r="K1036" s="32">
        <f t="shared" si="301"/>
        <v>96.270423214501022</v>
      </c>
      <c r="L1036" s="32">
        <f t="shared" si="301"/>
        <v>99.779902979902985</v>
      </c>
      <c r="M1036" s="32">
        <f t="shared" si="301"/>
        <v>96.635185652032987</v>
      </c>
    </row>
    <row r="1037" spans="1:13" ht="18" customHeight="1">
      <c r="A1037" s="33" t="s">
        <v>24</v>
      </c>
      <c r="B1037" s="25" t="s">
        <v>25</v>
      </c>
      <c r="C1037" s="27">
        <v>17100</v>
      </c>
      <c r="D1037" s="27">
        <v>2280</v>
      </c>
      <c r="E1037" s="27">
        <f t="shared" si="302"/>
        <v>19380</v>
      </c>
      <c r="F1037" s="27">
        <v>15029.03</v>
      </c>
      <c r="G1037" s="27">
        <v>2264.67</v>
      </c>
      <c r="H1037" s="27">
        <f t="shared" ref="H1037:H1042" si="303">F1037+G1037</f>
        <v>17293.7</v>
      </c>
      <c r="I1037" s="27">
        <v>1191.46</v>
      </c>
      <c r="J1037" s="27"/>
      <c r="K1037" s="32">
        <f t="shared" si="301"/>
        <v>87.889064327485386</v>
      </c>
      <c r="L1037" s="32">
        <f t="shared" si="301"/>
        <v>99.327631578947376</v>
      </c>
      <c r="M1037" s="32">
        <f t="shared" si="301"/>
        <v>89.234778121775022</v>
      </c>
    </row>
    <row r="1038" spans="1:13" ht="18" customHeight="1">
      <c r="A1038" s="35" t="s">
        <v>37</v>
      </c>
      <c r="B1038" s="25" t="s">
        <v>38</v>
      </c>
      <c r="C1038" s="27">
        <v>2000</v>
      </c>
      <c r="D1038" s="27">
        <v>1599</v>
      </c>
      <c r="E1038" s="27">
        <f t="shared" si="302"/>
        <v>3599</v>
      </c>
      <c r="F1038" s="27">
        <v>1888.87</v>
      </c>
      <c r="G1038" s="27">
        <v>1591.73</v>
      </c>
      <c r="H1038" s="27">
        <f t="shared" si="303"/>
        <v>3480.6</v>
      </c>
      <c r="I1038" s="27"/>
      <c r="J1038" s="27"/>
      <c r="K1038" s="32">
        <f t="shared" si="301"/>
        <v>94.443499999999986</v>
      </c>
      <c r="L1038" s="32">
        <f t="shared" si="301"/>
        <v>99.545340838023762</v>
      </c>
      <c r="M1038" s="32">
        <f t="shared" si="301"/>
        <v>96.710197277021393</v>
      </c>
    </row>
    <row r="1039" spans="1:13" ht="18" customHeight="1">
      <c r="A1039" s="35" t="s">
        <v>253</v>
      </c>
      <c r="B1039" s="25" t="s">
        <v>212</v>
      </c>
      <c r="C1039" s="27">
        <v>1500</v>
      </c>
      <c r="D1039" s="27"/>
      <c r="E1039" s="27">
        <f t="shared" si="302"/>
        <v>1500</v>
      </c>
      <c r="F1039" s="27">
        <v>790</v>
      </c>
      <c r="G1039" s="27"/>
      <c r="H1039" s="27">
        <f t="shared" si="303"/>
        <v>790</v>
      </c>
      <c r="I1039" s="27"/>
      <c r="J1039" s="27"/>
      <c r="K1039" s="32">
        <f t="shared" si="301"/>
        <v>52.666666666666664</v>
      </c>
      <c r="L1039" s="32"/>
      <c r="M1039" s="32">
        <f t="shared" si="301"/>
        <v>52.666666666666664</v>
      </c>
    </row>
    <row r="1040" spans="1:13" ht="18" customHeight="1">
      <c r="A1040" s="33" t="s">
        <v>75</v>
      </c>
      <c r="B1040" s="25" t="s">
        <v>76</v>
      </c>
      <c r="C1040" s="27">
        <v>23000</v>
      </c>
      <c r="D1040" s="27">
        <v>2730</v>
      </c>
      <c r="E1040" s="27">
        <f t="shared" si="302"/>
        <v>25730</v>
      </c>
      <c r="F1040" s="27">
        <v>22330.5</v>
      </c>
      <c r="G1040" s="27">
        <v>2726</v>
      </c>
      <c r="H1040" s="27">
        <f>F1040+G1040</f>
        <v>25056.5</v>
      </c>
      <c r="I1040" s="27"/>
      <c r="J1040" s="27"/>
      <c r="K1040" s="32">
        <f t="shared" si="301"/>
        <v>97.089130434782618</v>
      </c>
      <c r="L1040" s="32">
        <f t="shared" si="301"/>
        <v>99.853479853479854</v>
      </c>
      <c r="M1040" s="32">
        <f t="shared" si="301"/>
        <v>97.382432957636993</v>
      </c>
    </row>
    <row r="1041" spans="1:13" ht="18" customHeight="1">
      <c r="A1041" s="33" t="s">
        <v>41</v>
      </c>
      <c r="B1041" s="25" t="s">
        <v>42</v>
      </c>
      <c r="C1041" s="27">
        <v>39300</v>
      </c>
      <c r="D1041" s="27">
        <v>4600</v>
      </c>
      <c r="E1041" s="27">
        <f t="shared" si="302"/>
        <v>43900</v>
      </c>
      <c r="F1041" s="27">
        <v>39300</v>
      </c>
      <c r="G1041" s="27">
        <v>4600</v>
      </c>
      <c r="H1041" s="27">
        <f t="shared" si="303"/>
        <v>43900</v>
      </c>
      <c r="I1041" s="27"/>
      <c r="J1041" s="27"/>
      <c r="K1041" s="32">
        <f t="shared" si="301"/>
        <v>100</v>
      </c>
      <c r="L1041" s="32">
        <f t="shared" si="301"/>
        <v>100</v>
      </c>
      <c r="M1041" s="32">
        <f t="shared" si="301"/>
        <v>100</v>
      </c>
    </row>
    <row r="1042" spans="1:13" ht="18" customHeight="1">
      <c r="A1042" s="33" t="s">
        <v>345</v>
      </c>
      <c r="B1042" s="25" t="s">
        <v>265</v>
      </c>
      <c r="C1042" s="27">
        <v>3000</v>
      </c>
      <c r="D1042" s="27"/>
      <c r="E1042" s="27">
        <f t="shared" si="302"/>
        <v>3000</v>
      </c>
      <c r="F1042" s="27">
        <v>3000</v>
      </c>
      <c r="G1042" s="27"/>
      <c r="H1042" s="27">
        <f t="shared" si="303"/>
        <v>3000</v>
      </c>
      <c r="I1042" s="27"/>
      <c r="J1042" s="27"/>
      <c r="K1042" s="32">
        <f t="shared" si="301"/>
        <v>100</v>
      </c>
      <c r="L1042" s="32"/>
      <c r="M1042" s="32">
        <f t="shared" si="301"/>
        <v>100</v>
      </c>
    </row>
    <row r="1043" spans="1:13" ht="18" customHeight="1">
      <c r="A1043" s="33"/>
      <c r="B1043" s="25"/>
      <c r="C1043" s="27"/>
      <c r="D1043" s="27"/>
      <c r="E1043" s="27"/>
      <c r="F1043" s="27"/>
      <c r="G1043" s="27"/>
      <c r="H1043" s="27"/>
      <c r="I1043" s="27"/>
      <c r="J1043" s="27"/>
      <c r="K1043" s="32"/>
      <c r="L1043" s="32"/>
      <c r="M1043" s="32"/>
    </row>
    <row r="1044" spans="1:13" s="28" customFormat="1" ht="18" customHeight="1">
      <c r="A1044" s="37" t="s">
        <v>162</v>
      </c>
      <c r="B1044" s="38">
        <v>85295</v>
      </c>
      <c r="C1044" s="24">
        <f>C1045</f>
        <v>1327371</v>
      </c>
      <c r="D1044" s="24">
        <f>D1045</f>
        <v>2047808</v>
      </c>
      <c r="E1044" s="24">
        <f>C1044+D1044</f>
        <v>3375179</v>
      </c>
      <c r="F1044" s="24">
        <f>F1045</f>
        <v>1325580.31</v>
      </c>
      <c r="G1044" s="24">
        <f>G1045</f>
        <v>2039342.98</v>
      </c>
      <c r="H1044" s="24">
        <f t="shared" ref="H1044:H1062" si="304">SUM(F1044:G1044)</f>
        <v>3364923.29</v>
      </c>
      <c r="I1044" s="24">
        <f>I1045</f>
        <v>0</v>
      </c>
      <c r="J1044" s="24">
        <f>J1045</f>
        <v>0</v>
      </c>
      <c r="K1044" s="24">
        <f t="shared" ref="K1044:M1059" si="305">F1044/C1044*100</f>
        <v>99.865094988514898</v>
      </c>
      <c r="L1044" s="24">
        <f t="shared" si="305"/>
        <v>99.586630191892993</v>
      </c>
      <c r="M1044" s="24">
        <f t="shared" si="305"/>
        <v>99.696143226774041</v>
      </c>
    </row>
    <row r="1045" spans="1:13" s="28" customFormat="1" ht="18" customHeight="1">
      <c r="A1045" s="22" t="s">
        <v>397</v>
      </c>
      <c r="B1045" s="38"/>
      <c r="C1045" s="24">
        <f>C1046+C1048+C1049</f>
        <v>1327371</v>
      </c>
      <c r="D1045" s="24">
        <f>D1046+D1048+D1049</f>
        <v>2047808</v>
      </c>
      <c r="E1045" s="24">
        <f>C1045+D1045</f>
        <v>3375179</v>
      </c>
      <c r="F1045" s="24">
        <f>F1046+F1048+F1049</f>
        <v>1325580.31</v>
      </c>
      <c r="G1045" s="24">
        <f>G1046+G1048+G1049</f>
        <v>2039342.98</v>
      </c>
      <c r="H1045" s="24">
        <f t="shared" si="304"/>
        <v>3364923.29</v>
      </c>
      <c r="I1045" s="24">
        <f>I1046+I1048+I1049</f>
        <v>0</v>
      </c>
      <c r="J1045" s="24">
        <f>J1046+J1048+J1049</f>
        <v>0</v>
      </c>
      <c r="K1045" s="24">
        <f t="shared" si="305"/>
        <v>99.865094988514898</v>
      </c>
      <c r="L1045" s="24">
        <f t="shared" si="305"/>
        <v>99.586630191892993</v>
      </c>
      <c r="M1045" s="24">
        <f t="shared" si="305"/>
        <v>99.696143226774041</v>
      </c>
    </row>
    <row r="1046" spans="1:13" s="28" customFormat="1" ht="18" customHeight="1">
      <c r="A1046" s="97" t="s">
        <v>398</v>
      </c>
      <c r="B1046" s="103"/>
      <c r="C1046" s="32">
        <f>C1047</f>
        <v>2000</v>
      </c>
      <c r="D1046" s="32">
        <f>D1047</f>
        <v>24500</v>
      </c>
      <c r="E1046" s="32">
        <f>C1046+D1046</f>
        <v>26500</v>
      </c>
      <c r="F1046" s="32">
        <f>F1047</f>
        <v>956.32</v>
      </c>
      <c r="G1046" s="32">
        <f>G1047</f>
        <v>24500</v>
      </c>
      <c r="H1046" s="32">
        <f t="shared" si="304"/>
        <v>25456.32</v>
      </c>
      <c r="I1046" s="32">
        <f>I1047</f>
        <v>0</v>
      </c>
      <c r="J1046" s="32">
        <f>J1047</f>
        <v>0</v>
      </c>
      <c r="K1046" s="32">
        <f t="shared" si="305"/>
        <v>47.816000000000003</v>
      </c>
      <c r="L1046" s="32">
        <f t="shared" si="305"/>
        <v>100</v>
      </c>
      <c r="M1046" s="32">
        <f t="shared" si="305"/>
        <v>96.061584905660382</v>
      </c>
    </row>
    <row r="1047" spans="1:13" s="28" customFormat="1" ht="18" customHeight="1">
      <c r="A1047" s="98" t="s">
        <v>400</v>
      </c>
      <c r="B1047" s="103"/>
      <c r="C1047" s="32">
        <f>C1058</f>
        <v>2000</v>
      </c>
      <c r="D1047" s="32">
        <f>D1058</f>
        <v>24500</v>
      </c>
      <c r="E1047" s="32">
        <f>C1047+D1047</f>
        <v>26500</v>
      </c>
      <c r="F1047" s="32">
        <f>F1058</f>
        <v>956.32</v>
      </c>
      <c r="G1047" s="32">
        <f>G1058</f>
        <v>24500</v>
      </c>
      <c r="H1047" s="32">
        <f t="shared" si="304"/>
        <v>25456.32</v>
      </c>
      <c r="I1047" s="32">
        <f>I1058</f>
        <v>0</v>
      </c>
      <c r="J1047" s="32">
        <f>J1058</f>
        <v>0</v>
      </c>
      <c r="K1047" s="32">
        <f t="shared" si="305"/>
        <v>47.816000000000003</v>
      </c>
      <c r="L1047" s="32">
        <f t="shared" si="305"/>
        <v>100</v>
      </c>
      <c r="M1047" s="32">
        <f t="shared" si="305"/>
        <v>96.061584905660382</v>
      </c>
    </row>
    <row r="1048" spans="1:13" s="18" customFormat="1" ht="18" customHeight="1">
      <c r="A1048" s="98" t="s">
        <v>402</v>
      </c>
      <c r="B1048" s="15"/>
      <c r="C1048" s="17">
        <f>C1050</f>
        <v>1319871</v>
      </c>
      <c r="D1048" s="17">
        <f>D1050</f>
        <v>1973808</v>
      </c>
      <c r="E1048" s="17">
        <f>SUM(C1048:D1048)</f>
        <v>3293679</v>
      </c>
      <c r="F1048" s="17">
        <f>F1050</f>
        <v>1319871</v>
      </c>
      <c r="G1048" s="17">
        <f>G1050</f>
        <v>1973808</v>
      </c>
      <c r="H1048" s="17">
        <f t="shared" si="304"/>
        <v>3293679</v>
      </c>
      <c r="I1048" s="17">
        <f>I1050</f>
        <v>0</v>
      </c>
      <c r="J1048" s="17">
        <f>J1050</f>
        <v>0</v>
      </c>
      <c r="K1048" s="17">
        <f t="shared" si="305"/>
        <v>100</v>
      </c>
      <c r="L1048" s="20">
        <f t="shared" si="305"/>
        <v>100</v>
      </c>
      <c r="M1048" s="17">
        <f t="shared" si="305"/>
        <v>100</v>
      </c>
    </row>
    <row r="1049" spans="1:13" s="18" customFormat="1" ht="50.25" customHeight="1">
      <c r="A1049" s="94" t="s">
        <v>403</v>
      </c>
      <c r="B1049" s="15"/>
      <c r="C1049" s="17">
        <f>C1051+C1052+C1053+C1054+C1055+C1056+C1057+C1059+C1060+C1061+C1062</f>
        <v>5500</v>
      </c>
      <c r="D1049" s="17">
        <f>D1051+D1052+D1053+D1054+D1055+D1056+D1057+D1059+D1060+D1061+D1062</f>
        <v>49500</v>
      </c>
      <c r="E1049" s="17">
        <f>SUM(C1049:D1049)</f>
        <v>55000</v>
      </c>
      <c r="F1049" s="17">
        <f>F1051+F1052+F1053+F1054+F1055+F1056+F1057+F1059+F1060+F1061+F1062</f>
        <v>4752.99</v>
      </c>
      <c r="G1049" s="17">
        <f>G1051+G1052+G1053+G1054+G1055+G1056+G1057+G1059+G1060+G1061+G1062</f>
        <v>41034.979999999996</v>
      </c>
      <c r="H1049" s="17">
        <f t="shared" si="304"/>
        <v>45787.969999999994</v>
      </c>
      <c r="I1049" s="17">
        <f>I1051+I1052+I1053+I1054+I1055+I1056+I1057+I1059+I1060+I1061+I1062</f>
        <v>0</v>
      </c>
      <c r="J1049" s="17">
        <f>J1051+J1052+J1053+J1054+J1055+J1056+J1057+J1059+J1060+J1061+J1062</f>
        <v>0</v>
      </c>
      <c r="K1049" s="17">
        <f t="shared" si="305"/>
        <v>86.417999999999992</v>
      </c>
      <c r="L1049" s="20">
        <f t="shared" si="305"/>
        <v>82.898949494949491</v>
      </c>
      <c r="M1049" s="17">
        <f t="shared" si="305"/>
        <v>83.25085454545453</v>
      </c>
    </row>
    <row r="1050" spans="1:13" ht="18" customHeight="1">
      <c r="A1050" s="35" t="s">
        <v>148</v>
      </c>
      <c r="B1050" s="25" t="s">
        <v>149</v>
      </c>
      <c r="C1050" s="27">
        <v>1319871</v>
      </c>
      <c r="D1050" s="27">
        <v>1973808</v>
      </c>
      <c r="E1050" s="32">
        <f>SUM(C1050:D1050)</f>
        <v>3293679</v>
      </c>
      <c r="F1050" s="27">
        <v>1319871</v>
      </c>
      <c r="G1050" s="27">
        <v>1973808</v>
      </c>
      <c r="H1050" s="27">
        <f t="shared" si="304"/>
        <v>3293679</v>
      </c>
      <c r="I1050" s="27"/>
      <c r="J1050" s="17"/>
      <c r="K1050" s="20">
        <f t="shared" si="305"/>
        <v>100</v>
      </c>
      <c r="L1050" s="20">
        <f t="shared" si="305"/>
        <v>100</v>
      </c>
      <c r="M1050" s="27">
        <f t="shared" si="305"/>
        <v>100</v>
      </c>
    </row>
    <row r="1051" spans="1:13" ht="18" customHeight="1">
      <c r="A1051" s="35" t="s">
        <v>492</v>
      </c>
      <c r="B1051" s="25" t="s">
        <v>482</v>
      </c>
      <c r="C1051" s="27"/>
      <c r="D1051" s="27">
        <v>2299.1</v>
      </c>
      <c r="E1051" s="32">
        <f>SUM(C1051:D1051)</f>
        <v>2299.1</v>
      </c>
      <c r="F1051" s="27"/>
      <c r="G1051" s="27">
        <v>2290.27</v>
      </c>
      <c r="H1051" s="27">
        <f t="shared" si="304"/>
        <v>2290.27</v>
      </c>
      <c r="I1051" s="27"/>
      <c r="J1051" s="17"/>
      <c r="K1051" s="20"/>
      <c r="L1051" s="20">
        <f t="shared" si="305"/>
        <v>99.615936670871221</v>
      </c>
      <c r="M1051" s="27">
        <f t="shared" si="305"/>
        <v>99.615936670871221</v>
      </c>
    </row>
    <row r="1052" spans="1:13" ht="18" customHeight="1">
      <c r="A1052" s="35" t="s">
        <v>492</v>
      </c>
      <c r="B1052" s="25" t="s">
        <v>483</v>
      </c>
      <c r="C1052" s="27"/>
      <c r="D1052" s="27">
        <v>3282.31</v>
      </c>
      <c r="E1052" s="32">
        <f t="shared" ref="E1052:E1062" si="306">SUM(C1052:D1052)</f>
        <v>3282.31</v>
      </c>
      <c r="F1052" s="27"/>
      <c r="G1052" s="27">
        <v>1879.03</v>
      </c>
      <c r="H1052" s="27">
        <f t="shared" si="304"/>
        <v>1879.03</v>
      </c>
      <c r="I1052" s="27"/>
      <c r="J1052" s="17"/>
      <c r="K1052" s="20"/>
      <c r="L1052" s="20">
        <f t="shared" si="305"/>
        <v>57.247182624432178</v>
      </c>
      <c r="M1052" s="27">
        <f t="shared" si="305"/>
        <v>57.247182624432178</v>
      </c>
    </row>
    <row r="1053" spans="1:13" ht="18" customHeight="1">
      <c r="A1053" s="35" t="s">
        <v>492</v>
      </c>
      <c r="B1053" s="25" t="s">
        <v>484</v>
      </c>
      <c r="C1053" s="27">
        <v>251.46</v>
      </c>
      <c r="D1053" s="27">
        <v>1787.73</v>
      </c>
      <c r="E1053" s="32">
        <f t="shared" si="306"/>
        <v>2039.19</v>
      </c>
      <c r="F1053" s="27">
        <v>230.5</v>
      </c>
      <c r="G1053" s="27">
        <v>1787.73</v>
      </c>
      <c r="H1053" s="27">
        <f t="shared" si="304"/>
        <v>2018.23</v>
      </c>
      <c r="I1053" s="27"/>
      <c r="J1053" s="17"/>
      <c r="K1053" s="20">
        <f t="shared" si="305"/>
        <v>91.664678278851511</v>
      </c>
      <c r="L1053" s="20">
        <f t="shared" si="305"/>
        <v>100</v>
      </c>
      <c r="M1053" s="27">
        <f t="shared" si="305"/>
        <v>98.972140899082476</v>
      </c>
    </row>
    <row r="1054" spans="1:13" ht="18" customHeight="1">
      <c r="A1054" s="35" t="s">
        <v>37</v>
      </c>
      <c r="B1054" s="25" t="s">
        <v>485</v>
      </c>
      <c r="C1054" s="27"/>
      <c r="D1054" s="27">
        <v>510.24</v>
      </c>
      <c r="E1054" s="32">
        <f t="shared" si="306"/>
        <v>510.24</v>
      </c>
      <c r="F1054" s="27"/>
      <c r="G1054" s="27">
        <v>287.77</v>
      </c>
      <c r="H1054" s="27">
        <f t="shared" si="304"/>
        <v>287.77</v>
      </c>
      <c r="I1054" s="27"/>
      <c r="J1054" s="17"/>
      <c r="K1054" s="20"/>
      <c r="L1054" s="20">
        <f t="shared" si="305"/>
        <v>56.398949513954207</v>
      </c>
      <c r="M1054" s="27">
        <f t="shared" si="305"/>
        <v>56.398949513954207</v>
      </c>
    </row>
    <row r="1055" spans="1:13" ht="18" customHeight="1">
      <c r="A1055" s="35" t="s">
        <v>37</v>
      </c>
      <c r="B1055" s="25" t="s">
        <v>486</v>
      </c>
      <c r="C1055" s="27">
        <v>39.9</v>
      </c>
      <c r="D1055" s="27">
        <v>283.68</v>
      </c>
      <c r="E1055" s="32">
        <f t="shared" si="306"/>
        <v>323.58</v>
      </c>
      <c r="F1055" s="27">
        <v>18.29</v>
      </c>
      <c r="G1055" s="27">
        <v>283.68</v>
      </c>
      <c r="H1055" s="27">
        <f t="shared" si="304"/>
        <v>301.97000000000003</v>
      </c>
      <c r="I1055" s="27"/>
      <c r="J1055" s="17"/>
      <c r="K1055" s="20">
        <f t="shared" si="305"/>
        <v>45.839598997493738</v>
      </c>
      <c r="L1055" s="20">
        <f t="shared" si="305"/>
        <v>100</v>
      </c>
      <c r="M1055" s="27">
        <f t="shared" si="305"/>
        <v>93.321589715062743</v>
      </c>
    </row>
    <row r="1056" spans="1:13" ht="18" customHeight="1">
      <c r="A1056" s="35" t="s">
        <v>26</v>
      </c>
      <c r="B1056" s="25" t="s">
        <v>487</v>
      </c>
      <c r="C1056" s="27"/>
      <c r="D1056" s="27">
        <v>19958.349999999999</v>
      </c>
      <c r="E1056" s="32">
        <f t="shared" si="306"/>
        <v>19958.349999999999</v>
      </c>
      <c r="F1056" s="27"/>
      <c r="G1056" s="27">
        <v>16518.91</v>
      </c>
      <c r="H1056" s="27">
        <f t="shared" si="304"/>
        <v>16518.91</v>
      </c>
      <c r="I1056" s="27"/>
      <c r="J1056" s="17"/>
      <c r="K1056" s="20"/>
      <c r="L1056" s="20">
        <f t="shared" si="305"/>
        <v>82.766912094436677</v>
      </c>
      <c r="M1056" s="27">
        <f t="shared" si="305"/>
        <v>82.766912094436677</v>
      </c>
    </row>
    <row r="1057" spans="1:13" ht="18" customHeight="1">
      <c r="A1057" s="35" t="s">
        <v>26</v>
      </c>
      <c r="B1057" s="25" t="s">
        <v>488</v>
      </c>
      <c r="C1057" s="27">
        <v>1628.64</v>
      </c>
      <c r="D1057" s="27">
        <v>11578.59</v>
      </c>
      <c r="E1057" s="32">
        <f t="shared" si="306"/>
        <v>13207.23</v>
      </c>
      <c r="F1057" s="27">
        <v>1492.92</v>
      </c>
      <c r="G1057" s="27">
        <v>11578.59</v>
      </c>
      <c r="H1057" s="27">
        <f t="shared" si="304"/>
        <v>13071.51</v>
      </c>
      <c r="I1057" s="27"/>
      <c r="J1057" s="17"/>
      <c r="K1057" s="20">
        <f t="shared" si="305"/>
        <v>91.666666666666657</v>
      </c>
      <c r="L1057" s="20">
        <f t="shared" si="305"/>
        <v>100</v>
      </c>
      <c r="M1057" s="27">
        <f t="shared" si="305"/>
        <v>98.972381036750335</v>
      </c>
    </row>
    <row r="1058" spans="1:13" ht="18" customHeight="1">
      <c r="A1058" s="35" t="s">
        <v>493</v>
      </c>
      <c r="B1058" s="25" t="s">
        <v>38</v>
      </c>
      <c r="C1058" s="27">
        <v>2000</v>
      </c>
      <c r="D1058" s="27">
        <v>24500</v>
      </c>
      <c r="E1058" s="32">
        <f t="shared" si="306"/>
        <v>26500</v>
      </c>
      <c r="F1058" s="27">
        <v>956.32</v>
      </c>
      <c r="G1058" s="27">
        <v>24500</v>
      </c>
      <c r="H1058" s="27">
        <f t="shared" si="304"/>
        <v>25456.32</v>
      </c>
      <c r="I1058" s="27"/>
      <c r="J1058" s="17"/>
      <c r="K1058" s="20">
        <f t="shared" si="305"/>
        <v>47.816000000000003</v>
      </c>
      <c r="L1058" s="20">
        <f t="shared" si="305"/>
        <v>100</v>
      </c>
      <c r="M1058" s="27">
        <f t="shared" si="305"/>
        <v>96.061584905660382</v>
      </c>
    </row>
    <row r="1059" spans="1:13" ht="18" customHeight="1">
      <c r="A1059" s="35" t="s">
        <v>493</v>
      </c>
      <c r="B1059" s="25" t="s">
        <v>489</v>
      </c>
      <c r="C1059" s="27"/>
      <c r="D1059" s="27">
        <v>2750</v>
      </c>
      <c r="E1059" s="32">
        <f t="shared" si="306"/>
        <v>2750</v>
      </c>
      <c r="F1059" s="27"/>
      <c r="G1059" s="27"/>
      <c r="H1059" s="27">
        <f t="shared" si="304"/>
        <v>0</v>
      </c>
      <c r="I1059" s="27"/>
      <c r="J1059" s="17"/>
      <c r="K1059" s="20"/>
      <c r="L1059" s="20">
        <f t="shared" si="305"/>
        <v>0</v>
      </c>
      <c r="M1059" s="27">
        <f t="shared" si="305"/>
        <v>0</v>
      </c>
    </row>
    <row r="1060" spans="1:13" ht="18" customHeight="1">
      <c r="A1060" s="35" t="s">
        <v>493</v>
      </c>
      <c r="B1060" s="25" t="s">
        <v>490</v>
      </c>
      <c r="C1060" s="27">
        <v>3100</v>
      </c>
      <c r="D1060" s="27"/>
      <c r="E1060" s="32">
        <f t="shared" si="306"/>
        <v>3100</v>
      </c>
      <c r="F1060" s="27">
        <v>2899.87</v>
      </c>
      <c r="G1060" s="27"/>
      <c r="H1060" s="27">
        <f t="shared" si="304"/>
        <v>2899.87</v>
      </c>
      <c r="I1060" s="27"/>
      <c r="J1060" s="17"/>
      <c r="K1060" s="20">
        <f t="shared" ref="K1060:M1062" si="307">F1060/C1060*100</f>
        <v>93.544193548387085</v>
      </c>
      <c r="L1060" s="20"/>
      <c r="M1060" s="27">
        <f t="shared" si="307"/>
        <v>93.544193548387085</v>
      </c>
    </row>
    <row r="1061" spans="1:13" ht="18" customHeight="1">
      <c r="A1061" s="35" t="s">
        <v>28</v>
      </c>
      <c r="B1061" s="25" t="s">
        <v>466</v>
      </c>
      <c r="C1061" s="27"/>
      <c r="D1061" s="27">
        <v>700</v>
      </c>
      <c r="E1061" s="32">
        <f t="shared" si="306"/>
        <v>700</v>
      </c>
      <c r="F1061" s="27"/>
      <c r="G1061" s="27">
        <v>59</v>
      </c>
      <c r="H1061" s="27">
        <f t="shared" si="304"/>
        <v>59</v>
      </c>
      <c r="I1061" s="27"/>
      <c r="J1061" s="17"/>
      <c r="K1061" s="20"/>
      <c r="L1061" s="20">
        <f t="shared" si="307"/>
        <v>8.4285714285714288</v>
      </c>
      <c r="M1061" s="27">
        <f t="shared" si="307"/>
        <v>8.4285714285714288</v>
      </c>
    </row>
    <row r="1062" spans="1:13" ht="18" customHeight="1">
      <c r="A1062" s="35" t="s">
        <v>28</v>
      </c>
      <c r="B1062" s="25" t="s">
        <v>491</v>
      </c>
      <c r="C1062" s="27">
        <v>480</v>
      </c>
      <c r="D1062" s="27">
        <v>6350</v>
      </c>
      <c r="E1062" s="32">
        <f t="shared" si="306"/>
        <v>6830</v>
      </c>
      <c r="F1062" s="27">
        <v>111.41</v>
      </c>
      <c r="G1062" s="27">
        <v>6350</v>
      </c>
      <c r="H1062" s="27">
        <f t="shared" si="304"/>
        <v>6461.41</v>
      </c>
      <c r="I1062" s="27"/>
      <c r="J1062" s="17"/>
      <c r="K1062" s="20">
        <f t="shared" si="307"/>
        <v>23.210416666666667</v>
      </c>
      <c r="L1062" s="20">
        <f t="shared" si="307"/>
        <v>100</v>
      </c>
      <c r="M1062" s="27">
        <f t="shared" si="307"/>
        <v>94.603367496339672</v>
      </c>
    </row>
    <row r="1063" spans="1:13" ht="18.75" customHeight="1">
      <c r="A1063" s="4"/>
      <c r="B1063" s="25"/>
      <c r="C1063" s="27"/>
      <c r="D1063" s="27"/>
      <c r="E1063" s="27"/>
      <c r="F1063" s="27"/>
      <c r="G1063" s="27"/>
      <c r="H1063" s="27"/>
      <c r="I1063" s="27"/>
      <c r="J1063" s="27"/>
      <c r="K1063" s="30"/>
      <c r="L1063" s="20"/>
      <c r="M1063" s="27"/>
    </row>
    <row r="1064" spans="1:13" ht="18" customHeight="1">
      <c r="A1064" s="37" t="s">
        <v>164</v>
      </c>
      <c r="B1064" s="5" t="s">
        <v>165</v>
      </c>
      <c r="C1064" s="24">
        <f>C1065</f>
        <v>1147674</v>
      </c>
      <c r="D1064" s="24">
        <f>D1065</f>
        <v>41700</v>
      </c>
      <c r="E1064" s="24">
        <f>SUM(C1064:D1064)</f>
        <v>1189374</v>
      </c>
      <c r="F1064" s="24">
        <f>F1065</f>
        <v>1142800.2799999998</v>
      </c>
      <c r="G1064" s="24">
        <f>G1065</f>
        <v>41700</v>
      </c>
      <c r="H1064" s="24">
        <f>SUM(F1064:G1064)</f>
        <v>1184500.2799999998</v>
      </c>
      <c r="I1064" s="24">
        <f>I1065</f>
        <v>59907.58</v>
      </c>
      <c r="J1064" s="24">
        <f>J1065</f>
        <v>0</v>
      </c>
      <c r="K1064" s="24">
        <f>F1064/C1064*100</f>
        <v>99.575339338522937</v>
      </c>
      <c r="L1064" s="74">
        <f>G1064/D1064*100</f>
        <v>100</v>
      </c>
      <c r="M1064" s="24">
        <f>H1064/E1064*100</f>
        <v>99.590228136818169</v>
      </c>
    </row>
    <row r="1065" spans="1:13" ht="18" customHeight="1">
      <c r="A1065" s="22" t="s">
        <v>397</v>
      </c>
      <c r="B1065" s="5"/>
      <c r="C1065" s="24">
        <f>C1066+C1069+C1070</f>
        <v>1147674</v>
      </c>
      <c r="D1065" s="24">
        <f>D1066+D1069+D1070</f>
        <v>41700</v>
      </c>
      <c r="E1065" s="24">
        <f t="shared" ref="E1065:E1070" si="308">SUM(C1065:D1065)</f>
        <v>1189374</v>
      </c>
      <c r="F1065" s="24">
        <f>F1066+F1069+F1070</f>
        <v>1142800.2799999998</v>
      </c>
      <c r="G1065" s="24">
        <f>G1066+G1069+G1070</f>
        <v>41700</v>
      </c>
      <c r="H1065" s="24">
        <f t="shared" ref="H1065:H1070" si="309">SUM(F1065:G1065)</f>
        <v>1184500.2799999998</v>
      </c>
      <c r="I1065" s="24">
        <f>I1066+I1069+I1070</f>
        <v>59907.58</v>
      </c>
      <c r="J1065" s="24">
        <f>J1066+J1069+J1070</f>
        <v>0</v>
      </c>
      <c r="K1065" s="24">
        <f t="shared" ref="K1065:K1070" si="310">F1065/C1065*100</f>
        <v>99.575339338522937</v>
      </c>
      <c r="L1065" s="20">
        <f>G1065/D1065*100</f>
        <v>100</v>
      </c>
      <c r="M1065" s="24">
        <f t="shared" ref="M1065:M1070" si="311">H1065/E1065*100</f>
        <v>99.590228136818169</v>
      </c>
    </row>
    <row r="1066" spans="1:13" ht="18" customHeight="1">
      <c r="A1066" s="97" t="s">
        <v>398</v>
      </c>
      <c r="B1066" s="87"/>
      <c r="C1066" s="32">
        <f>C1067+C1068</f>
        <v>1003465</v>
      </c>
      <c r="D1066" s="32">
        <f>D1067+D1068</f>
        <v>41700</v>
      </c>
      <c r="E1066" s="32">
        <f t="shared" si="308"/>
        <v>1045165</v>
      </c>
      <c r="F1066" s="32">
        <f>F1067+F1068</f>
        <v>1002777.9099999999</v>
      </c>
      <c r="G1066" s="32">
        <f>G1067+G1068</f>
        <v>41700</v>
      </c>
      <c r="H1066" s="32">
        <f t="shared" si="309"/>
        <v>1044477.9099999999</v>
      </c>
      <c r="I1066" s="32">
        <f>I1067+I1068</f>
        <v>59907.58</v>
      </c>
      <c r="J1066" s="32">
        <f>J1067+J1068</f>
        <v>0</v>
      </c>
      <c r="K1066" s="24">
        <f t="shared" si="310"/>
        <v>99.931528254597808</v>
      </c>
      <c r="L1066" s="20">
        <f>G1066/D1066*100</f>
        <v>100</v>
      </c>
      <c r="M1066" s="24">
        <f t="shared" si="311"/>
        <v>99.934260140743319</v>
      </c>
    </row>
    <row r="1067" spans="1:13" ht="18" customHeight="1">
      <c r="A1067" s="98" t="s">
        <v>399</v>
      </c>
      <c r="B1067" s="87"/>
      <c r="C1067" s="32">
        <f>C1075+C1104</f>
        <v>757936</v>
      </c>
      <c r="D1067" s="32">
        <f>D1075+D1104</f>
        <v>639</v>
      </c>
      <c r="E1067" s="32">
        <f t="shared" si="308"/>
        <v>758575</v>
      </c>
      <c r="F1067" s="32">
        <f>F1075+F1104</f>
        <v>757929.28</v>
      </c>
      <c r="G1067" s="32">
        <f>G1075+G1104</f>
        <v>639</v>
      </c>
      <c r="H1067" s="32">
        <f t="shared" si="309"/>
        <v>758568.28</v>
      </c>
      <c r="I1067" s="32">
        <f>I1075+I1104</f>
        <v>56840.810000000005</v>
      </c>
      <c r="J1067" s="32">
        <f>J1075+J1104</f>
        <v>0</v>
      </c>
      <c r="K1067" s="24">
        <f t="shared" si="310"/>
        <v>99.999113381604786</v>
      </c>
      <c r="L1067" s="20">
        <f>G1067/D1067*100</f>
        <v>100</v>
      </c>
      <c r="M1067" s="24">
        <f t="shared" si="311"/>
        <v>99.999114128464555</v>
      </c>
    </row>
    <row r="1068" spans="1:13" ht="18" customHeight="1">
      <c r="A1068" s="98" t="s">
        <v>400</v>
      </c>
      <c r="B1068" s="87"/>
      <c r="C1068" s="32">
        <f>C1076+C1105</f>
        <v>245529</v>
      </c>
      <c r="D1068" s="32">
        <f>D1076+D1105</f>
        <v>41061</v>
      </c>
      <c r="E1068" s="32">
        <f t="shared" si="308"/>
        <v>286590</v>
      </c>
      <c r="F1068" s="32">
        <f>F1076+F1105</f>
        <v>244848.62999999995</v>
      </c>
      <c r="G1068" s="32">
        <f>G1076+G1105</f>
        <v>41061</v>
      </c>
      <c r="H1068" s="32">
        <f t="shared" si="309"/>
        <v>285909.62999999995</v>
      </c>
      <c r="I1068" s="32">
        <f>I1076+I1105</f>
        <v>3066.77</v>
      </c>
      <c r="J1068" s="32">
        <f>J1076+J1105</f>
        <v>0</v>
      </c>
      <c r="K1068" s="24">
        <f t="shared" si="310"/>
        <v>99.722896277018165</v>
      </c>
      <c r="L1068" s="20">
        <f>G1068/D1068*100</f>
        <v>100</v>
      </c>
      <c r="M1068" s="24">
        <f t="shared" si="311"/>
        <v>99.762598136710963</v>
      </c>
    </row>
    <row r="1069" spans="1:13" ht="18" customHeight="1">
      <c r="A1069" s="97" t="s">
        <v>415</v>
      </c>
      <c r="B1069" s="87"/>
      <c r="C1069" s="32">
        <f>C1106</f>
        <v>144000</v>
      </c>
      <c r="D1069" s="32">
        <f>D1106</f>
        <v>0</v>
      </c>
      <c r="E1069" s="32">
        <f t="shared" si="308"/>
        <v>144000</v>
      </c>
      <c r="F1069" s="32">
        <f>F1106</f>
        <v>139813.69</v>
      </c>
      <c r="G1069" s="32">
        <f>G1106</f>
        <v>0</v>
      </c>
      <c r="H1069" s="32">
        <f t="shared" si="309"/>
        <v>139813.69</v>
      </c>
      <c r="I1069" s="32">
        <f>I1106</f>
        <v>0</v>
      </c>
      <c r="J1069" s="32">
        <f>J1106</f>
        <v>0</v>
      </c>
      <c r="K1069" s="24">
        <f t="shared" si="310"/>
        <v>97.092840277777782</v>
      </c>
      <c r="L1069" s="20"/>
      <c r="M1069" s="24">
        <f t="shared" si="311"/>
        <v>97.092840277777782</v>
      </c>
    </row>
    <row r="1070" spans="1:13" ht="18" customHeight="1">
      <c r="A1070" s="98" t="s">
        <v>402</v>
      </c>
      <c r="B1070" s="87"/>
      <c r="C1070" s="32">
        <f>C1077</f>
        <v>209</v>
      </c>
      <c r="D1070" s="32">
        <f>D1077</f>
        <v>0</v>
      </c>
      <c r="E1070" s="32">
        <f t="shared" si="308"/>
        <v>209</v>
      </c>
      <c r="F1070" s="32">
        <f>F1077</f>
        <v>208.68</v>
      </c>
      <c r="G1070" s="32">
        <f>G1077</f>
        <v>0</v>
      </c>
      <c r="H1070" s="32">
        <f t="shared" si="309"/>
        <v>208.68</v>
      </c>
      <c r="I1070" s="32">
        <f>I1077</f>
        <v>0</v>
      </c>
      <c r="J1070" s="32">
        <f>J1077</f>
        <v>0</v>
      </c>
      <c r="K1070" s="24">
        <f t="shared" si="310"/>
        <v>99.84688995215312</v>
      </c>
      <c r="L1070" s="20"/>
      <c r="M1070" s="24">
        <f t="shared" si="311"/>
        <v>99.84688995215312</v>
      </c>
    </row>
    <row r="1071" spans="1:13" ht="14.25" customHeight="1">
      <c r="A1071" s="30"/>
      <c r="B1071" s="25"/>
      <c r="C1071" s="27"/>
      <c r="D1071" s="27"/>
      <c r="E1071" s="27"/>
      <c r="F1071" s="27"/>
      <c r="G1071" s="27"/>
      <c r="H1071" s="27"/>
      <c r="I1071" s="27"/>
      <c r="J1071" s="27"/>
      <c r="K1071" s="30"/>
      <c r="L1071" s="30"/>
      <c r="M1071" s="27"/>
    </row>
    <row r="1072" spans="1:13" s="28" customFormat="1" ht="18" customHeight="1">
      <c r="A1072" s="23" t="s">
        <v>166</v>
      </c>
      <c r="B1072" s="34">
        <v>85305</v>
      </c>
      <c r="C1072" s="24">
        <f>C1073</f>
        <v>992824</v>
      </c>
      <c r="D1072" s="24">
        <f>D1073</f>
        <v>0</v>
      </c>
      <c r="E1072" s="24">
        <f t="shared" ref="E1072:E1077" si="312">SUM(C1072:D1072)</f>
        <v>992824</v>
      </c>
      <c r="F1072" s="24">
        <f>F1073</f>
        <v>992796.5</v>
      </c>
      <c r="G1072" s="24">
        <f>G1073</f>
        <v>0</v>
      </c>
      <c r="H1072" s="24">
        <f t="shared" ref="H1072:H1077" si="313">SUM(F1072:G1072)</f>
        <v>992796.5</v>
      </c>
      <c r="I1072" s="24">
        <f>I1073</f>
        <v>59907.58</v>
      </c>
      <c r="J1072" s="24">
        <f>J1073</f>
        <v>0</v>
      </c>
      <c r="K1072" s="24">
        <f t="shared" ref="K1072:K1099" si="314">F1072/C1072*100</f>
        <v>99.99723012336527</v>
      </c>
      <c r="L1072" s="24">
        <v>0</v>
      </c>
      <c r="M1072" s="24">
        <f t="shared" ref="M1072:M1099" si="315">H1072/E1072*100</f>
        <v>99.99723012336527</v>
      </c>
    </row>
    <row r="1073" spans="1:13" s="28" customFormat="1" ht="18" customHeight="1">
      <c r="A1073" s="22" t="s">
        <v>397</v>
      </c>
      <c r="B1073" s="34"/>
      <c r="C1073" s="24">
        <f>C1074+C1077</f>
        <v>992824</v>
      </c>
      <c r="D1073" s="24">
        <f>D1074+D1077</f>
        <v>0</v>
      </c>
      <c r="E1073" s="24">
        <f t="shared" si="312"/>
        <v>992824</v>
      </c>
      <c r="F1073" s="24">
        <f>F1074+F1077</f>
        <v>992796.5</v>
      </c>
      <c r="G1073" s="24">
        <f>G1074+G1077</f>
        <v>0</v>
      </c>
      <c r="H1073" s="24">
        <f t="shared" si="313"/>
        <v>992796.5</v>
      </c>
      <c r="I1073" s="24">
        <f>I1074+I1077</f>
        <v>59907.58</v>
      </c>
      <c r="J1073" s="24">
        <f>J1074+J1077</f>
        <v>0</v>
      </c>
      <c r="K1073" s="24">
        <f t="shared" si="314"/>
        <v>99.99723012336527</v>
      </c>
      <c r="L1073" s="24"/>
      <c r="M1073" s="24">
        <f t="shared" si="315"/>
        <v>99.99723012336527</v>
      </c>
    </row>
    <row r="1074" spans="1:13" s="28" customFormat="1" ht="18" customHeight="1">
      <c r="A1074" s="97" t="s">
        <v>398</v>
      </c>
      <c r="B1074" s="73"/>
      <c r="C1074" s="32">
        <f>C1075+C1076</f>
        <v>992615</v>
      </c>
      <c r="D1074" s="32">
        <f>D1075+D1076</f>
        <v>0</v>
      </c>
      <c r="E1074" s="32">
        <f t="shared" si="312"/>
        <v>992615</v>
      </c>
      <c r="F1074" s="32">
        <f>F1075+F1076</f>
        <v>992587.82</v>
      </c>
      <c r="G1074" s="32">
        <f>G1075+G1076</f>
        <v>0</v>
      </c>
      <c r="H1074" s="32">
        <f t="shared" si="313"/>
        <v>992587.82</v>
      </c>
      <c r="I1074" s="32">
        <f>I1075+I1076</f>
        <v>59907.58</v>
      </c>
      <c r="J1074" s="32">
        <f>J1075+J1076</f>
        <v>0</v>
      </c>
      <c r="K1074" s="32">
        <f t="shared" si="314"/>
        <v>99.997261778232243</v>
      </c>
      <c r="L1074" s="32"/>
      <c r="M1074" s="32">
        <f t="shared" si="315"/>
        <v>99.997261778232243</v>
      </c>
    </row>
    <row r="1075" spans="1:13" s="28" customFormat="1" ht="18" customHeight="1">
      <c r="A1075" s="98" t="s">
        <v>399</v>
      </c>
      <c r="B1075" s="73"/>
      <c r="C1075" s="32">
        <f>SUM(C1079:C1083)</f>
        <v>757936</v>
      </c>
      <c r="D1075" s="32">
        <f>SUM(D1079:D1083)</f>
        <v>0</v>
      </c>
      <c r="E1075" s="32">
        <f t="shared" si="312"/>
        <v>757936</v>
      </c>
      <c r="F1075" s="32">
        <f>SUM(F1079:F1083)</f>
        <v>757929.28</v>
      </c>
      <c r="G1075" s="32">
        <f>SUM(G1079:G1083)</f>
        <v>0</v>
      </c>
      <c r="H1075" s="32">
        <f t="shared" si="313"/>
        <v>757929.28</v>
      </c>
      <c r="I1075" s="32">
        <f>SUM(I1079:I1083)</f>
        <v>56840.810000000005</v>
      </c>
      <c r="J1075" s="32">
        <f>SUM(J1079:J1083)</f>
        <v>0</v>
      </c>
      <c r="K1075" s="32">
        <f t="shared" si="314"/>
        <v>99.999113381604786</v>
      </c>
      <c r="L1075" s="32"/>
      <c r="M1075" s="32">
        <f t="shared" si="315"/>
        <v>99.999113381604786</v>
      </c>
    </row>
    <row r="1076" spans="1:13" s="28" customFormat="1" ht="18" customHeight="1">
      <c r="A1076" s="98" t="s">
        <v>400</v>
      </c>
      <c r="B1076" s="73"/>
      <c r="C1076" s="32">
        <f>SUM(C1084:C1099)</f>
        <v>234679</v>
      </c>
      <c r="D1076" s="32">
        <f>SUM(D1084:D1099)</f>
        <v>0</v>
      </c>
      <c r="E1076" s="32">
        <f t="shared" si="312"/>
        <v>234679</v>
      </c>
      <c r="F1076" s="32">
        <f>SUM(F1084:F1099)</f>
        <v>234658.53999999995</v>
      </c>
      <c r="G1076" s="32">
        <f>SUM(G1084:G1099)</f>
        <v>0</v>
      </c>
      <c r="H1076" s="32">
        <f t="shared" si="313"/>
        <v>234658.53999999995</v>
      </c>
      <c r="I1076" s="32">
        <f>SUM(I1084:I1099)</f>
        <v>3066.77</v>
      </c>
      <c r="J1076" s="32">
        <f>SUM(J1084:J1099)</f>
        <v>0</v>
      </c>
      <c r="K1076" s="32">
        <f t="shared" si="314"/>
        <v>99.991281708205662</v>
      </c>
      <c r="L1076" s="32"/>
      <c r="M1076" s="32">
        <f t="shared" si="315"/>
        <v>99.991281708205662</v>
      </c>
    </row>
    <row r="1077" spans="1:13" s="28" customFormat="1" ht="18" customHeight="1">
      <c r="A1077" s="98" t="s">
        <v>402</v>
      </c>
      <c r="B1077" s="73"/>
      <c r="C1077" s="32">
        <f>C1078</f>
        <v>209</v>
      </c>
      <c r="D1077" s="32">
        <f>D1078</f>
        <v>0</v>
      </c>
      <c r="E1077" s="32">
        <f t="shared" si="312"/>
        <v>209</v>
      </c>
      <c r="F1077" s="32">
        <f>F1078</f>
        <v>208.68</v>
      </c>
      <c r="G1077" s="32">
        <f>G1078</f>
        <v>0</v>
      </c>
      <c r="H1077" s="32">
        <f t="shared" si="313"/>
        <v>208.68</v>
      </c>
      <c r="I1077" s="32">
        <f>I1078</f>
        <v>0</v>
      </c>
      <c r="J1077" s="32">
        <f>J1078</f>
        <v>0</v>
      </c>
      <c r="K1077" s="32">
        <f t="shared" si="314"/>
        <v>99.84688995215312</v>
      </c>
      <c r="L1077" s="32"/>
      <c r="M1077" s="32">
        <f t="shared" si="315"/>
        <v>99.84688995215312</v>
      </c>
    </row>
    <row r="1078" spans="1:13" s="18" customFormat="1" ht="18" customHeight="1">
      <c r="A1078" s="16" t="s">
        <v>333</v>
      </c>
      <c r="B1078" s="25" t="s">
        <v>46</v>
      </c>
      <c r="C1078" s="17">
        <v>209</v>
      </c>
      <c r="D1078" s="17"/>
      <c r="E1078" s="27">
        <f t="shared" ref="E1078:E1099" si="316">C1078+D1078</f>
        <v>209</v>
      </c>
      <c r="F1078" s="17">
        <v>208.68</v>
      </c>
      <c r="G1078" s="17"/>
      <c r="H1078" s="27">
        <f t="shared" ref="H1078:H1099" si="317">F1078+G1078</f>
        <v>208.68</v>
      </c>
      <c r="I1078" s="17"/>
      <c r="J1078" s="17"/>
      <c r="K1078" s="32">
        <f t="shared" si="314"/>
        <v>99.84688995215312</v>
      </c>
      <c r="L1078" s="32"/>
      <c r="M1078" s="32">
        <f t="shared" si="315"/>
        <v>99.84688995215312</v>
      </c>
    </row>
    <row r="1079" spans="1:13" ht="18" customHeight="1">
      <c r="A1079" s="33" t="s">
        <v>33</v>
      </c>
      <c r="B1079" s="25" t="s">
        <v>34</v>
      </c>
      <c r="C1079" s="27">
        <v>599485</v>
      </c>
      <c r="D1079" s="27"/>
      <c r="E1079" s="27">
        <f t="shared" si="316"/>
        <v>599485</v>
      </c>
      <c r="F1079" s="27">
        <v>599482.93000000005</v>
      </c>
      <c r="G1079" s="27"/>
      <c r="H1079" s="27">
        <f t="shared" si="317"/>
        <v>599482.93000000005</v>
      </c>
      <c r="I1079" s="27"/>
      <c r="J1079" s="27"/>
      <c r="K1079" s="27">
        <f t="shared" si="314"/>
        <v>99.999654703620607</v>
      </c>
      <c r="L1079" s="27"/>
      <c r="M1079" s="27">
        <f t="shared" si="315"/>
        <v>99.999654703620607</v>
      </c>
    </row>
    <row r="1080" spans="1:13" ht="18" customHeight="1">
      <c r="A1080" s="33" t="s">
        <v>35</v>
      </c>
      <c r="B1080" s="25" t="s">
        <v>36</v>
      </c>
      <c r="C1080" s="27">
        <v>46196</v>
      </c>
      <c r="D1080" s="27"/>
      <c r="E1080" s="27">
        <f t="shared" si="316"/>
        <v>46196</v>
      </c>
      <c r="F1080" s="27">
        <v>46195.13</v>
      </c>
      <c r="G1080" s="27"/>
      <c r="H1080" s="27">
        <f t="shared" si="317"/>
        <v>46195.13</v>
      </c>
      <c r="I1080" s="27">
        <v>48242.44</v>
      </c>
      <c r="J1080" s="27"/>
      <c r="K1080" s="27">
        <f t="shared" si="314"/>
        <v>99.998116720062342</v>
      </c>
      <c r="L1080" s="27"/>
      <c r="M1080" s="27">
        <f t="shared" si="315"/>
        <v>99.998116720062342</v>
      </c>
    </row>
    <row r="1081" spans="1:13" ht="18" customHeight="1">
      <c r="A1081" s="35" t="s">
        <v>22</v>
      </c>
      <c r="B1081" s="25" t="s">
        <v>23</v>
      </c>
      <c r="C1081" s="27">
        <v>97328</v>
      </c>
      <c r="D1081" s="27"/>
      <c r="E1081" s="27">
        <f t="shared" si="316"/>
        <v>97328</v>
      </c>
      <c r="F1081" s="27">
        <v>97325.7</v>
      </c>
      <c r="G1081" s="27"/>
      <c r="H1081" s="27">
        <f t="shared" si="317"/>
        <v>97325.7</v>
      </c>
      <c r="I1081" s="27">
        <v>7588.57</v>
      </c>
      <c r="J1081" s="27"/>
      <c r="K1081" s="27">
        <f t="shared" si="314"/>
        <v>99.997636856814069</v>
      </c>
      <c r="L1081" s="27"/>
      <c r="M1081" s="27">
        <f t="shared" si="315"/>
        <v>99.997636856814069</v>
      </c>
    </row>
    <row r="1082" spans="1:13" ht="18" customHeight="1">
      <c r="A1082" s="33" t="s">
        <v>24</v>
      </c>
      <c r="B1082" s="25" t="s">
        <v>25</v>
      </c>
      <c r="C1082" s="27">
        <v>12927</v>
      </c>
      <c r="D1082" s="27"/>
      <c r="E1082" s="27">
        <f t="shared" si="316"/>
        <v>12927</v>
      </c>
      <c r="F1082" s="27">
        <v>12925.52</v>
      </c>
      <c r="G1082" s="27"/>
      <c r="H1082" s="27">
        <f t="shared" si="317"/>
        <v>12925.52</v>
      </c>
      <c r="I1082" s="27">
        <v>1009.8</v>
      </c>
      <c r="J1082" s="27"/>
      <c r="K1082" s="27">
        <f t="shared" si="314"/>
        <v>99.988551094608198</v>
      </c>
      <c r="L1082" s="27"/>
      <c r="M1082" s="27">
        <f t="shared" si="315"/>
        <v>99.988551094608198</v>
      </c>
    </row>
    <row r="1083" spans="1:13" ht="18" customHeight="1">
      <c r="A1083" s="35" t="s">
        <v>26</v>
      </c>
      <c r="B1083" s="25" t="s">
        <v>27</v>
      </c>
      <c r="C1083" s="27">
        <v>2000</v>
      </c>
      <c r="D1083" s="27"/>
      <c r="E1083" s="27">
        <f t="shared" si="316"/>
        <v>2000</v>
      </c>
      <c r="F1083" s="27">
        <v>2000</v>
      </c>
      <c r="G1083" s="27"/>
      <c r="H1083" s="27">
        <f t="shared" si="317"/>
        <v>2000</v>
      </c>
      <c r="I1083" s="27"/>
      <c r="J1083" s="27"/>
      <c r="K1083" s="27">
        <f t="shared" si="314"/>
        <v>100</v>
      </c>
      <c r="L1083" s="27"/>
      <c r="M1083" s="27">
        <f t="shared" si="315"/>
        <v>100</v>
      </c>
    </row>
    <row r="1084" spans="1:13" ht="18" customHeight="1">
      <c r="A1084" s="35" t="s">
        <v>37</v>
      </c>
      <c r="B1084" s="25" t="s">
        <v>38</v>
      </c>
      <c r="C1084" s="27">
        <v>17156</v>
      </c>
      <c r="D1084" s="27"/>
      <c r="E1084" s="27">
        <f t="shared" si="316"/>
        <v>17156</v>
      </c>
      <c r="F1084" s="27">
        <v>17155.91</v>
      </c>
      <c r="G1084" s="27"/>
      <c r="H1084" s="27">
        <f t="shared" si="317"/>
        <v>17155.91</v>
      </c>
      <c r="I1084" s="27"/>
      <c r="J1084" s="27"/>
      <c r="K1084" s="27">
        <f t="shared" si="314"/>
        <v>99.999475402191649</v>
      </c>
      <c r="L1084" s="27"/>
      <c r="M1084" s="27">
        <f t="shared" si="315"/>
        <v>99.999475402191649</v>
      </c>
    </row>
    <row r="1085" spans="1:13" ht="18" customHeight="1">
      <c r="A1085" s="33" t="s">
        <v>123</v>
      </c>
      <c r="B1085" s="25" t="s">
        <v>124</v>
      </c>
      <c r="C1085" s="27">
        <v>52370</v>
      </c>
      <c r="D1085" s="27"/>
      <c r="E1085" s="27">
        <f t="shared" si="316"/>
        <v>52370</v>
      </c>
      <c r="F1085" s="27">
        <v>52355.48</v>
      </c>
      <c r="G1085" s="27"/>
      <c r="H1085" s="27">
        <f t="shared" si="317"/>
        <v>52355.48</v>
      </c>
      <c r="I1085" s="27"/>
      <c r="J1085" s="27"/>
      <c r="K1085" s="27">
        <f t="shared" si="314"/>
        <v>99.972274202787858</v>
      </c>
      <c r="L1085" s="27"/>
      <c r="M1085" s="27">
        <f t="shared" si="315"/>
        <v>99.972274202787858</v>
      </c>
    </row>
    <row r="1086" spans="1:13" ht="18" customHeight="1">
      <c r="A1086" s="33" t="s">
        <v>143</v>
      </c>
      <c r="B1086" s="25" t="s">
        <v>144</v>
      </c>
      <c r="C1086" s="27">
        <v>1000</v>
      </c>
      <c r="D1086" s="27"/>
      <c r="E1086" s="27">
        <f t="shared" si="316"/>
        <v>1000</v>
      </c>
      <c r="F1086" s="27">
        <v>999.87</v>
      </c>
      <c r="G1086" s="27"/>
      <c r="H1086" s="27">
        <f t="shared" si="317"/>
        <v>999.87</v>
      </c>
      <c r="I1086" s="27"/>
      <c r="J1086" s="27"/>
      <c r="K1086" s="27">
        <f t="shared" si="314"/>
        <v>99.987000000000009</v>
      </c>
      <c r="L1086" s="27"/>
      <c r="M1086" s="27">
        <f t="shared" si="315"/>
        <v>99.987000000000009</v>
      </c>
    </row>
    <row r="1087" spans="1:13" ht="18" customHeight="1">
      <c r="A1087" s="33" t="s">
        <v>289</v>
      </c>
      <c r="B1087" s="25" t="s">
        <v>120</v>
      </c>
      <c r="C1087" s="27">
        <v>1000</v>
      </c>
      <c r="D1087" s="27"/>
      <c r="E1087" s="27">
        <f t="shared" si="316"/>
        <v>1000</v>
      </c>
      <c r="F1087" s="27">
        <v>1000</v>
      </c>
      <c r="G1087" s="27"/>
      <c r="H1087" s="27">
        <f t="shared" si="317"/>
        <v>1000</v>
      </c>
      <c r="I1087" s="27"/>
      <c r="J1087" s="27"/>
      <c r="K1087" s="27">
        <f t="shared" si="314"/>
        <v>100</v>
      </c>
      <c r="L1087" s="27"/>
      <c r="M1087" s="27">
        <f t="shared" si="315"/>
        <v>100</v>
      </c>
    </row>
    <row r="1088" spans="1:13" ht="18" customHeight="1">
      <c r="A1088" s="33" t="s">
        <v>47</v>
      </c>
      <c r="B1088" s="25" t="s">
        <v>48</v>
      </c>
      <c r="C1088" s="27">
        <v>49720</v>
      </c>
      <c r="D1088" s="27"/>
      <c r="E1088" s="27">
        <f t="shared" si="316"/>
        <v>49720</v>
      </c>
      <c r="F1088" s="27">
        <v>49720</v>
      </c>
      <c r="G1088" s="27"/>
      <c r="H1088" s="27">
        <f t="shared" si="317"/>
        <v>49720</v>
      </c>
      <c r="I1088" s="27">
        <v>3066.77</v>
      </c>
      <c r="J1088" s="27"/>
      <c r="K1088" s="27">
        <f t="shared" si="314"/>
        <v>100</v>
      </c>
      <c r="L1088" s="27"/>
      <c r="M1088" s="27">
        <f t="shared" si="315"/>
        <v>100</v>
      </c>
    </row>
    <row r="1089" spans="1:13" ht="18" customHeight="1">
      <c r="A1089" s="35" t="s">
        <v>39</v>
      </c>
      <c r="B1089" s="25" t="s">
        <v>40</v>
      </c>
      <c r="C1089" s="27">
        <v>64826</v>
      </c>
      <c r="D1089" s="27"/>
      <c r="E1089" s="27">
        <f t="shared" si="316"/>
        <v>64826</v>
      </c>
      <c r="F1089" s="27">
        <v>64824.39</v>
      </c>
      <c r="G1089" s="27"/>
      <c r="H1089" s="27">
        <f t="shared" si="317"/>
        <v>64824.39</v>
      </c>
      <c r="I1089" s="27"/>
      <c r="J1089" s="27"/>
      <c r="K1089" s="27">
        <f t="shared" si="314"/>
        <v>99.997516428593471</v>
      </c>
      <c r="L1089" s="27"/>
      <c r="M1089" s="27">
        <f t="shared" si="315"/>
        <v>99.997516428593471</v>
      </c>
    </row>
    <row r="1090" spans="1:13" ht="18" customHeight="1">
      <c r="A1090" s="35" t="s">
        <v>253</v>
      </c>
      <c r="B1090" s="25" t="s">
        <v>212</v>
      </c>
      <c r="C1090" s="27">
        <v>610</v>
      </c>
      <c r="D1090" s="27"/>
      <c r="E1090" s="27">
        <f t="shared" si="316"/>
        <v>610</v>
      </c>
      <c r="F1090" s="27">
        <v>610</v>
      </c>
      <c r="G1090" s="27"/>
      <c r="H1090" s="27">
        <f t="shared" si="317"/>
        <v>610</v>
      </c>
      <c r="I1090" s="27"/>
      <c r="J1090" s="27"/>
      <c r="K1090" s="27">
        <f t="shared" si="314"/>
        <v>100</v>
      </c>
      <c r="L1090" s="27"/>
      <c r="M1090" s="27">
        <f t="shared" si="315"/>
        <v>100</v>
      </c>
    </row>
    <row r="1091" spans="1:13" ht="18" customHeight="1">
      <c r="A1091" s="33" t="s">
        <v>28</v>
      </c>
      <c r="B1091" s="25" t="s">
        <v>29</v>
      </c>
      <c r="C1091" s="27">
        <v>5976</v>
      </c>
      <c r="D1091" s="27"/>
      <c r="E1091" s="27">
        <f t="shared" si="316"/>
        <v>5976</v>
      </c>
      <c r="F1091" s="27">
        <v>5975.59</v>
      </c>
      <c r="G1091" s="27"/>
      <c r="H1091" s="27">
        <f t="shared" si="317"/>
        <v>5975.59</v>
      </c>
      <c r="I1091" s="27"/>
      <c r="J1091" s="27"/>
      <c r="K1091" s="27">
        <f t="shared" si="314"/>
        <v>99.993139223560917</v>
      </c>
      <c r="L1091" s="27"/>
      <c r="M1091" s="27">
        <f t="shared" si="315"/>
        <v>99.993139223560917</v>
      </c>
    </row>
    <row r="1092" spans="1:13" ht="18" customHeight="1">
      <c r="A1092" s="33" t="s">
        <v>73</v>
      </c>
      <c r="B1092" s="25" t="s">
        <v>74</v>
      </c>
      <c r="C1092" s="27">
        <v>1061</v>
      </c>
      <c r="D1092" s="27"/>
      <c r="E1092" s="27">
        <f>C1092+D1092</f>
        <v>1061</v>
      </c>
      <c r="F1092" s="27">
        <v>1060.6300000000001</v>
      </c>
      <c r="G1092" s="27"/>
      <c r="H1092" s="27">
        <f>F1092+G1092</f>
        <v>1060.6300000000001</v>
      </c>
      <c r="I1092" s="27"/>
      <c r="J1092" s="27"/>
      <c r="K1092" s="27">
        <f t="shared" si="314"/>
        <v>99.965127238454301</v>
      </c>
      <c r="L1092" s="27"/>
      <c r="M1092" s="27">
        <f t="shared" si="315"/>
        <v>99.965127238454301</v>
      </c>
    </row>
    <row r="1093" spans="1:13" ht="18.75" customHeight="1">
      <c r="A1093" s="72" t="s">
        <v>285</v>
      </c>
      <c r="B1093" s="25" t="s">
        <v>261</v>
      </c>
      <c r="C1093" s="27">
        <v>2240</v>
      </c>
      <c r="D1093" s="27"/>
      <c r="E1093" s="27">
        <f>C1093+D1093</f>
        <v>2240</v>
      </c>
      <c r="F1093" s="27">
        <v>2239.06</v>
      </c>
      <c r="G1093" s="27"/>
      <c r="H1093" s="27">
        <f>F1093+G1093</f>
        <v>2239.06</v>
      </c>
      <c r="I1093" s="27"/>
      <c r="J1093" s="27"/>
      <c r="K1093" s="27">
        <f t="shared" si="314"/>
        <v>99.958035714285714</v>
      </c>
      <c r="L1093" s="27"/>
      <c r="M1093" s="27">
        <f t="shared" si="315"/>
        <v>99.958035714285714</v>
      </c>
    </row>
    <row r="1094" spans="1:13" ht="18" customHeight="1">
      <c r="A1094" s="33" t="s">
        <v>75</v>
      </c>
      <c r="B1094" s="25" t="s">
        <v>76</v>
      </c>
      <c r="C1094" s="27">
        <v>601</v>
      </c>
      <c r="D1094" s="27"/>
      <c r="E1094" s="27">
        <f t="shared" si="316"/>
        <v>601</v>
      </c>
      <c r="F1094" s="27">
        <v>600.29999999999995</v>
      </c>
      <c r="G1094" s="27"/>
      <c r="H1094" s="27">
        <f t="shared" si="317"/>
        <v>600.29999999999995</v>
      </c>
      <c r="I1094" s="27"/>
      <c r="J1094" s="27"/>
      <c r="K1094" s="27">
        <f t="shared" si="314"/>
        <v>99.883527454242923</v>
      </c>
      <c r="L1094" s="27"/>
      <c r="M1094" s="27">
        <f t="shared" si="315"/>
        <v>99.883527454242923</v>
      </c>
    </row>
    <row r="1095" spans="1:13" ht="18" customHeight="1">
      <c r="A1095" s="33" t="s">
        <v>41</v>
      </c>
      <c r="B1095" s="25" t="s">
        <v>42</v>
      </c>
      <c r="C1095" s="27">
        <v>26113</v>
      </c>
      <c r="D1095" s="27"/>
      <c r="E1095" s="27">
        <f t="shared" si="316"/>
        <v>26113</v>
      </c>
      <c r="F1095" s="27">
        <v>26112.17</v>
      </c>
      <c r="G1095" s="27"/>
      <c r="H1095" s="27">
        <f t="shared" si="317"/>
        <v>26112.17</v>
      </c>
      <c r="I1095" s="27"/>
      <c r="J1095" s="27"/>
      <c r="K1095" s="27">
        <f t="shared" si="314"/>
        <v>99.996821506529315</v>
      </c>
      <c r="L1095" s="27"/>
      <c r="M1095" s="27">
        <f t="shared" si="315"/>
        <v>99.996821506529315</v>
      </c>
    </row>
    <row r="1096" spans="1:13" ht="18" customHeight="1">
      <c r="A1096" s="33" t="s">
        <v>49</v>
      </c>
      <c r="B1096" s="25" t="s">
        <v>50</v>
      </c>
      <c r="C1096" s="27">
        <v>7991</v>
      </c>
      <c r="D1096" s="27"/>
      <c r="E1096" s="27">
        <f t="shared" si="316"/>
        <v>7991</v>
      </c>
      <c r="F1096" s="27">
        <v>7991</v>
      </c>
      <c r="G1096" s="27"/>
      <c r="H1096" s="27">
        <f t="shared" si="317"/>
        <v>7991</v>
      </c>
      <c r="I1096" s="27"/>
      <c r="J1096" s="27"/>
      <c r="K1096" s="27">
        <f t="shared" si="314"/>
        <v>100</v>
      </c>
      <c r="L1096" s="27"/>
      <c r="M1096" s="27">
        <f t="shared" si="315"/>
        <v>100</v>
      </c>
    </row>
    <row r="1097" spans="1:13" ht="18" customHeight="1">
      <c r="A1097" s="33" t="s">
        <v>346</v>
      </c>
      <c r="B1097" s="25" t="s">
        <v>203</v>
      </c>
      <c r="C1097" s="27">
        <v>304</v>
      </c>
      <c r="D1097" s="27"/>
      <c r="E1097" s="27">
        <f t="shared" si="316"/>
        <v>304</v>
      </c>
      <c r="F1097" s="27">
        <v>303.8</v>
      </c>
      <c r="G1097" s="27"/>
      <c r="H1097" s="27">
        <f t="shared" si="317"/>
        <v>303.8</v>
      </c>
      <c r="I1097" s="27"/>
      <c r="J1097" s="27"/>
      <c r="K1097" s="27">
        <f t="shared" si="314"/>
        <v>99.934210526315795</v>
      </c>
      <c r="L1097" s="27"/>
      <c r="M1097" s="27">
        <f t="shared" si="315"/>
        <v>99.934210526315795</v>
      </c>
    </row>
    <row r="1098" spans="1:13" ht="18" customHeight="1">
      <c r="A1098" s="71" t="s">
        <v>291</v>
      </c>
      <c r="B1098" s="25" t="s">
        <v>265</v>
      </c>
      <c r="C1098" s="27">
        <v>1010</v>
      </c>
      <c r="D1098" s="27"/>
      <c r="E1098" s="27">
        <f t="shared" si="316"/>
        <v>1010</v>
      </c>
      <c r="F1098" s="27">
        <v>1010</v>
      </c>
      <c r="G1098" s="27"/>
      <c r="H1098" s="27">
        <f t="shared" si="317"/>
        <v>1010</v>
      </c>
      <c r="I1098" s="27"/>
      <c r="J1098" s="27"/>
      <c r="K1098" s="27">
        <f t="shared" si="314"/>
        <v>100</v>
      </c>
      <c r="L1098" s="27"/>
      <c r="M1098" s="27">
        <f t="shared" si="315"/>
        <v>100</v>
      </c>
    </row>
    <row r="1099" spans="1:13" ht="18" customHeight="1">
      <c r="A1099" s="71" t="s">
        <v>287</v>
      </c>
      <c r="B1099" s="25" t="s">
        <v>267</v>
      </c>
      <c r="C1099" s="27">
        <v>2701</v>
      </c>
      <c r="D1099" s="27"/>
      <c r="E1099" s="27">
        <f t="shared" si="316"/>
        <v>2701</v>
      </c>
      <c r="F1099" s="27">
        <v>2700.34</v>
      </c>
      <c r="G1099" s="27"/>
      <c r="H1099" s="27">
        <f t="shared" si="317"/>
        <v>2700.34</v>
      </c>
      <c r="I1099" s="27"/>
      <c r="J1099" s="27"/>
      <c r="K1099" s="27">
        <f t="shared" si="314"/>
        <v>99.975564605701592</v>
      </c>
      <c r="L1099" s="27"/>
      <c r="M1099" s="27">
        <f t="shared" si="315"/>
        <v>99.975564605701592</v>
      </c>
    </row>
    <row r="1100" spans="1:13" ht="18" customHeight="1">
      <c r="A1100" s="30"/>
      <c r="B1100" s="25"/>
      <c r="C1100" s="27"/>
      <c r="D1100" s="27"/>
      <c r="E1100" s="27"/>
      <c r="F1100" s="27"/>
      <c r="G1100" s="27"/>
      <c r="H1100" s="27"/>
      <c r="I1100" s="27"/>
      <c r="J1100" s="27"/>
      <c r="K1100" s="30"/>
      <c r="L1100" s="30"/>
      <c r="M1100" s="27"/>
    </row>
    <row r="1101" spans="1:13" s="28" customFormat="1" ht="18" customHeight="1">
      <c r="A1101" s="65" t="s">
        <v>59</v>
      </c>
      <c r="B1101" s="34">
        <v>85395</v>
      </c>
      <c r="C1101" s="24">
        <f>C1102</f>
        <v>154850</v>
      </c>
      <c r="D1101" s="24">
        <f>D1102</f>
        <v>41700</v>
      </c>
      <c r="E1101" s="24">
        <f t="shared" ref="E1101:E1114" si="318">C1101+D1101</f>
        <v>196550</v>
      </c>
      <c r="F1101" s="24">
        <f>F1102</f>
        <v>150003.78</v>
      </c>
      <c r="G1101" s="24">
        <f>G1102</f>
        <v>41700</v>
      </c>
      <c r="H1101" s="24">
        <f t="shared" ref="H1101:H1114" si="319">F1101+G1101</f>
        <v>191703.78</v>
      </c>
      <c r="I1101" s="24">
        <f>I1102</f>
        <v>0</v>
      </c>
      <c r="J1101" s="24">
        <f>J1102</f>
        <v>0</v>
      </c>
      <c r="K1101" s="24">
        <f>F1101/C1101*100</f>
        <v>96.870377784953178</v>
      </c>
      <c r="L1101" s="24">
        <f>G1101/D1101*100</f>
        <v>100</v>
      </c>
      <c r="M1101" s="24">
        <f>H1101/E1101*100</f>
        <v>97.534357669804123</v>
      </c>
    </row>
    <row r="1102" spans="1:13" s="28" customFormat="1" ht="18" customHeight="1">
      <c r="A1102" s="22" t="s">
        <v>397</v>
      </c>
      <c r="B1102" s="34"/>
      <c r="C1102" s="24">
        <f>C1103+C1106</f>
        <v>154850</v>
      </c>
      <c r="D1102" s="24">
        <f>D1103+D1106</f>
        <v>41700</v>
      </c>
      <c r="E1102" s="24">
        <f t="shared" si="318"/>
        <v>196550</v>
      </c>
      <c r="F1102" s="24">
        <f>F1103+F1106</f>
        <v>150003.78</v>
      </c>
      <c r="G1102" s="24">
        <f>G1103+G1106</f>
        <v>41700</v>
      </c>
      <c r="H1102" s="24">
        <f t="shared" si="319"/>
        <v>191703.78</v>
      </c>
      <c r="I1102" s="24">
        <f>I1103+I1106</f>
        <v>0</v>
      </c>
      <c r="J1102" s="24">
        <f>J1103+J1106</f>
        <v>0</v>
      </c>
      <c r="K1102" s="24">
        <f t="shared" ref="K1102:K1114" si="320">F1102/C1102*100</f>
        <v>96.870377784953178</v>
      </c>
      <c r="L1102" s="24">
        <f t="shared" ref="L1102:M1114" si="321">G1102/D1102*100</f>
        <v>100</v>
      </c>
      <c r="M1102" s="24">
        <f t="shared" si="321"/>
        <v>97.534357669804123</v>
      </c>
    </row>
    <row r="1103" spans="1:13" s="28" customFormat="1" ht="18" customHeight="1">
      <c r="A1103" s="97" t="s">
        <v>398</v>
      </c>
      <c r="B1103" s="73"/>
      <c r="C1103" s="32">
        <f>C1105+C1104</f>
        <v>10850</v>
      </c>
      <c r="D1103" s="32">
        <f>D1105+D1104</f>
        <v>41700</v>
      </c>
      <c r="E1103" s="32">
        <f t="shared" si="318"/>
        <v>52550</v>
      </c>
      <c r="F1103" s="32">
        <f>F1105+F1104</f>
        <v>10190.09</v>
      </c>
      <c r="G1103" s="32">
        <f>G1105+G1104</f>
        <v>41700</v>
      </c>
      <c r="H1103" s="32">
        <f t="shared" si="319"/>
        <v>51890.09</v>
      </c>
      <c r="I1103" s="32">
        <f>I1105+I1104</f>
        <v>0</v>
      </c>
      <c r="J1103" s="32">
        <f>J1105+J1104</f>
        <v>0</v>
      </c>
      <c r="K1103" s="32">
        <f t="shared" si="320"/>
        <v>93.917880184331807</v>
      </c>
      <c r="L1103" s="32">
        <f t="shared" si="321"/>
        <v>100</v>
      </c>
      <c r="M1103" s="32">
        <f t="shared" si="321"/>
        <v>98.744224548049473</v>
      </c>
    </row>
    <row r="1104" spans="1:13" s="28" customFormat="1" ht="18" customHeight="1">
      <c r="A1104" s="98" t="s">
        <v>399</v>
      </c>
      <c r="B1104" s="73"/>
      <c r="C1104" s="32">
        <f>SUM(C1109:C1111)</f>
        <v>0</v>
      </c>
      <c r="D1104" s="32">
        <f>SUM(D1109:D1111)</f>
        <v>639</v>
      </c>
      <c r="E1104" s="32">
        <f>SUM(C1104:D1104)</f>
        <v>639</v>
      </c>
      <c r="F1104" s="32">
        <f>SUM(F1109:F1111)</f>
        <v>0</v>
      </c>
      <c r="G1104" s="32">
        <f>SUM(G1109:G1111)</f>
        <v>639</v>
      </c>
      <c r="H1104" s="32">
        <f>SUM(F1104:G1104)</f>
        <v>639</v>
      </c>
      <c r="I1104" s="32">
        <f>SUM(I1109:I1111)</f>
        <v>0</v>
      </c>
      <c r="J1104" s="32">
        <f>SUM(J1109:J1111)</f>
        <v>0</v>
      </c>
      <c r="K1104" s="32"/>
      <c r="L1104" s="32">
        <f t="shared" si="321"/>
        <v>100</v>
      </c>
      <c r="M1104" s="32">
        <f t="shared" si="321"/>
        <v>100</v>
      </c>
    </row>
    <row r="1105" spans="1:13" s="28" customFormat="1" ht="18" customHeight="1">
      <c r="A1105" s="98" t="s">
        <v>400</v>
      </c>
      <c r="B1105" s="73"/>
      <c r="C1105" s="32">
        <f>SUM(C1112:C1114)</f>
        <v>10850</v>
      </c>
      <c r="D1105" s="32">
        <f>SUM(D1112:D1114)</f>
        <v>41061</v>
      </c>
      <c r="E1105" s="32">
        <f t="shared" si="318"/>
        <v>51911</v>
      </c>
      <c r="F1105" s="32">
        <f>SUM(F1112:F1114)</f>
        <v>10190.09</v>
      </c>
      <c r="G1105" s="32">
        <f>SUM(G1112:G1114)</f>
        <v>41061</v>
      </c>
      <c r="H1105" s="32">
        <f t="shared" si="319"/>
        <v>51251.09</v>
      </c>
      <c r="I1105" s="32">
        <f>SUM(I1112:I1114)</f>
        <v>0</v>
      </c>
      <c r="J1105" s="32">
        <f>SUM(J1112:J1114)</f>
        <v>0</v>
      </c>
      <c r="K1105" s="32">
        <f t="shared" si="320"/>
        <v>93.917880184331807</v>
      </c>
      <c r="L1105" s="32">
        <f t="shared" si="321"/>
        <v>100</v>
      </c>
      <c r="M1105" s="32">
        <f t="shared" si="321"/>
        <v>98.728766542736608</v>
      </c>
    </row>
    <row r="1106" spans="1:13" s="28" customFormat="1" ht="18" customHeight="1">
      <c r="A1106" s="97" t="s">
        <v>415</v>
      </c>
      <c r="B1106" s="73"/>
      <c r="C1106" s="32">
        <f>SUM(C1107:C1108)</f>
        <v>144000</v>
      </c>
      <c r="D1106" s="32">
        <f>SUM(D1107:D1108)</f>
        <v>0</v>
      </c>
      <c r="E1106" s="32">
        <f t="shared" si="318"/>
        <v>144000</v>
      </c>
      <c r="F1106" s="32">
        <f>SUM(F1107:F1108)</f>
        <v>139813.69</v>
      </c>
      <c r="G1106" s="32">
        <f>SUM(G1107:G1108)</f>
        <v>0</v>
      </c>
      <c r="H1106" s="32">
        <f t="shared" si="319"/>
        <v>139813.69</v>
      </c>
      <c r="I1106" s="32">
        <f>SUM(I1107:I1108)</f>
        <v>0</v>
      </c>
      <c r="J1106" s="32">
        <f>SUM(J1107:J1108)</f>
        <v>0</v>
      </c>
      <c r="K1106" s="32">
        <f t="shared" si="320"/>
        <v>97.092840277777782</v>
      </c>
      <c r="L1106" s="32"/>
      <c r="M1106" s="32">
        <f t="shared" si="321"/>
        <v>97.092840277777782</v>
      </c>
    </row>
    <row r="1107" spans="1:13" ht="18" customHeight="1">
      <c r="A1107" s="83" t="s">
        <v>134</v>
      </c>
      <c r="B1107" s="87" t="s">
        <v>135</v>
      </c>
      <c r="C1107" s="32">
        <v>44000</v>
      </c>
      <c r="D1107" s="32"/>
      <c r="E1107" s="32">
        <f t="shared" si="318"/>
        <v>44000</v>
      </c>
      <c r="F1107" s="32">
        <v>39813.69</v>
      </c>
      <c r="G1107" s="32"/>
      <c r="H1107" s="32">
        <f t="shared" si="319"/>
        <v>39813.69</v>
      </c>
      <c r="I1107" s="32"/>
      <c r="J1107" s="32"/>
      <c r="K1107" s="32">
        <f t="shared" si="320"/>
        <v>90.485659090909095</v>
      </c>
      <c r="L1107" s="32"/>
      <c r="M1107" s="32">
        <f t="shared" si="321"/>
        <v>90.485659090909095</v>
      </c>
    </row>
    <row r="1108" spans="1:13" ht="18" customHeight="1">
      <c r="A1108" s="33" t="s">
        <v>362</v>
      </c>
      <c r="B1108" s="25" t="s">
        <v>72</v>
      </c>
      <c r="C1108" s="27">
        <v>100000</v>
      </c>
      <c r="D1108" s="27"/>
      <c r="E1108" s="27">
        <f t="shared" si="318"/>
        <v>100000</v>
      </c>
      <c r="F1108" s="27">
        <v>100000</v>
      </c>
      <c r="G1108" s="27"/>
      <c r="H1108" s="27">
        <f t="shared" si="319"/>
        <v>100000</v>
      </c>
      <c r="I1108" s="27"/>
      <c r="J1108" s="32"/>
      <c r="K1108" s="32">
        <f t="shared" si="320"/>
        <v>100</v>
      </c>
      <c r="L1108" s="32"/>
      <c r="M1108" s="32">
        <f t="shared" si="321"/>
        <v>100</v>
      </c>
    </row>
    <row r="1109" spans="1:13" ht="18" customHeight="1">
      <c r="A1109" s="35" t="s">
        <v>22</v>
      </c>
      <c r="B1109" s="25" t="s">
        <v>23</v>
      </c>
      <c r="C1109" s="27"/>
      <c r="D1109" s="27">
        <v>86</v>
      </c>
      <c r="E1109" s="27">
        <f t="shared" si="318"/>
        <v>86</v>
      </c>
      <c r="F1109" s="27"/>
      <c r="G1109" s="27">
        <v>86</v>
      </c>
      <c r="H1109" s="27">
        <f t="shared" si="319"/>
        <v>86</v>
      </c>
      <c r="I1109" s="27"/>
      <c r="J1109" s="32"/>
      <c r="K1109" s="32"/>
      <c r="L1109" s="32">
        <f t="shared" si="321"/>
        <v>100</v>
      </c>
      <c r="M1109" s="32">
        <f t="shared" si="321"/>
        <v>100</v>
      </c>
    </row>
    <row r="1110" spans="1:13" ht="18" customHeight="1">
      <c r="A1110" s="33" t="s">
        <v>24</v>
      </c>
      <c r="B1110" s="25" t="s">
        <v>25</v>
      </c>
      <c r="C1110" s="27"/>
      <c r="D1110" s="27">
        <v>13</v>
      </c>
      <c r="E1110" s="27">
        <f t="shared" si="318"/>
        <v>13</v>
      </c>
      <c r="F1110" s="27"/>
      <c r="G1110" s="27">
        <v>13</v>
      </c>
      <c r="H1110" s="27">
        <f t="shared" si="319"/>
        <v>13</v>
      </c>
      <c r="I1110" s="27"/>
      <c r="J1110" s="32"/>
      <c r="K1110" s="32"/>
      <c r="L1110" s="32">
        <f t="shared" si="321"/>
        <v>100</v>
      </c>
      <c r="M1110" s="32">
        <f t="shared" si="321"/>
        <v>100</v>
      </c>
    </row>
    <row r="1111" spans="1:13" ht="18" customHeight="1">
      <c r="A1111" s="35" t="s">
        <v>26</v>
      </c>
      <c r="B1111" s="25" t="s">
        <v>27</v>
      </c>
      <c r="C1111" s="27"/>
      <c r="D1111" s="27">
        <v>540</v>
      </c>
      <c r="E1111" s="27">
        <f t="shared" si="318"/>
        <v>540</v>
      </c>
      <c r="F1111" s="27"/>
      <c r="G1111" s="27">
        <v>540</v>
      </c>
      <c r="H1111" s="27">
        <f t="shared" si="319"/>
        <v>540</v>
      </c>
      <c r="I1111" s="27"/>
      <c r="J1111" s="32"/>
      <c r="K1111" s="32"/>
      <c r="L1111" s="32">
        <f t="shared" si="321"/>
        <v>100</v>
      </c>
      <c r="M1111" s="32">
        <f t="shared" si="321"/>
        <v>100</v>
      </c>
    </row>
    <row r="1112" spans="1:13" ht="18" customHeight="1">
      <c r="A1112" s="35" t="s">
        <v>37</v>
      </c>
      <c r="B1112" s="25" t="s">
        <v>38</v>
      </c>
      <c r="C1112" s="27">
        <v>6000</v>
      </c>
      <c r="D1112" s="27">
        <v>8700</v>
      </c>
      <c r="E1112" s="27">
        <f t="shared" si="318"/>
        <v>14700</v>
      </c>
      <c r="F1112" s="27">
        <v>5391.09</v>
      </c>
      <c r="G1112" s="27">
        <v>8700</v>
      </c>
      <c r="H1112" s="27">
        <f t="shared" si="319"/>
        <v>14091.09</v>
      </c>
      <c r="I1112" s="27"/>
      <c r="J1112" s="32"/>
      <c r="K1112" s="32">
        <f t="shared" si="320"/>
        <v>89.851500000000001</v>
      </c>
      <c r="L1112" s="32">
        <f t="shared" si="321"/>
        <v>100</v>
      </c>
      <c r="M1112" s="32">
        <f t="shared" si="321"/>
        <v>95.857755102040827</v>
      </c>
    </row>
    <row r="1113" spans="1:13" ht="18" customHeight="1">
      <c r="A1113" s="33" t="s">
        <v>289</v>
      </c>
      <c r="B1113" s="25" t="s">
        <v>120</v>
      </c>
      <c r="C1113" s="27"/>
      <c r="D1113" s="27">
        <v>2500</v>
      </c>
      <c r="E1113" s="27">
        <f t="shared" si="318"/>
        <v>2500</v>
      </c>
      <c r="F1113" s="27"/>
      <c r="G1113" s="27">
        <v>2500</v>
      </c>
      <c r="H1113" s="27">
        <f t="shared" si="319"/>
        <v>2500</v>
      </c>
      <c r="I1113" s="27"/>
      <c r="J1113" s="32"/>
      <c r="K1113" s="32"/>
      <c r="L1113" s="32">
        <f t="shared" si="321"/>
        <v>100</v>
      </c>
      <c r="M1113" s="32">
        <f t="shared" si="321"/>
        <v>100</v>
      </c>
    </row>
    <row r="1114" spans="1:13" ht="18" customHeight="1">
      <c r="A1114" s="33" t="s">
        <v>28</v>
      </c>
      <c r="B1114" s="25" t="s">
        <v>29</v>
      </c>
      <c r="C1114" s="27">
        <v>4850</v>
      </c>
      <c r="D1114" s="27">
        <v>29861</v>
      </c>
      <c r="E1114" s="27">
        <f t="shared" si="318"/>
        <v>34711</v>
      </c>
      <c r="F1114" s="27">
        <v>4799</v>
      </c>
      <c r="G1114" s="27">
        <v>29861</v>
      </c>
      <c r="H1114" s="27">
        <f t="shared" si="319"/>
        <v>34660</v>
      </c>
      <c r="I1114" s="27"/>
      <c r="J1114" s="32"/>
      <c r="K1114" s="32">
        <f t="shared" si="320"/>
        <v>98.948453608247419</v>
      </c>
      <c r="L1114" s="32">
        <f t="shared" si="321"/>
        <v>100</v>
      </c>
      <c r="M1114" s="32">
        <f t="shared" si="321"/>
        <v>99.85307251303621</v>
      </c>
    </row>
    <row r="1115" spans="1:13" ht="18" customHeight="1">
      <c r="A1115" s="30"/>
      <c r="B1115" s="30"/>
      <c r="C1115" s="27"/>
      <c r="D1115" s="27"/>
      <c r="E1115" s="27"/>
      <c r="F1115" s="27"/>
      <c r="G1115" s="27"/>
      <c r="H1115" s="27"/>
      <c r="I1115" s="27"/>
      <c r="J1115" s="27"/>
      <c r="K1115" s="30"/>
      <c r="L1115" s="30"/>
      <c r="M1115" s="27"/>
    </row>
    <row r="1116" spans="1:13" ht="18" customHeight="1">
      <c r="A1116" s="23" t="s">
        <v>167</v>
      </c>
      <c r="B1116" s="23" t="s">
        <v>168</v>
      </c>
      <c r="C1116" s="24">
        <f>C1117</f>
        <v>1774689</v>
      </c>
      <c r="D1116" s="24">
        <f>D1117</f>
        <v>1121395</v>
      </c>
      <c r="E1116" s="24">
        <f t="shared" ref="E1116:E1121" si="322">C1116+D1116</f>
        <v>2896084</v>
      </c>
      <c r="F1116" s="24">
        <f>F1117</f>
        <v>1768667.3199999998</v>
      </c>
      <c r="G1116" s="24">
        <f>G1117</f>
        <v>599045.76</v>
      </c>
      <c r="H1116" s="24">
        <f t="shared" ref="H1116:H1121" si="323">F1116+G1116</f>
        <v>2367713.08</v>
      </c>
      <c r="I1116" s="24">
        <f>I1117</f>
        <v>133864.03000000003</v>
      </c>
      <c r="J1116" s="24">
        <f>J1117</f>
        <v>0</v>
      </c>
      <c r="K1116" s="24">
        <f t="shared" ref="K1116:M1117" si="324">F1116/C1116*100</f>
        <v>99.660690971770265</v>
      </c>
      <c r="L1116" s="24">
        <f t="shared" si="324"/>
        <v>53.419692436652568</v>
      </c>
      <c r="M1116" s="24">
        <f t="shared" si="324"/>
        <v>81.7556769762203</v>
      </c>
    </row>
    <row r="1117" spans="1:13" ht="18" customHeight="1">
      <c r="A1117" s="22" t="s">
        <v>397</v>
      </c>
      <c r="B1117" s="23"/>
      <c r="C1117" s="24">
        <f>C1118+C1121</f>
        <v>1774689</v>
      </c>
      <c r="D1117" s="24">
        <f>D1118+D1121</f>
        <v>1121395</v>
      </c>
      <c r="E1117" s="24">
        <f t="shared" si="322"/>
        <v>2896084</v>
      </c>
      <c r="F1117" s="24">
        <f>F1118+F1121</f>
        <v>1768667.3199999998</v>
      </c>
      <c r="G1117" s="24">
        <f>G1118+G1121</f>
        <v>599045.76</v>
      </c>
      <c r="H1117" s="24">
        <f t="shared" si="323"/>
        <v>2367713.08</v>
      </c>
      <c r="I1117" s="24">
        <f>I1118+I1121</f>
        <v>133864.03000000003</v>
      </c>
      <c r="J1117" s="24">
        <f>J1118+J1121</f>
        <v>0</v>
      </c>
      <c r="K1117" s="24">
        <f t="shared" si="324"/>
        <v>99.660690971770265</v>
      </c>
      <c r="L1117" s="24">
        <f t="shared" si="324"/>
        <v>53.419692436652568</v>
      </c>
      <c r="M1117" s="24">
        <f t="shared" si="324"/>
        <v>81.7556769762203</v>
      </c>
    </row>
    <row r="1118" spans="1:13" ht="18" customHeight="1">
      <c r="A1118" s="97" t="s">
        <v>398</v>
      </c>
      <c r="B1118" s="31"/>
      <c r="C1118" s="32">
        <f>C1119+C1120</f>
        <v>1642566</v>
      </c>
      <c r="D1118" s="32">
        <f>D1119+D1120</f>
        <v>0</v>
      </c>
      <c r="E1118" s="32">
        <f t="shared" si="322"/>
        <v>1642566</v>
      </c>
      <c r="F1118" s="32">
        <f>F1119+F1120</f>
        <v>1638967.2299999997</v>
      </c>
      <c r="G1118" s="32">
        <f>G1119+G1120</f>
        <v>0</v>
      </c>
      <c r="H1118" s="32">
        <f t="shared" si="323"/>
        <v>1638967.2299999997</v>
      </c>
      <c r="I1118" s="32">
        <f>I1119+I1120</f>
        <v>133864.03000000003</v>
      </c>
      <c r="J1118" s="32">
        <f>J1119+J1120</f>
        <v>0</v>
      </c>
      <c r="K1118" s="32">
        <f>F1118/C1118*100</f>
        <v>99.780905607445888</v>
      </c>
      <c r="L1118" s="32"/>
      <c r="M1118" s="32">
        <f>H1118/E1118*100</f>
        <v>99.780905607445888</v>
      </c>
    </row>
    <row r="1119" spans="1:13" ht="18" customHeight="1">
      <c r="A1119" s="98" t="s">
        <v>399</v>
      </c>
      <c r="B1119" s="31"/>
      <c r="C1119" s="32">
        <f>C1126</f>
        <v>1474964</v>
      </c>
      <c r="D1119" s="32">
        <f>D1126</f>
        <v>0</v>
      </c>
      <c r="E1119" s="32">
        <f t="shared" si="322"/>
        <v>1474964</v>
      </c>
      <c r="F1119" s="32">
        <f>F1126</f>
        <v>1473289.0499999998</v>
      </c>
      <c r="G1119" s="32">
        <f>G1126</f>
        <v>0</v>
      </c>
      <c r="H1119" s="32">
        <f t="shared" si="323"/>
        <v>1473289.0499999998</v>
      </c>
      <c r="I1119" s="32">
        <f>I1126</f>
        <v>131908.27000000002</v>
      </c>
      <c r="J1119" s="32">
        <f>J1126</f>
        <v>0</v>
      </c>
      <c r="K1119" s="32">
        <f>F1119/C1119*100</f>
        <v>99.886441296194334</v>
      </c>
      <c r="L1119" s="32"/>
      <c r="M1119" s="32">
        <f>H1119/E1119*100</f>
        <v>99.886441296194334</v>
      </c>
    </row>
    <row r="1120" spans="1:13" ht="18" customHeight="1">
      <c r="A1120" s="98" t="s">
        <v>400</v>
      </c>
      <c r="B1120" s="31"/>
      <c r="C1120" s="32">
        <f>C1127+C1151</f>
        <v>167602</v>
      </c>
      <c r="D1120" s="32">
        <f>D1127+D1151</f>
        <v>0</v>
      </c>
      <c r="E1120" s="32">
        <f t="shared" si="322"/>
        <v>167602</v>
      </c>
      <c r="F1120" s="32">
        <f>F1127+F1151</f>
        <v>165678.18</v>
      </c>
      <c r="G1120" s="32">
        <f>G1127+G1151</f>
        <v>0</v>
      </c>
      <c r="H1120" s="32">
        <f t="shared" si="323"/>
        <v>165678.18</v>
      </c>
      <c r="I1120" s="32">
        <f>I1127+I1151</f>
        <v>1955.76</v>
      </c>
      <c r="J1120" s="32">
        <f>J1127+J1151</f>
        <v>0</v>
      </c>
      <c r="K1120" s="32">
        <f>F1120/C1120*100</f>
        <v>98.852149735683341</v>
      </c>
      <c r="L1120" s="32"/>
      <c r="M1120" s="32">
        <f>H1120/E1120*100</f>
        <v>98.852149735683341</v>
      </c>
    </row>
    <row r="1121" spans="1:14" ht="18" customHeight="1">
      <c r="A1121" s="98" t="s">
        <v>402</v>
      </c>
      <c r="B1121" s="31"/>
      <c r="C1121" s="32">
        <f>+C1144</f>
        <v>132123</v>
      </c>
      <c r="D1121" s="32">
        <f>+D1144</f>
        <v>1121395</v>
      </c>
      <c r="E1121" s="32">
        <f t="shared" si="322"/>
        <v>1253518</v>
      </c>
      <c r="F1121" s="32">
        <f>+F1144</f>
        <v>129700.09</v>
      </c>
      <c r="G1121" s="32">
        <f>+G1144</f>
        <v>599045.76</v>
      </c>
      <c r="H1121" s="32">
        <f t="shared" si="323"/>
        <v>728745.85</v>
      </c>
      <c r="I1121" s="32">
        <f>+I1144</f>
        <v>0</v>
      </c>
      <c r="J1121" s="32">
        <f>+J1144</f>
        <v>0</v>
      </c>
      <c r="K1121" s="32">
        <f>F1121/C1121*100</f>
        <v>98.16617091649448</v>
      </c>
      <c r="L1121" s="32">
        <f>G1121/D1121*100</f>
        <v>53.419692436652568</v>
      </c>
      <c r="M1121" s="32">
        <f>H1121/E1121*100</f>
        <v>58.136049901158181</v>
      </c>
    </row>
    <row r="1122" spans="1:14" ht="18" customHeight="1">
      <c r="A1122" s="30"/>
      <c r="B1122" s="30"/>
      <c r="C1122" s="27"/>
      <c r="D1122" s="27"/>
      <c r="E1122" s="27"/>
      <c r="F1122" s="27"/>
      <c r="G1122" s="27"/>
      <c r="H1122" s="27"/>
      <c r="I1122" s="27"/>
      <c r="J1122" s="27"/>
      <c r="K1122" s="30"/>
      <c r="L1122" s="30"/>
      <c r="M1122" s="27"/>
    </row>
    <row r="1123" spans="1:14" s="28" customFormat="1" ht="18" customHeight="1">
      <c r="A1123" s="23" t="s">
        <v>169</v>
      </c>
      <c r="B1123" s="34">
        <v>85401</v>
      </c>
      <c r="C1123" s="24">
        <f>C1124</f>
        <v>1624786</v>
      </c>
      <c r="D1123" s="24">
        <f>D1124</f>
        <v>0</v>
      </c>
      <c r="E1123" s="24">
        <f t="shared" ref="E1123:E1140" si="325">C1123+D1123</f>
        <v>1624786</v>
      </c>
      <c r="F1123" s="24">
        <f>F1124</f>
        <v>1622274.3399999999</v>
      </c>
      <c r="G1123" s="24">
        <f>G1124</f>
        <v>0</v>
      </c>
      <c r="H1123" s="24">
        <f t="shared" ref="H1123:H1140" si="326">F1123+G1123</f>
        <v>1622274.3399999999</v>
      </c>
      <c r="I1123" s="24">
        <f>I1124</f>
        <v>133864.03000000003</v>
      </c>
      <c r="J1123" s="24">
        <f>J1124</f>
        <v>0</v>
      </c>
      <c r="K1123" s="24">
        <f t="shared" ref="K1123:K1145" si="327">F1123/C1123*100</f>
        <v>99.845415950162035</v>
      </c>
      <c r="L1123" s="24">
        <v>0</v>
      </c>
      <c r="M1123" s="24">
        <f t="shared" ref="M1123:M1140" si="328">H1123/E1123*100</f>
        <v>99.845415950162035</v>
      </c>
    </row>
    <row r="1124" spans="1:14" s="28" customFormat="1" ht="18" customHeight="1">
      <c r="A1124" s="22" t="s">
        <v>397</v>
      </c>
      <c r="B1124" s="34"/>
      <c r="C1124" s="24">
        <f>C1125</f>
        <v>1624786</v>
      </c>
      <c r="D1124" s="24">
        <f>D1125</f>
        <v>0</v>
      </c>
      <c r="E1124" s="24">
        <f t="shared" si="325"/>
        <v>1624786</v>
      </c>
      <c r="F1124" s="24">
        <f>F1125</f>
        <v>1622274.3399999999</v>
      </c>
      <c r="G1124" s="24">
        <f>G1125</f>
        <v>0</v>
      </c>
      <c r="H1124" s="24">
        <f t="shared" si="326"/>
        <v>1622274.3399999999</v>
      </c>
      <c r="I1124" s="24">
        <f>I1125</f>
        <v>133864.03000000003</v>
      </c>
      <c r="J1124" s="24">
        <f>J1125</f>
        <v>0</v>
      </c>
      <c r="K1124" s="24">
        <f t="shared" si="327"/>
        <v>99.845415950162035</v>
      </c>
      <c r="L1124" s="24"/>
      <c r="M1124" s="24">
        <f t="shared" si="328"/>
        <v>99.845415950162035</v>
      </c>
    </row>
    <row r="1125" spans="1:14" s="28" customFormat="1" ht="18" customHeight="1">
      <c r="A1125" s="97" t="s">
        <v>398</v>
      </c>
      <c r="B1125" s="73"/>
      <c r="C1125" s="32">
        <f>C1126+C1127</f>
        <v>1624786</v>
      </c>
      <c r="D1125" s="32">
        <f>D1126+D1127</f>
        <v>0</v>
      </c>
      <c r="E1125" s="32">
        <f t="shared" si="325"/>
        <v>1624786</v>
      </c>
      <c r="F1125" s="32">
        <f>F1126+F1127</f>
        <v>1622274.3399999999</v>
      </c>
      <c r="G1125" s="32">
        <f>G1126+G1127</f>
        <v>0</v>
      </c>
      <c r="H1125" s="32">
        <f t="shared" si="326"/>
        <v>1622274.3399999999</v>
      </c>
      <c r="I1125" s="32">
        <f>I1126+I1127</f>
        <v>133864.03000000003</v>
      </c>
      <c r="J1125" s="32">
        <f>J1126+J1127</f>
        <v>0</v>
      </c>
      <c r="K1125" s="27">
        <f t="shared" si="327"/>
        <v>99.845415950162035</v>
      </c>
      <c r="L1125" s="27"/>
      <c r="M1125" s="27">
        <f t="shared" si="328"/>
        <v>99.845415950162035</v>
      </c>
      <c r="N1125" s="4"/>
    </row>
    <row r="1126" spans="1:14" s="28" customFormat="1" ht="18" customHeight="1">
      <c r="A1126" s="98" t="s">
        <v>399</v>
      </c>
      <c r="B1126" s="73"/>
      <c r="C1126" s="32">
        <f>SUM(C1128:C1131)</f>
        <v>1474964</v>
      </c>
      <c r="D1126" s="32">
        <f>SUM(D1128:D1131)</f>
        <v>0</v>
      </c>
      <c r="E1126" s="32">
        <f t="shared" si="325"/>
        <v>1474964</v>
      </c>
      <c r="F1126" s="32">
        <f>SUM(F1128:F1131)</f>
        <v>1473289.0499999998</v>
      </c>
      <c r="G1126" s="32">
        <f>SUM(G1128:G1131)</f>
        <v>0</v>
      </c>
      <c r="H1126" s="32">
        <f t="shared" si="326"/>
        <v>1473289.0499999998</v>
      </c>
      <c r="I1126" s="32">
        <f>SUM(I1128:I1131)</f>
        <v>131908.27000000002</v>
      </c>
      <c r="J1126" s="32">
        <f>SUM(J1128:J1131)</f>
        <v>0</v>
      </c>
      <c r="K1126" s="27">
        <f t="shared" si="327"/>
        <v>99.886441296194334</v>
      </c>
      <c r="L1126" s="27"/>
      <c r="M1126" s="27">
        <f t="shared" si="328"/>
        <v>99.886441296194334</v>
      </c>
      <c r="N1126" s="4"/>
    </row>
    <row r="1127" spans="1:14" s="28" customFormat="1" ht="18" customHeight="1">
      <c r="A1127" s="98" t="s">
        <v>400</v>
      </c>
      <c r="B1127" s="73"/>
      <c r="C1127" s="32">
        <f>SUM(C1132:C1140)</f>
        <v>149822</v>
      </c>
      <c r="D1127" s="32">
        <f>SUM(D1132:D1140)</f>
        <v>0</v>
      </c>
      <c r="E1127" s="32">
        <f t="shared" si="325"/>
        <v>149822</v>
      </c>
      <c r="F1127" s="32">
        <f>SUM(F1132:F1140)</f>
        <v>148985.29</v>
      </c>
      <c r="G1127" s="32">
        <f>SUM(G1132:G1140)</f>
        <v>0</v>
      </c>
      <c r="H1127" s="32">
        <f t="shared" si="326"/>
        <v>148985.29</v>
      </c>
      <c r="I1127" s="32">
        <f>SUM(I1132:I1140)</f>
        <v>1955.76</v>
      </c>
      <c r="J1127" s="32">
        <f>SUM(J1132:J1140)</f>
        <v>0</v>
      </c>
      <c r="K1127" s="27">
        <f t="shared" si="327"/>
        <v>99.441530616331391</v>
      </c>
      <c r="L1127" s="27"/>
      <c r="M1127" s="27">
        <f t="shared" si="328"/>
        <v>99.441530616331391</v>
      </c>
      <c r="N1127" s="4"/>
    </row>
    <row r="1128" spans="1:14" ht="18" customHeight="1">
      <c r="A1128" s="33" t="s">
        <v>33</v>
      </c>
      <c r="B1128" s="25" t="s">
        <v>34</v>
      </c>
      <c r="C1128" s="27">
        <v>1188519</v>
      </c>
      <c r="D1128" s="27"/>
      <c r="E1128" s="27">
        <f t="shared" si="325"/>
        <v>1188519</v>
      </c>
      <c r="F1128" s="27">
        <v>1187794.6399999999</v>
      </c>
      <c r="G1128" s="27"/>
      <c r="H1128" s="27">
        <f t="shared" si="326"/>
        <v>1187794.6399999999</v>
      </c>
      <c r="I1128" s="27">
        <v>15608</v>
      </c>
      <c r="J1128" s="27"/>
      <c r="K1128" s="27">
        <f t="shared" si="327"/>
        <v>99.939053561617428</v>
      </c>
      <c r="L1128" s="27"/>
      <c r="M1128" s="27">
        <f t="shared" si="328"/>
        <v>99.939053561617428</v>
      </c>
    </row>
    <row r="1129" spans="1:14" ht="18" customHeight="1">
      <c r="A1129" s="33" t="s">
        <v>35</v>
      </c>
      <c r="B1129" s="25" t="s">
        <v>36</v>
      </c>
      <c r="C1129" s="27">
        <v>77912</v>
      </c>
      <c r="D1129" s="27"/>
      <c r="E1129" s="27">
        <f t="shared" si="325"/>
        <v>77912</v>
      </c>
      <c r="F1129" s="27">
        <v>77905.67</v>
      </c>
      <c r="G1129" s="27"/>
      <c r="H1129" s="27">
        <f t="shared" si="326"/>
        <v>77905.67</v>
      </c>
      <c r="I1129" s="27">
        <v>93838.35</v>
      </c>
      <c r="J1129" s="27"/>
      <c r="K1129" s="27">
        <f t="shared" si="327"/>
        <v>99.991875449224764</v>
      </c>
      <c r="L1129" s="27"/>
      <c r="M1129" s="27">
        <f t="shared" si="328"/>
        <v>99.991875449224764</v>
      </c>
    </row>
    <row r="1130" spans="1:14" ht="18" customHeight="1">
      <c r="A1130" s="35" t="s">
        <v>22</v>
      </c>
      <c r="B1130" s="25" t="s">
        <v>23</v>
      </c>
      <c r="C1130" s="27">
        <v>181873</v>
      </c>
      <c r="D1130" s="27"/>
      <c r="E1130" s="27">
        <f t="shared" si="325"/>
        <v>181873</v>
      </c>
      <c r="F1130" s="27">
        <v>181026.01</v>
      </c>
      <c r="G1130" s="27"/>
      <c r="H1130" s="27">
        <f t="shared" si="326"/>
        <v>181026.01</v>
      </c>
      <c r="I1130" s="27">
        <v>19738.97</v>
      </c>
      <c r="J1130" s="27"/>
      <c r="K1130" s="27">
        <f t="shared" si="327"/>
        <v>99.534295909783211</v>
      </c>
      <c r="L1130" s="27"/>
      <c r="M1130" s="27">
        <f t="shared" si="328"/>
        <v>99.534295909783211</v>
      </c>
    </row>
    <row r="1131" spans="1:14" ht="18" customHeight="1">
      <c r="A1131" s="33" t="s">
        <v>24</v>
      </c>
      <c r="B1131" s="25" t="s">
        <v>25</v>
      </c>
      <c r="C1131" s="27">
        <v>26660</v>
      </c>
      <c r="D1131" s="27"/>
      <c r="E1131" s="27">
        <f t="shared" si="325"/>
        <v>26660</v>
      </c>
      <c r="F1131" s="27">
        <v>26562.73</v>
      </c>
      <c r="G1131" s="27"/>
      <c r="H1131" s="27">
        <f t="shared" si="326"/>
        <v>26562.73</v>
      </c>
      <c r="I1131" s="27">
        <v>2722.95</v>
      </c>
      <c r="J1131" s="27"/>
      <c r="K1131" s="27">
        <f t="shared" si="327"/>
        <v>99.63514628657164</v>
      </c>
      <c r="L1131" s="27"/>
      <c r="M1131" s="27">
        <f t="shared" si="328"/>
        <v>99.63514628657164</v>
      </c>
    </row>
    <row r="1132" spans="1:14" ht="18" customHeight="1">
      <c r="A1132" s="35" t="s">
        <v>37</v>
      </c>
      <c r="B1132" s="25" t="s">
        <v>38</v>
      </c>
      <c r="C1132" s="27">
        <v>13048</v>
      </c>
      <c r="D1132" s="27"/>
      <c r="E1132" s="27">
        <f t="shared" si="325"/>
        <v>13048</v>
      </c>
      <c r="F1132" s="27">
        <v>12963.52</v>
      </c>
      <c r="G1132" s="27"/>
      <c r="H1132" s="27">
        <f t="shared" si="326"/>
        <v>12963.52</v>
      </c>
      <c r="I1132" s="27"/>
      <c r="J1132" s="27"/>
      <c r="K1132" s="27">
        <f t="shared" si="327"/>
        <v>99.352544451256904</v>
      </c>
      <c r="L1132" s="27"/>
      <c r="M1132" s="27">
        <f t="shared" si="328"/>
        <v>99.352544451256904</v>
      </c>
    </row>
    <row r="1133" spans="1:14" ht="18" customHeight="1">
      <c r="A1133" s="33" t="s">
        <v>289</v>
      </c>
      <c r="B1133" s="25" t="s">
        <v>120</v>
      </c>
      <c r="C1133" s="27">
        <v>562</v>
      </c>
      <c r="D1133" s="27"/>
      <c r="E1133" s="27">
        <f t="shared" si="325"/>
        <v>562</v>
      </c>
      <c r="F1133" s="27">
        <v>450</v>
      </c>
      <c r="G1133" s="27"/>
      <c r="H1133" s="27">
        <f t="shared" si="326"/>
        <v>450</v>
      </c>
      <c r="I1133" s="27"/>
      <c r="J1133" s="27"/>
      <c r="K1133" s="27">
        <f t="shared" si="327"/>
        <v>80.071174377224196</v>
      </c>
      <c r="L1133" s="27"/>
      <c r="M1133" s="27">
        <f t="shared" si="328"/>
        <v>80.071174377224196</v>
      </c>
    </row>
    <row r="1134" spans="1:14" ht="18" customHeight="1">
      <c r="A1134" s="33" t="s">
        <v>47</v>
      </c>
      <c r="B1134" s="25" t="s">
        <v>48</v>
      </c>
      <c r="C1134" s="27">
        <v>34777</v>
      </c>
      <c r="D1134" s="27"/>
      <c r="E1134" s="27">
        <f t="shared" si="325"/>
        <v>34777</v>
      </c>
      <c r="F1134" s="27">
        <v>34619.47</v>
      </c>
      <c r="G1134" s="27"/>
      <c r="H1134" s="27">
        <f t="shared" si="326"/>
        <v>34619.47</v>
      </c>
      <c r="I1134" s="27">
        <v>1908.96</v>
      </c>
      <c r="J1134" s="27"/>
      <c r="K1134" s="27">
        <f t="shared" si="327"/>
        <v>99.547028208298599</v>
      </c>
      <c r="L1134" s="27"/>
      <c r="M1134" s="27">
        <f t="shared" si="328"/>
        <v>99.547028208298599</v>
      </c>
    </row>
    <row r="1135" spans="1:14" ht="18" customHeight="1">
      <c r="A1135" s="35" t="s">
        <v>347</v>
      </c>
      <c r="B1135" s="25" t="s">
        <v>212</v>
      </c>
      <c r="C1135" s="27">
        <v>515</v>
      </c>
      <c r="D1135" s="27"/>
      <c r="E1135" s="27">
        <f t="shared" si="325"/>
        <v>515</v>
      </c>
      <c r="F1135" s="27">
        <v>515</v>
      </c>
      <c r="G1135" s="27"/>
      <c r="H1135" s="27">
        <f t="shared" si="326"/>
        <v>515</v>
      </c>
      <c r="I1135" s="89"/>
      <c r="J1135" s="27"/>
      <c r="K1135" s="27">
        <f t="shared" si="327"/>
        <v>100</v>
      </c>
      <c r="L1135" s="27"/>
      <c r="M1135" s="27">
        <f t="shared" si="328"/>
        <v>100</v>
      </c>
    </row>
    <row r="1136" spans="1:14" ht="18" customHeight="1">
      <c r="A1136" s="33" t="s">
        <v>28</v>
      </c>
      <c r="B1136" s="25" t="s">
        <v>29</v>
      </c>
      <c r="C1136" s="27">
        <v>3953</v>
      </c>
      <c r="D1136" s="27"/>
      <c r="E1136" s="27">
        <f t="shared" si="325"/>
        <v>3953</v>
      </c>
      <c r="F1136" s="27">
        <v>3520.94</v>
      </c>
      <c r="G1136" s="27"/>
      <c r="H1136" s="27">
        <f t="shared" si="326"/>
        <v>3520.94</v>
      </c>
      <c r="I1136" s="27">
        <v>46.8</v>
      </c>
      <c r="J1136" s="27"/>
      <c r="K1136" s="27">
        <f t="shared" si="327"/>
        <v>89.070073362003541</v>
      </c>
      <c r="L1136" s="27"/>
      <c r="M1136" s="27">
        <f t="shared" si="328"/>
        <v>89.070073362003541</v>
      </c>
    </row>
    <row r="1137" spans="1:14" ht="18" customHeight="1">
      <c r="A1137" s="33" t="s">
        <v>348</v>
      </c>
      <c r="B1137" s="25" t="s">
        <v>261</v>
      </c>
      <c r="C1137" s="27">
        <v>201</v>
      </c>
      <c r="D1137" s="27"/>
      <c r="E1137" s="27">
        <f t="shared" si="325"/>
        <v>201</v>
      </c>
      <c r="F1137" s="27">
        <v>200.36</v>
      </c>
      <c r="G1137" s="27"/>
      <c r="H1137" s="27">
        <f t="shared" si="326"/>
        <v>200.36</v>
      </c>
      <c r="I1137" s="27"/>
      <c r="J1137" s="27"/>
      <c r="K1137" s="27">
        <f t="shared" si="327"/>
        <v>99.681592039801004</v>
      </c>
      <c r="L1137" s="27"/>
      <c r="M1137" s="27">
        <f t="shared" si="328"/>
        <v>99.681592039801004</v>
      </c>
    </row>
    <row r="1138" spans="1:14" ht="18" customHeight="1">
      <c r="A1138" s="33" t="s">
        <v>41</v>
      </c>
      <c r="B1138" s="25" t="s">
        <v>42</v>
      </c>
      <c r="C1138" s="27">
        <v>96543</v>
      </c>
      <c r="D1138" s="27"/>
      <c r="E1138" s="27">
        <f t="shared" si="325"/>
        <v>96543</v>
      </c>
      <c r="F1138" s="27">
        <v>96543</v>
      </c>
      <c r="G1138" s="27"/>
      <c r="H1138" s="27">
        <f t="shared" si="326"/>
        <v>96543</v>
      </c>
      <c r="I1138" s="27"/>
      <c r="J1138" s="27"/>
      <c r="K1138" s="27">
        <f t="shared" si="327"/>
        <v>100</v>
      </c>
      <c r="L1138" s="27"/>
      <c r="M1138" s="27">
        <f t="shared" si="328"/>
        <v>100</v>
      </c>
    </row>
    <row r="1139" spans="1:14" ht="18" customHeight="1">
      <c r="A1139" s="33" t="s">
        <v>349</v>
      </c>
      <c r="B1139" s="25" t="s">
        <v>265</v>
      </c>
      <c r="C1139" s="27">
        <v>100</v>
      </c>
      <c r="D1139" s="27"/>
      <c r="E1139" s="27">
        <f t="shared" si="325"/>
        <v>100</v>
      </c>
      <c r="F1139" s="27">
        <v>50</v>
      </c>
      <c r="G1139" s="27"/>
      <c r="H1139" s="27">
        <f t="shared" si="326"/>
        <v>50</v>
      </c>
      <c r="I1139" s="27"/>
      <c r="J1139" s="27"/>
      <c r="K1139" s="27">
        <f t="shared" si="327"/>
        <v>50</v>
      </c>
      <c r="L1139" s="27"/>
      <c r="M1139" s="27">
        <f t="shared" si="328"/>
        <v>50</v>
      </c>
    </row>
    <row r="1140" spans="1:14" ht="18" customHeight="1">
      <c r="A1140" s="33" t="s">
        <v>350</v>
      </c>
      <c r="B1140" s="25" t="s">
        <v>267</v>
      </c>
      <c r="C1140" s="27">
        <v>123</v>
      </c>
      <c r="D1140" s="27"/>
      <c r="E1140" s="27">
        <f t="shared" si="325"/>
        <v>123</v>
      </c>
      <c r="F1140" s="27">
        <v>123</v>
      </c>
      <c r="G1140" s="27"/>
      <c r="H1140" s="27">
        <f t="shared" si="326"/>
        <v>123</v>
      </c>
      <c r="I1140" s="27"/>
      <c r="J1140" s="27"/>
      <c r="K1140" s="27">
        <f t="shared" si="327"/>
        <v>100</v>
      </c>
      <c r="L1140" s="27"/>
      <c r="M1140" s="27">
        <f t="shared" si="328"/>
        <v>100</v>
      </c>
    </row>
    <row r="1141" spans="1:14" ht="19.5" customHeight="1">
      <c r="A1141" s="33"/>
      <c r="B1141" s="25"/>
      <c r="C1141" s="27"/>
      <c r="D1141" s="27"/>
      <c r="E1141" s="27"/>
      <c r="F1141" s="27"/>
      <c r="G1141" s="27"/>
      <c r="H1141" s="27"/>
      <c r="I1141" s="27"/>
      <c r="J1141" s="27"/>
      <c r="K1141" s="27"/>
      <c r="L1141" s="27"/>
      <c r="M1141" s="27"/>
    </row>
    <row r="1142" spans="1:14" s="28" customFormat="1" ht="18" customHeight="1">
      <c r="A1142" s="23" t="s">
        <v>170</v>
      </c>
      <c r="B1142" s="34">
        <v>85415</v>
      </c>
      <c r="C1142" s="24">
        <f>C1143</f>
        <v>132123</v>
      </c>
      <c r="D1142" s="24">
        <f>D1143</f>
        <v>1121395</v>
      </c>
      <c r="E1142" s="24">
        <f>SUM(C1142:D1142)</f>
        <v>1253518</v>
      </c>
      <c r="F1142" s="24">
        <f>F1143</f>
        <v>129700.09</v>
      </c>
      <c r="G1142" s="24">
        <f>G1143</f>
        <v>599045.76</v>
      </c>
      <c r="H1142" s="74">
        <f>SUM(F1142:G1142)</f>
        <v>728745.85</v>
      </c>
      <c r="I1142" s="24">
        <f>I1143</f>
        <v>0</v>
      </c>
      <c r="J1142" s="24">
        <f>J1143</f>
        <v>0</v>
      </c>
      <c r="K1142" s="43">
        <f t="shared" si="327"/>
        <v>98.16617091649448</v>
      </c>
      <c r="L1142" s="74">
        <f t="shared" ref="L1142:M1146" si="329">G1142/D1142*100</f>
        <v>53.419692436652568</v>
      </c>
      <c r="M1142" s="74">
        <f t="shared" si="329"/>
        <v>58.136049901158181</v>
      </c>
    </row>
    <row r="1143" spans="1:14" s="28" customFormat="1" ht="18" customHeight="1">
      <c r="A1143" s="22" t="s">
        <v>397</v>
      </c>
      <c r="B1143" s="34"/>
      <c r="C1143" s="24">
        <f>C1144</f>
        <v>132123</v>
      </c>
      <c r="D1143" s="24">
        <f>D1144</f>
        <v>1121395</v>
      </c>
      <c r="E1143" s="24">
        <f>SUM(C1143:D1143)</f>
        <v>1253518</v>
      </c>
      <c r="F1143" s="24">
        <f>F1144</f>
        <v>129700.09</v>
      </c>
      <c r="G1143" s="24">
        <f>G1144</f>
        <v>599045.76</v>
      </c>
      <c r="H1143" s="74">
        <f>SUM(F1143:G1143)</f>
        <v>728745.85</v>
      </c>
      <c r="I1143" s="24">
        <f>I1144</f>
        <v>0</v>
      </c>
      <c r="J1143" s="24">
        <f>J1144</f>
        <v>0</v>
      </c>
      <c r="K1143" s="43">
        <f t="shared" si="327"/>
        <v>98.16617091649448</v>
      </c>
      <c r="L1143" s="74">
        <f t="shared" si="329"/>
        <v>53.419692436652568</v>
      </c>
      <c r="M1143" s="74">
        <f t="shared" si="329"/>
        <v>58.136049901158181</v>
      </c>
    </row>
    <row r="1144" spans="1:14" s="28" customFormat="1" ht="18" customHeight="1">
      <c r="A1144" s="98" t="s">
        <v>402</v>
      </c>
      <c r="B1144" s="56"/>
      <c r="C1144" s="27">
        <f>C1145+C1146</f>
        <v>132123</v>
      </c>
      <c r="D1144" s="27">
        <f>D1145+D1146</f>
        <v>1121395</v>
      </c>
      <c r="E1144" s="27">
        <f>SUM(C1144:D1144)</f>
        <v>1253518</v>
      </c>
      <c r="F1144" s="27">
        <f>F1145+F1146</f>
        <v>129700.09</v>
      </c>
      <c r="G1144" s="27">
        <f>G1145+G1146</f>
        <v>599045.76</v>
      </c>
      <c r="H1144" s="20">
        <f>SUM(F1144:G1144)</f>
        <v>728745.85</v>
      </c>
      <c r="I1144" s="27">
        <f>I1145+I1146</f>
        <v>0</v>
      </c>
      <c r="J1144" s="27">
        <f>J1145+J1146</f>
        <v>0</v>
      </c>
      <c r="K1144" s="27">
        <f t="shared" si="327"/>
        <v>98.16617091649448</v>
      </c>
      <c r="L1144" s="20">
        <f t="shared" si="329"/>
        <v>53.419692436652568</v>
      </c>
      <c r="M1144" s="20">
        <f t="shared" si="329"/>
        <v>58.136049901158181</v>
      </c>
      <c r="N1144" s="4"/>
    </row>
    <row r="1145" spans="1:14" ht="18" customHeight="1">
      <c r="A1145" s="85" t="s">
        <v>247</v>
      </c>
      <c r="B1145" s="84" t="s">
        <v>171</v>
      </c>
      <c r="C1145" s="27">
        <v>132123</v>
      </c>
      <c r="D1145" s="27">
        <v>1041149</v>
      </c>
      <c r="E1145" s="27">
        <f>C1145+D1145</f>
        <v>1173272</v>
      </c>
      <c r="F1145" s="27">
        <v>129700.09</v>
      </c>
      <c r="G1145" s="32">
        <v>518800.32</v>
      </c>
      <c r="H1145" s="32">
        <f>SUM(F1145:G1145)</f>
        <v>648500.41</v>
      </c>
      <c r="I1145" s="27"/>
      <c r="J1145" s="27"/>
      <c r="K1145" s="27">
        <f t="shared" si="327"/>
        <v>98.16617091649448</v>
      </c>
      <c r="L1145" s="20">
        <f t="shared" si="329"/>
        <v>49.829594035051663</v>
      </c>
      <c r="M1145" s="20">
        <f t="shared" si="329"/>
        <v>55.27281056737057</v>
      </c>
    </row>
    <row r="1146" spans="1:14" ht="18" customHeight="1">
      <c r="A1146" s="85" t="s">
        <v>494</v>
      </c>
      <c r="B1146" s="84" t="s">
        <v>363</v>
      </c>
      <c r="C1146" s="27"/>
      <c r="D1146" s="27">
        <v>80246</v>
      </c>
      <c r="E1146" s="27">
        <f>C1146+D1146</f>
        <v>80246</v>
      </c>
      <c r="F1146" s="27"/>
      <c r="G1146" s="32">
        <v>80245.440000000002</v>
      </c>
      <c r="H1146" s="32">
        <f>SUM(F1146:G1146)</f>
        <v>80245.440000000002</v>
      </c>
      <c r="I1146" s="27"/>
      <c r="J1146" s="27"/>
      <c r="K1146" s="27"/>
      <c r="L1146" s="20">
        <f t="shared" si="329"/>
        <v>99.999302145901353</v>
      </c>
      <c r="M1146" s="20">
        <f t="shared" si="329"/>
        <v>99.999302145901353</v>
      </c>
    </row>
    <row r="1147" spans="1:14" ht="23.25" customHeight="1">
      <c r="A1147" s="36"/>
      <c r="B1147" s="25"/>
      <c r="C1147" s="27"/>
      <c r="D1147" s="27"/>
      <c r="E1147" s="27"/>
      <c r="F1147" s="27"/>
      <c r="G1147" s="27"/>
      <c r="H1147" s="27"/>
      <c r="I1147" s="27"/>
      <c r="J1147" s="27"/>
      <c r="K1147" s="30"/>
      <c r="L1147" s="20"/>
      <c r="M1147" s="27"/>
    </row>
    <row r="1148" spans="1:14" s="28" customFormat="1" ht="18" customHeight="1">
      <c r="A1148" s="23" t="s">
        <v>258</v>
      </c>
      <c r="B1148" s="34">
        <v>85495</v>
      </c>
      <c r="C1148" s="24">
        <f t="shared" ref="C1148:D1150" si="330">C1149</f>
        <v>17780</v>
      </c>
      <c r="D1148" s="24">
        <f t="shared" si="330"/>
        <v>0</v>
      </c>
      <c r="E1148" s="24">
        <f t="shared" ref="E1148:E1153" si="331">SUM(C1148:D1148)</f>
        <v>17780</v>
      </c>
      <c r="F1148" s="24">
        <f t="shared" ref="F1148:G1150" si="332">F1149</f>
        <v>16692.89</v>
      </c>
      <c r="G1148" s="24">
        <f t="shared" si="332"/>
        <v>0</v>
      </c>
      <c r="H1148" s="24">
        <f t="shared" ref="H1148:H1153" si="333">SUM(F1148:G1148)</f>
        <v>16692.89</v>
      </c>
      <c r="I1148" s="24">
        <f t="shared" ref="I1148:J1150" si="334">I1149</f>
        <v>0</v>
      </c>
      <c r="J1148" s="24">
        <f t="shared" si="334"/>
        <v>0</v>
      </c>
      <c r="K1148" s="43">
        <f t="shared" ref="K1148:K1153" si="335">F1148/C1148*100</f>
        <v>93.885770528683906</v>
      </c>
      <c r="L1148" s="74">
        <v>0</v>
      </c>
      <c r="M1148" s="43">
        <f t="shared" ref="M1148:M1153" si="336">H1148/E1148*100</f>
        <v>93.885770528683906</v>
      </c>
    </row>
    <row r="1149" spans="1:14" s="28" customFormat="1" ht="18" customHeight="1">
      <c r="A1149" s="22" t="s">
        <v>397</v>
      </c>
      <c r="B1149" s="34"/>
      <c r="C1149" s="24">
        <f t="shared" si="330"/>
        <v>17780</v>
      </c>
      <c r="D1149" s="24">
        <f t="shared" si="330"/>
        <v>0</v>
      </c>
      <c r="E1149" s="24">
        <f t="shared" si="331"/>
        <v>17780</v>
      </c>
      <c r="F1149" s="24">
        <f t="shared" si="332"/>
        <v>16692.89</v>
      </c>
      <c r="G1149" s="24">
        <f t="shared" si="332"/>
        <v>0</v>
      </c>
      <c r="H1149" s="24">
        <f t="shared" si="333"/>
        <v>16692.89</v>
      </c>
      <c r="I1149" s="24">
        <f t="shared" si="334"/>
        <v>0</v>
      </c>
      <c r="J1149" s="24">
        <f t="shared" si="334"/>
        <v>0</v>
      </c>
      <c r="K1149" s="43">
        <f t="shared" si="335"/>
        <v>93.885770528683906</v>
      </c>
      <c r="L1149" s="74">
        <v>0</v>
      </c>
      <c r="M1149" s="43">
        <f t="shared" si="336"/>
        <v>93.885770528683906</v>
      </c>
    </row>
    <row r="1150" spans="1:14" s="28" customFormat="1" ht="18" customHeight="1">
      <c r="A1150" s="97" t="s">
        <v>398</v>
      </c>
      <c r="B1150" s="73"/>
      <c r="C1150" s="32">
        <f t="shared" si="330"/>
        <v>17780</v>
      </c>
      <c r="D1150" s="32">
        <f t="shared" si="330"/>
        <v>0</v>
      </c>
      <c r="E1150" s="32">
        <f t="shared" si="331"/>
        <v>17780</v>
      </c>
      <c r="F1150" s="32">
        <f t="shared" si="332"/>
        <v>16692.89</v>
      </c>
      <c r="G1150" s="32">
        <f t="shared" si="332"/>
        <v>0</v>
      </c>
      <c r="H1150" s="32">
        <f t="shared" si="333"/>
        <v>16692.89</v>
      </c>
      <c r="I1150" s="32">
        <f t="shared" si="334"/>
        <v>0</v>
      </c>
      <c r="J1150" s="32">
        <f t="shared" si="334"/>
        <v>0</v>
      </c>
      <c r="K1150" s="32">
        <f t="shared" si="335"/>
        <v>93.885770528683906</v>
      </c>
      <c r="L1150" s="20"/>
      <c r="M1150" s="32">
        <f t="shared" si="336"/>
        <v>93.885770528683906</v>
      </c>
      <c r="N1150" s="4"/>
    </row>
    <row r="1151" spans="1:14" s="28" customFormat="1" ht="18" customHeight="1">
      <c r="A1151" s="98" t="s">
        <v>400</v>
      </c>
      <c r="B1151" s="73"/>
      <c r="C1151" s="32">
        <f>SUM(C1152:C1153)</f>
        <v>17780</v>
      </c>
      <c r="D1151" s="32">
        <f>SUM(D1152:D1153)</f>
        <v>0</v>
      </c>
      <c r="E1151" s="32">
        <f t="shared" si="331"/>
        <v>17780</v>
      </c>
      <c r="F1151" s="32">
        <f>SUM(F1152:F1153)</f>
        <v>16692.89</v>
      </c>
      <c r="G1151" s="32">
        <f>SUM(G1152:G1153)</f>
        <v>0</v>
      </c>
      <c r="H1151" s="32">
        <f t="shared" si="333"/>
        <v>16692.89</v>
      </c>
      <c r="I1151" s="32">
        <f>SUM(I1152:I1153)</f>
        <v>0</v>
      </c>
      <c r="J1151" s="32">
        <f>SUM(J1152:J1153)</f>
        <v>0</v>
      </c>
      <c r="K1151" s="32">
        <f t="shared" si="335"/>
        <v>93.885770528683906</v>
      </c>
      <c r="L1151" s="20"/>
      <c r="M1151" s="32">
        <f t="shared" si="336"/>
        <v>93.885770528683906</v>
      </c>
      <c r="N1151" s="4"/>
    </row>
    <row r="1152" spans="1:14" ht="18" customHeight="1">
      <c r="A1152" s="82" t="s">
        <v>37</v>
      </c>
      <c r="B1152" s="87" t="s">
        <v>38</v>
      </c>
      <c r="C1152" s="32">
        <v>15423</v>
      </c>
      <c r="D1152" s="32"/>
      <c r="E1152" s="32">
        <f t="shared" si="331"/>
        <v>15423</v>
      </c>
      <c r="F1152" s="32">
        <v>14565.92</v>
      </c>
      <c r="G1152" s="32"/>
      <c r="H1152" s="32">
        <f t="shared" si="333"/>
        <v>14565.92</v>
      </c>
      <c r="I1152" s="32"/>
      <c r="J1152" s="20"/>
      <c r="K1152" s="32">
        <f t="shared" si="335"/>
        <v>94.442845101471832</v>
      </c>
      <c r="L1152" s="20"/>
      <c r="M1152" s="32">
        <f t="shared" si="336"/>
        <v>94.442845101471832</v>
      </c>
    </row>
    <row r="1153" spans="1:14" ht="18" customHeight="1">
      <c r="A1153" s="33" t="s">
        <v>28</v>
      </c>
      <c r="B1153" s="25" t="s">
        <v>29</v>
      </c>
      <c r="C1153" s="27">
        <v>2357</v>
      </c>
      <c r="D1153" s="27"/>
      <c r="E1153" s="27">
        <f t="shared" si="331"/>
        <v>2357</v>
      </c>
      <c r="F1153" s="27">
        <v>2126.9699999999998</v>
      </c>
      <c r="G1153" s="27"/>
      <c r="H1153" s="27">
        <f t="shared" si="333"/>
        <v>2126.9699999999998</v>
      </c>
      <c r="I1153" s="27"/>
      <c r="J1153" s="17"/>
      <c r="K1153" s="32">
        <f t="shared" si="335"/>
        <v>90.240560033941435</v>
      </c>
      <c r="L1153" s="20"/>
      <c r="M1153" s="32">
        <f t="shared" si="336"/>
        <v>90.240560033941435</v>
      </c>
    </row>
    <row r="1154" spans="1:14" ht="24.75" customHeight="1">
      <c r="A1154" s="33"/>
      <c r="B1154" s="25"/>
      <c r="C1154" s="27"/>
      <c r="D1154" s="27"/>
      <c r="E1154" s="27"/>
      <c r="F1154" s="27"/>
      <c r="G1154" s="27"/>
      <c r="H1154" s="27"/>
      <c r="I1154" s="27"/>
      <c r="J1154" s="27"/>
      <c r="K1154" s="27"/>
      <c r="L1154" s="27"/>
      <c r="M1154" s="27"/>
    </row>
    <row r="1155" spans="1:14" ht="18" customHeight="1">
      <c r="A1155" s="65" t="s">
        <v>297</v>
      </c>
      <c r="B1155" s="5" t="s">
        <v>172</v>
      </c>
      <c r="C1155" s="24">
        <f>C1156+C1161</f>
        <v>18879179.759999998</v>
      </c>
      <c r="D1155" s="24">
        <f>D1156+D1161</f>
        <v>4243358.1500000004</v>
      </c>
      <c r="E1155" s="24">
        <f>C1155+D1155</f>
        <v>23122537.909999996</v>
      </c>
      <c r="F1155" s="24">
        <f>F1156+F1161</f>
        <v>17212414.439999998</v>
      </c>
      <c r="G1155" s="24">
        <f>G1156+G1161</f>
        <v>2780036.1</v>
      </c>
      <c r="H1155" s="24">
        <f>F1155+G1155</f>
        <v>19992450.539999999</v>
      </c>
      <c r="I1155" s="24">
        <f>I1156+I1161</f>
        <v>1103440.04</v>
      </c>
      <c r="J1155" s="24">
        <f>J1156+J1161</f>
        <v>0</v>
      </c>
      <c r="K1155" s="24">
        <f>F1155/C1155*100</f>
        <v>91.171410298600804</v>
      </c>
      <c r="L1155" s="43">
        <f>G1155/D1155*100</f>
        <v>65.515000189177997</v>
      </c>
      <c r="M1155" s="24">
        <f>H1155/E1155*100</f>
        <v>86.463045785963217</v>
      </c>
    </row>
    <row r="1156" spans="1:14" ht="18" customHeight="1">
      <c r="A1156" s="22" t="s">
        <v>397</v>
      </c>
      <c r="B1156" s="5"/>
      <c r="C1156" s="24">
        <f>C1157+C1160</f>
        <v>9165951.5</v>
      </c>
      <c r="D1156" s="24">
        <f>D1157+D1160</f>
        <v>0</v>
      </c>
      <c r="E1156" s="24">
        <f t="shared" ref="E1156:E1163" si="337">C1156+D1156</f>
        <v>9165951.5</v>
      </c>
      <c r="F1156" s="24">
        <f>F1157+F1160</f>
        <v>8712542.3899999987</v>
      </c>
      <c r="G1156" s="24">
        <f>G1157+G1160</f>
        <v>0</v>
      </c>
      <c r="H1156" s="24">
        <f t="shared" ref="H1156:H1163" si="338">F1156+G1156</f>
        <v>8712542.3899999987</v>
      </c>
      <c r="I1156" s="24">
        <f>I1157+I1160</f>
        <v>362587.13</v>
      </c>
      <c r="J1156" s="24">
        <f>J1157+J1160</f>
        <v>0</v>
      </c>
      <c r="K1156" s="24">
        <f t="shared" ref="K1156:K1170" si="339">F1156/C1156*100</f>
        <v>95.053332870024448</v>
      </c>
      <c r="L1156" s="43"/>
      <c r="M1156" s="24">
        <f t="shared" ref="M1156:M1170" si="340">H1156/E1156*100</f>
        <v>95.053332870024448</v>
      </c>
    </row>
    <row r="1157" spans="1:14" ht="18" customHeight="1">
      <c r="A1157" s="97" t="s">
        <v>398</v>
      </c>
      <c r="B1157" s="87"/>
      <c r="C1157" s="32">
        <f>SUM(C1158+C1159)</f>
        <v>9121315.9399999995</v>
      </c>
      <c r="D1157" s="32">
        <f>SUM(D1158+D1159)</f>
        <v>0</v>
      </c>
      <c r="E1157" s="32">
        <f t="shared" si="337"/>
        <v>9121315.9399999995</v>
      </c>
      <c r="F1157" s="32">
        <f>SUM(F1158+F1159)</f>
        <v>8685244.2299999986</v>
      </c>
      <c r="G1157" s="32">
        <f>SUM(G1158+G1159)</f>
        <v>0</v>
      </c>
      <c r="H1157" s="32">
        <f t="shared" si="338"/>
        <v>8685244.2299999986</v>
      </c>
      <c r="I1157" s="32">
        <f>SUM(I1158+I1159)</f>
        <v>362587.13</v>
      </c>
      <c r="J1157" s="32">
        <f>SUM(J1158+J1159)</f>
        <v>0</v>
      </c>
      <c r="K1157" s="32">
        <f t="shared" si="339"/>
        <v>95.219201781097368</v>
      </c>
      <c r="L1157" s="32"/>
      <c r="M1157" s="32">
        <f t="shared" si="340"/>
        <v>95.219201781097368</v>
      </c>
    </row>
    <row r="1158" spans="1:14" ht="18" customHeight="1">
      <c r="A1158" s="98" t="s">
        <v>399</v>
      </c>
      <c r="B1158" s="87"/>
      <c r="C1158" s="32">
        <f>C1217</f>
        <v>276201</v>
      </c>
      <c r="D1158" s="32">
        <f>D1217</f>
        <v>0</v>
      </c>
      <c r="E1158" s="32">
        <f t="shared" si="337"/>
        <v>276201</v>
      </c>
      <c r="F1158" s="32">
        <f>F1217</f>
        <v>269607.61000000004</v>
      </c>
      <c r="G1158" s="32">
        <f>G1217</f>
        <v>0</v>
      </c>
      <c r="H1158" s="32">
        <f t="shared" si="338"/>
        <v>269607.61000000004</v>
      </c>
      <c r="I1158" s="32">
        <f>I1217</f>
        <v>18236.75</v>
      </c>
      <c r="J1158" s="32">
        <f>J1217</f>
        <v>0</v>
      </c>
      <c r="K1158" s="32">
        <f t="shared" si="339"/>
        <v>97.612829062892615</v>
      </c>
      <c r="L1158" s="32"/>
      <c r="M1158" s="32">
        <f t="shared" si="340"/>
        <v>97.612829062892615</v>
      </c>
    </row>
    <row r="1159" spans="1:14" ht="18" customHeight="1">
      <c r="A1159" s="98" t="s">
        <v>400</v>
      </c>
      <c r="B1159" s="87"/>
      <c r="C1159" s="32">
        <f>C1168+C1177+C1197+C1206+C1218+C1183+C1191</f>
        <v>8845114.9399999995</v>
      </c>
      <c r="D1159" s="32">
        <f>D1168+D1177+D1197+D1206+D1218+D1183+D1191</f>
        <v>0</v>
      </c>
      <c r="E1159" s="32">
        <f t="shared" si="337"/>
        <v>8845114.9399999995</v>
      </c>
      <c r="F1159" s="32">
        <f>F1168+F1177+F1197+F1206+F1218+F1183+F1191</f>
        <v>8415636.6199999992</v>
      </c>
      <c r="G1159" s="32">
        <f>G1168+G1177+G1197+G1206+G1218+G1183+G1191</f>
        <v>0</v>
      </c>
      <c r="H1159" s="32">
        <f t="shared" si="338"/>
        <v>8415636.6199999992</v>
      </c>
      <c r="I1159" s="32">
        <f>I1168+I1177+I1197+I1206+I1218+I1183+I1191</f>
        <v>344350.38</v>
      </c>
      <c r="J1159" s="32">
        <f>J1168+J1177+J1197+J1206+J1218+J1183+J1191</f>
        <v>0</v>
      </c>
      <c r="K1159" s="32">
        <f t="shared" si="339"/>
        <v>95.144457444438814</v>
      </c>
      <c r="L1159" s="32"/>
      <c r="M1159" s="32">
        <f t="shared" si="340"/>
        <v>95.144457444438814</v>
      </c>
    </row>
    <row r="1160" spans="1:14" ht="18" customHeight="1">
      <c r="A1160" s="98" t="s">
        <v>402</v>
      </c>
      <c r="B1160" s="87"/>
      <c r="C1160" s="32">
        <f>C1219</f>
        <v>44635.56</v>
      </c>
      <c r="D1160" s="32">
        <f>D1219</f>
        <v>0</v>
      </c>
      <c r="E1160" s="32">
        <f t="shared" si="337"/>
        <v>44635.56</v>
      </c>
      <c r="F1160" s="32">
        <f>F1219</f>
        <v>27298.16</v>
      </c>
      <c r="G1160" s="32">
        <f>G1219</f>
        <v>0</v>
      </c>
      <c r="H1160" s="32">
        <f t="shared" si="338"/>
        <v>27298.16</v>
      </c>
      <c r="I1160" s="32">
        <f>I1219</f>
        <v>0</v>
      </c>
      <c r="J1160" s="32">
        <f>J1219</f>
        <v>0</v>
      </c>
      <c r="K1160" s="32">
        <f t="shared" si="339"/>
        <v>61.157875021619532</v>
      </c>
      <c r="L1160" s="32"/>
      <c r="M1160" s="32">
        <f t="shared" si="340"/>
        <v>61.157875021619532</v>
      </c>
    </row>
    <row r="1161" spans="1:14" ht="18" customHeight="1">
      <c r="A1161" s="96" t="s">
        <v>406</v>
      </c>
      <c r="B1161" s="5"/>
      <c r="C1161" s="24">
        <f>C1162</f>
        <v>9713228.2599999998</v>
      </c>
      <c r="D1161" s="24">
        <f>D1162</f>
        <v>4243358.1500000004</v>
      </c>
      <c r="E1161" s="24">
        <f t="shared" si="337"/>
        <v>13956586.41</v>
      </c>
      <c r="F1161" s="24">
        <f>F1162</f>
        <v>8499872.0500000007</v>
      </c>
      <c r="G1161" s="24">
        <f>G1162</f>
        <v>2780036.1</v>
      </c>
      <c r="H1161" s="24">
        <f t="shared" si="338"/>
        <v>11279908.15</v>
      </c>
      <c r="I1161" s="24">
        <f>I1162</f>
        <v>740852.90999999992</v>
      </c>
      <c r="J1161" s="24">
        <f>J1162</f>
        <v>0</v>
      </c>
      <c r="K1161" s="24">
        <f t="shared" si="339"/>
        <v>87.508208625172372</v>
      </c>
      <c r="L1161" s="43">
        <f>G1161/D1161*100</f>
        <v>65.515000189177997</v>
      </c>
      <c r="M1161" s="24">
        <f t="shared" si="340"/>
        <v>80.821397286071758</v>
      </c>
    </row>
    <row r="1162" spans="1:14" ht="26.25" customHeight="1">
      <c r="A1162" s="14" t="s">
        <v>407</v>
      </c>
      <c r="B1162" s="87"/>
      <c r="C1162" s="32">
        <f>C1170+C1199+C1208+C1221</f>
        <v>9713228.2599999998</v>
      </c>
      <c r="D1162" s="32">
        <f>D1170+D1199+D1208+D1221</f>
        <v>4243358.1500000004</v>
      </c>
      <c r="E1162" s="32">
        <f t="shared" si="337"/>
        <v>13956586.41</v>
      </c>
      <c r="F1162" s="32">
        <f>F1170+F1199+F1208+F1221</f>
        <v>8499872.0500000007</v>
      </c>
      <c r="G1162" s="32">
        <f>G1170+G1199+G1208+G1221</f>
        <v>2780036.1</v>
      </c>
      <c r="H1162" s="32">
        <f t="shared" si="338"/>
        <v>11279908.15</v>
      </c>
      <c r="I1162" s="32">
        <f>I1170+I1199+I1208+I1221</f>
        <v>740852.90999999992</v>
      </c>
      <c r="J1162" s="32">
        <f>J1170+J1199+J1208+J1221</f>
        <v>0</v>
      </c>
      <c r="K1162" s="32">
        <f t="shared" si="339"/>
        <v>87.508208625172372</v>
      </c>
      <c r="L1162" s="32">
        <f>G1162/D1162*100</f>
        <v>65.515000189177997</v>
      </c>
      <c r="M1162" s="32">
        <f t="shared" si="340"/>
        <v>80.821397286071758</v>
      </c>
    </row>
    <row r="1163" spans="1:14" ht="57" customHeight="1">
      <c r="A1163" s="95" t="s">
        <v>408</v>
      </c>
      <c r="B1163" s="87"/>
      <c r="C1163" s="32">
        <f>C1222</f>
        <v>1761320.79</v>
      </c>
      <c r="D1163" s="32">
        <f>D1222</f>
        <v>4243358.1500000004</v>
      </c>
      <c r="E1163" s="32">
        <f t="shared" si="337"/>
        <v>6004678.9400000004</v>
      </c>
      <c r="F1163" s="32">
        <f>F1222</f>
        <v>1136517.8999999999</v>
      </c>
      <c r="G1163" s="32">
        <f>G1222</f>
        <v>2780036.1</v>
      </c>
      <c r="H1163" s="32">
        <f t="shared" si="338"/>
        <v>3916554</v>
      </c>
      <c r="I1163" s="32">
        <f>I1222</f>
        <v>0</v>
      </c>
      <c r="J1163" s="32">
        <f>J1222</f>
        <v>0</v>
      </c>
      <c r="K1163" s="32">
        <f t="shared" si="339"/>
        <v>64.526456875581417</v>
      </c>
      <c r="L1163" s="32">
        <f>G1163/D1163*100</f>
        <v>65.515000189177997</v>
      </c>
      <c r="M1163" s="32">
        <f t="shared" si="340"/>
        <v>65.225035995013585</v>
      </c>
    </row>
    <row r="1164" spans="1:14" ht="17.25" customHeight="1">
      <c r="A1164" s="26"/>
      <c r="B1164" s="5"/>
      <c r="C1164" s="24"/>
      <c r="D1164" s="24"/>
      <c r="E1164" s="24"/>
      <c r="F1164" s="24"/>
      <c r="G1164" s="24"/>
      <c r="H1164" s="24"/>
      <c r="I1164" s="24"/>
      <c r="J1164" s="24"/>
      <c r="K1164" s="24"/>
      <c r="L1164" s="43"/>
      <c r="M1164" s="24"/>
    </row>
    <row r="1165" spans="1:14" s="28" customFormat="1" ht="18" customHeight="1">
      <c r="A1165" s="37" t="s">
        <v>173</v>
      </c>
      <c r="B1165" s="34">
        <v>90001</v>
      </c>
      <c r="C1165" s="24">
        <f>C1166+C1169</f>
        <v>360600</v>
      </c>
      <c r="D1165" s="24">
        <f>D1166+D1169</f>
        <v>0</v>
      </c>
      <c r="E1165" s="24">
        <f t="shared" ref="E1165:E1170" si="341">C1165+D1165</f>
        <v>360600</v>
      </c>
      <c r="F1165" s="24">
        <f>F1166+F1169</f>
        <v>327447.62</v>
      </c>
      <c r="G1165" s="24">
        <f>G1166+G1169</f>
        <v>0</v>
      </c>
      <c r="H1165" s="24">
        <f t="shared" ref="H1165:H1172" si="342">F1165+G1165</f>
        <v>327447.62</v>
      </c>
      <c r="I1165" s="24">
        <f>I1166+I1169</f>
        <v>0</v>
      </c>
      <c r="J1165" s="24">
        <f>J1166+J1169</f>
        <v>0</v>
      </c>
      <c r="K1165" s="24">
        <f t="shared" si="339"/>
        <v>90.806328341652801</v>
      </c>
      <c r="L1165" s="43">
        <v>0</v>
      </c>
      <c r="M1165" s="24">
        <f t="shared" si="340"/>
        <v>90.806328341652801</v>
      </c>
    </row>
    <row r="1166" spans="1:14" s="28" customFormat="1" ht="18" customHeight="1">
      <c r="A1166" s="22" t="s">
        <v>397</v>
      </c>
      <c r="B1166" s="34"/>
      <c r="C1166" s="24">
        <f>C1167</f>
        <v>290600</v>
      </c>
      <c r="D1166" s="24">
        <f>D1167</f>
        <v>0</v>
      </c>
      <c r="E1166" s="24">
        <f t="shared" si="341"/>
        <v>290600</v>
      </c>
      <c r="F1166" s="24">
        <f>F1167</f>
        <v>258997.16</v>
      </c>
      <c r="G1166" s="24">
        <f>G1167</f>
        <v>0</v>
      </c>
      <c r="H1166" s="24">
        <f t="shared" si="342"/>
        <v>258997.16</v>
      </c>
      <c r="I1166" s="24">
        <f>I1167</f>
        <v>0</v>
      </c>
      <c r="J1166" s="24">
        <f>J1167</f>
        <v>0</v>
      </c>
      <c r="K1166" s="24">
        <f t="shared" si="339"/>
        <v>89.124969029593942</v>
      </c>
      <c r="L1166" s="43"/>
      <c r="M1166" s="24">
        <f t="shared" si="340"/>
        <v>89.124969029593942</v>
      </c>
    </row>
    <row r="1167" spans="1:14" s="28" customFormat="1" ht="18" customHeight="1">
      <c r="A1167" s="97" t="s">
        <v>398</v>
      </c>
      <c r="B1167" s="56"/>
      <c r="C1167" s="27">
        <f>C1168</f>
        <v>290600</v>
      </c>
      <c r="D1167" s="27">
        <f>D1168</f>
        <v>0</v>
      </c>
      <c r="E1167" s="27">
        <f t="shared" si="341"/>
        <v>290600</v>
      </c>
      <c r="F1167" s="32">
        <f>F1168</f>
        <v>258997.16</v>
      </c>
      <c r="G1167" s="32">
        <f>G1168</f>
        <v>0</v>
      </c>
      <c r="H1167" s="32">
        <f t="shared" si="342"/>
        <v>258997.16</v>
      </c>
      <c r="I1167" s="32">
        <f>I1168</f>
        <v>0</v>
      </c>
      <c r="J1167" s="32">
        <f>J1168</f>
        <v>0</v>
      </c>
      <c r="K1167" s="32">
        <f t="shared" si="339"/>
        <v>89.124969029593942</v>
      </c>
      <c r="L1167" s="32"/>
      <c r="M1167" s="32">
        <f t="shared" si="340"/>
        <v>89.124969029593942</v>
      </c>
      <c r="N1167" s="4"/>
    </row>
    <row r="1168" spans="1:14" s="28" customFormat="1" ht="18" customHeight="1">
      <c r="A1168" s="98" t="s">
        <v>400</v>
      </c>
      <c r="B1168" s="56"/>
      <c r="C1168" s="27">
        <f>C1171</f>
        <v>290600</v>
      </c>
      <c r="D1168" s="27">
        <f>D1171</f>
        <v>0</v>
      </c>
      <c r="E1168" s="27">
        <f t="shared" si="341"/>
        <v>290600</v>
      </c>
      <c r="F1168" s="32">
        <f>F1171</f>
        <v>258997.16</v>
      </c>
      <c r="G1168" s="32">
        <f>G1171</f>
        <v>0</v>
      </c>
      <c r="H1168" s="32">
        <f t="shared" si="342"/>
        <v>258997.16</v>
      </c>
      <c r="I1168" s="27">
        <f>I1171</f>
        <v>0</v>
      </c>
      <c r="J1168" s="27">
        <f>J1171</f>
        <v>0</v>
      </c>
      <c r="K1168" s="24">
        <f t="shared" si="339"/>
        <v>89.124969029593942</v>
      </c>
      <c r="L1168" s="43"/>
      <c r="M1168" s="24">
        <f t="shared" si="340"/>
        <v>89.124969029593942</v>
      </c>
      <c r="N1168" s="4"/>
    </row>
    <row r="1169" spans="1:13" s="28" customFormat="1" ht="18" customHeight="1">
      <c r="A1169" s="96" t="s">
        <v>406</v>
      </c>
      <c r="B1169" s="34"/>
      <c r="C1169" s="24">
        <f>C1170</f>
        <v>70000</v>
      </c>
      <c r="D1169" s="24">
        <f>D1170</f>
        <v>0</v>
      </c>
      <c r="E1169" s="24">
        <f t="shared" si="341"/>
        <v>70000</v>
      </c>
      <c r="F1169" s="24">
        <f>F1170</f>
        <v>68450.460000000006</v>
      </c>
      <c r="G1169" s="24">
        <f>G1170</f>
        <v>0</v>
      </c>
      <c r="H1169" s="24">
        <f t="shared" si="342"/>
        <v>68450.460000000006</v>
      </c>
      <c r="I1169" s="24">
        <f>I1170</f>
        <v>0</v>
      </c>
      <c r="J1169" s="24">
        <f>J1170</f>
        <v>0</v>
      </c>
      <c r="K1169" s="24">
        <f t="shared" si="339"/>
        <v>97.786371428571442</v>
      </c>
      <c r="L1169" s="43"/>
      <c r="M1169" s="24">
        <f t="shared" si="340"/>
        <v>97.786371428571442</v>
      </c>
    </row>
    <row r="1170" spans="1:13" s="28" customFormat="1" ht="18" customHeight="1">
      <c r="A1170" s="14" t="s">
        <v>407</v>
      </c>
      <c r="B1170" s="73"/>
      <c r="C1170" s="32">
        <f>C1172</f>
        <v>70000</v>
      </c>
      <c r="D1170" s="32">
        <f>D1172</f>
        <v>0</v>
      </c>
      <c r="E1170" s="32">
        <f t="shared" si="341"/>
        <v>70000</v>
      </c>
      <c r="F1170" s="32">
        <f>F1172</f>
        <v>68450.460000000006</v>
      </c>
      <c r="G1170" s="32">
        <f>G1172</f>
        <v>0</v>
      </c>
      <c r="H1170" s="32">
        <f t="shared" si="342"/>
        <v>68450.460000000006</v>
      </c>
      <c r="I1170" s="32">
        <f>I1172</f>
        <v>0</v>
      </c>
      <c r="J1170" s="32">
        <f>J1172</f>
        <v>0</v>
      </c>
      <c r="K1170" s="32">
        <f t="shared" si="339"/>
        <v>97.786371428571442</v>
      </c>
      <c r="L1170" s="32"/>
      <c r="M1170" s="32">
        <f t="shared" si="340"/>
        <v>97.786371428571442</v>
      </c>
    </row>
    <row r="1171" spans="1:13" ht="18" customHeight="1">
      <c r="A1171" s="33" t="s">
        <v>28</v>
      </c>
      <c r="B1171" s="25" t="s">
        <v>29</v>
      </c>
      <c r="C1171" s="27">
        <v>290600</v>
      </c>
      <c r="D1171" s="27"/>
      <c r="E1171" s="27">
        <f>C1171+D1171</f>
        <v>290600</v>
      </c>
      <c r="F1171" s="27">
        <v>258997.16</v>
      </c>
      <c r="G1171" s="27"/>
      <c r="H1171" s="27">
        <f t="shared" si="342"/>
        <v>258997.16</v>
      </c>
      <c r="I1171" s="17"/>
      <c r="J1171" s="17"/>
      <c r="K1171" s="17">
        <f>F1171/C1171*100</f>
        <v>89.124969029593942</v>
      </c>
      <c r="L1171" s="27"/>
      <c r="M1171" s="17">
        <f>H1171/E1171*100</f>
        <v>89.124969029593942</v>
      </c>
    </row>
    <row r="1172" spans="1:13" ht="18" customHeight="1">
      <c r="A1172" s="33" t="s">
        <v>272</v>
      </c>
      <c r="B1172" s="25" t="s">
        <v>58</v>
      </c>
      <c r="C1172" s="27">
        <v>70000</v>
      </c>
      <c r="D1172" s="27"/>
      <c r="E1172" s="27">
        <f>C1172+D1172</f>
        <v>70000</v>
      </c>
      <c r="F1172" s="27">
        <v>68450.460000000006</v>
      </c>
      <c r="G1172" s="27"/>
      <c r="H1172" s="27">
        <f t="shared" si="342"/>
        <v>68450.460000000006</v>
      </c>
      <c r="I1172" s="17"/>
      <c r="J1172" s="27"/>
      <c r="K1172" s="17">
        <f>F1172/C1172*100</f>
        <v>97.786371428571442</v>
      </c>
      <c r="L1172" s="27"/>
      <c r="M1172" s="17">
        <f>H1172/E1172*100</f>
        <v>97.786371428571442</v>
      </c>
    </row>
    <row r="1173" spans="1:13" ht="18" customHeight="1">
      <c r="A1173" s="23"/>
      <c r="B1173" s="30"/>
      <c r="C1173" s="27"/>
      <c r="D1173" s="27"/>
      <c r="E1173" s="27"/>
      <c r="F1173" s="27"/>
      <c r="G1173" s="27"/>
      <c r="H1173" s="27"/>
      <c r="I1173" s="27"/>
      <c r="J1173" s="27"/>
      <c r="K1173" s="30"/>
      <c r="L1173" s="30"/>
      <c r="M1173" s="27"/>
    </row>
    <row r="1174" spans="1:13" s="28" customFormat="1" ht="18" customHeight="1">
      <c r="A1174" s="37" t="s">
        <v>174</v>
      </c>
      <c r="B1174" s="34">
        <v>90003</v>
      </c>
      <c r="C1174" s="24">
        <f t="shared" ref="C1174:D1177" si="343">C1175</f>
        <v>2364018</v>
      </c>
      <c r="D1174" s="24">
        <f t="shared" si="343"/>
        <v>0</v>
      </c>
      <c r="E1174" s="24">
        <f>C1174+D1174</f>
        <v>2364018</v>
      </c>
      <c r="F1174" s="24">
        <f t="shared" ref="F1174:G1177" si="344">F1175</f>
        <v>2364017.69</v>
      </c>
      <c r="G1174" s="24">
        <f t="shared" si="344"/>
        <v>0</v>
      </c>
      <c r="H1174" s="24">
        <f>F1174+G1174</f>
        <v>2364017.69</v>
      </c>
      <c r="I1174" s="24">
        <f t="shared" ref="I1174:J1177" si="345">I1175</f>
        <v>0</v>
      </c>
      <c r="J1174" s="24">
        <f t="shared" si="345"/>
        <v>0</v>
      </c>
      <c r="K1174" s="24">
        <f>F1174/C1174*100</f>
        <v>99.999986886732671</v>
      </c>
      <c r="L1174" s="24">
        <v>0</v>
      </c>
      <c r="M1174" s="24">
        <f>H1174/E1174*100</f>
        <v>99.999986886732671</v>
      </c>
    </row>
    <row r="1175" spans="1:13" s="28" customFormat="1" ht="18" customHeight="1">
      <c r="A1175" s="22" t="s">
        <v>397</v>
      </c>
      <c r="B1175" s="34"/>
      <c r="C1175" s="24">
        <f t="shared" si="343"/>
        <v>2364018</v>
      </c>
      <c r="D1175" s="24">
        <f t="shared" si="343"/>
        <v>0</v>
      </c>
      <c r="E1175" s="24">
        <f>C1175+D1175</f>
        <v>2364018</v>
      </c>
      <c r="F1175" s="24">
        <f t="shared" si="344"/>
        <v>2364017.69</v>
      </c>
      <c r="G1175" s="24">
        <f t="shared" si="344"/>
        <v>0</v>
      </c>
      <c r="H1175" s="24">
        <f>F1175+G1175</f>
        <v>2364017.69</v>
      </c>
      <c r="I1175" s="24">
        <f t="shared" si="345"/>
        <v>0</v>
      </c>
      <c r="J1175" s="24">
        <f t="shared" si="345"/>
        <v>0</v>
      </c>
      <c r="K1175" s="24">
        <f>F1175/C1175*100</f>
        <v>99.999986886732671</v>
      </c>
      <c r="L1175" s="24"/>
      <c r="M1175" s="24">
        <f>H1175/E1175*100</f>
        <v>99.999986886732671</v>
      </c>
    </row>
    <row r="1176" spans="1:13" s="28" customFormat="1" ht="18" customHeight="1">
      <c r="A1176" s="97" t="s">
        <v>398</v>
      </c>
      <c r="B1176" s="73"/>
      <c r="C1176" s="32">
        <f t="shared" si="343"/>
        <v>2364018</v>
      </c>
      <c r="D1176" s="32">
        <f t="shared" si="343"/>
        <v>0</v>
      </c>
      <c r="E1176" s="32">
        <f>C1176+D1176</f>
        <v>2364018</v>
      </c>
      <c r="F1176" s="32">
        <f t="shared" si="344"/>
        <v>2364017.69</v>
      </c>
      <c r="G1176" s="32">
        <f t="shared" si="344"/>
        <v>0</v>
      </c>
      <c r="H1176" s="32">
        <f>F1176+G1176</f>
        <v>2364017.69</v>
      </c>
      <c r="I1176" s="32">
        <f t="shared" si="345"/>
        <v>0</v>
      </c>
      <c r="J1176" s="32">
        <f t="shared" si="345"/>
        <v>0</v>
      </c>
      <c r="K1176" s="32">
        <f>F1176/C1176*100</f>
        <v>99.999986886732671</v>
      </c>
      <c r="L1176" s="32"/>
      <c r="M1176" s="32">
        <f>H1176/E1176*100</f>
        <v>99.999986886732671</v>
      </c>
    </row>
    <row r="1177" spans="1:13" s="28" customFormat="1" ht="18" customHeight="1">
      <c r="A1177" s="98" t="s">
        <v>400</v>
      </c>
      <c r="B1177" s="73"/>
      <c r="C1177" s="32">
        <f t="shared" si="343"/>
        <v>2364018</v>
      </c>
      <c r="D1177" s="32">
        <f t="shared" si="343"/>
        <v>0</v>
      </c>
      <c r="E1177" s="32">
        <f>C1177+D1177</f>
        <v>2364018</v>
      </c>
      <c r="F1177" s="32">
        <f t="shared" si="344"/>
        <v>2364017.69</v>
      </c>
      <c r="G1177" s="32">
        <f t="shared" si="344"/>
        <v>0</v>
      </c>
      <c r="H1177" s="32">
        <f>F1177+G1177</f>
        <v>2364017.69</v>
      </c>
      <c r="I1177" s="32">
        <f t="shared" si="345"/>
        <v>0</v>
      </c>
      <c r="J1177" s="32">
        <f t="shared" si="345"/>
        <v>0</v>
      </c>
      <c r="K1177" s="32">
        <f>F1177/C1177*100</f>
        <v>99.999986886732671</v>
      </c>
      <c r="L1177" s="32"/>
      <c r="M1177" s="32">
        <f>H1177/E1177*100</f>
        <v>99.999986886732671</v>
      </c>
    </row>
    <row r="1178" spans="1:13" ht="18" customHeight="1">
      <c r="A1178" s="33" t="s">
        <v>28</v>
      </c>
      <c r="B1178" s="25" t="s">
        <v>29</v>
      </c>
      <c r="C1178" s="27">
        <v>2364018</v>
      </c>
      <c r="D1178" s="27"/>
      <c r="E1178" s="27">
        <f>C1178+D1178</f>
        <v>2364018</v>
      </c>
      <c r="F1178" s="27">
        <v>2364017.69</v>
      </c>
      <c r="G1178" s="27"/>
      <c r="H1178" s="27">
        <f>F1178+G1178</f>
        <v>2364017.69</v>
      </c>
      <c r="I1178" s="32"/>
      <c r="J1178" s="32"/>
      <c r="K1178" s="32">
        <f>F1178/C1178*100</f>
        <v>99.999986886732671</v>
      </c>
      <c r="L1178" s="32"/>
      <c r="M1178" s="32">
        <f>H1178/E1178*100</f>
        <v>99.999986886732671</v>
      </c>
    </row>
    <row r="1179" spans="1:13" ht="18" customHeight="1">
      <c r="A1179" s="23"/>
      <c r="B1179" s="30"/>
      <c r="C1179" s="27"/>
      <c r="D1179" s="27"/>
      <c r="E1179" s="27"/>
      <c r="F1179" s="27"/>
      <c r="G1179" s="27"/>
      <c r="H1179" s="27"/>
      <c r="I1179" s="27"/>
      <c r="J1179" s="27"/>
      <c r="K1179" s="30"/>
      <c r="L1179" s="30"/>
      <c r="M1179" s="27"/>
    </row>
    <row r="1180" spans="1:13" s="28" customFormat="1" ht="28.5" customHeight="1">
      <c r="A1180" s="65" t="s">
        <v>298</v>
      </c>
      <c r="B1180" s="34">
        <v>90004</v>
      </c>
      <c r="C1180" s="24">
        <f t="shared" ref="C1180:D1182" si="346">C1181</f>
        <v>1353134</v>
      </c>
      <c r="D1180" s="24">
        <f t="shared" si="346"/>
        <v>0</v>
      </c>
      <c r="E1180" s="24">
        <f>C1180+D1180</f>
        <v>1353134</v>
      </c>
      <c r="F1180" s="24">
        <f t="shared" ref="F1180:G1182" si="347">F1181</f>
        <v>1345298.04</v>
      </c>
      <c r="G1180" s="24">
        <f t="shared" si="347"/>
        <v>0</v>
      </c>
      <c r="H1180" s="24">
        <f>F1180+G1180</f>
        <v>1345298.04</v>
      </c>
      <c r="I1180" s="24">
        <f t="shared" ref="I1180:J1182" si="348">I1181</f>
        <v>34.04</v>
      </c>
      <c r="J1180" s="24">
        <f t="shared" si="348"/>
        <v>0</v>
      </c>
      <c r="K1180" s="24">
        <f t="shared" ref="K1180:K1186" si="349">F1180/C1180*100</f>
        <v>99.4209028817545</v>
      </c>
      <c r="L1180" s="24">
        <v>0</v>
      </c>
      <c r="M1180" s="24">
        <f t="shared" ref="M1180:M1186" si="350">H1180/E1180*100</f>
        <v>99.4209028817545</v>
      </c>
    </row>
    <row r="1181" spans="1:13" s="28" customFormat="1" ht="16.5" customHeight="1">
      <c r="A1181" s="22" t="s">
        <v>397</v>
      </c>
      <c r="B1181" s="34"/>
      <c r="C1181" s="24">
        <f t="shared" si="346"/>
        <v>1353134</v>
      </c>
      <c r="D1181" s="24">
        <f t="shared" si="346"/>
        <v>0</v>
      </c>
      <c r="E1181" s="24">
        <f>C1181+D1181</f>
        <v>1353134</v>
      </c>
      <c r="F1181" s="24">
        <f t="shared" si="347"/>
        <v>1345298.04</v>
      </c>
      <c r="G1181" s="24">
        <f t="shared" si="347"/>
        <v>0</v>
      </c>
      <c r="H1181" s="24">
        <f>F1181+G1181</f>
        <v>1345298.04</v>
      </c>
      <c r="I1181" s="24">
        <f t="shared" si="348"/>
        <v>34.04</v>
      </c>
      <c r="J1181" s="24">
        <f t="shared" si="348"/>
        <v>0</v>
      </c>
      <c r="K1181" s="24">
        <f t="shared" si="349"/>
        <v>99.4209028817545</v>
      </c>
      <c r="L1181" s="24"/>
      <c r="M1181" s="24">
        <f t="shared" si="350"/>
        <v>99.4209028817545</v>
      </c>
    </row>
    <row r="1182" spans="1:13" s="28" customFormat="1" ht="24.75" customHeight="1">
      <c r="A1182" s="97" t="s">
        <v>398</v>
      </c>
      <c r="B1182" s="73"/>
      <c r="C1182" s="32">
        <f t="shared" si="346"/>
        <v>1353134</v>
      </c>
      <c r="D1182" s="32">
        <f t="shared" si="346"/>
        <v>0</v>
      </c>
      <c r="E1182" s="32">
        <f>C1182+D1182</f>
        <v>1353134</v>
      </c>
      <c r="F1182" s="32">
        <f t="shared" si="347"/>
        <v>1345298.04</v>
      </c>
      <c r="G1182" s="32">
        <f t="shared" si="347"/>
        <v>0</v>
      </c>
      <c r="H1182" s="32">
        <f>F1182+G1182</f>
        <v>1345298.04</v>
      </c>
      <c r="I1182" s="32">
        <f t="shared" si="348"/>
        <v>34.04</v>
      </c>
      <c r="J1182" s="32">
        <f t="shared" si="348"/>
        <v>0</v>
      </c>
      <c r="K1182" s="32">
        <f t="shared" si="349"/>
        <v>99.4209028817545</v>
      </c>
      <c r="L1182" s="32"/>
      <c r="M1182" s="32">
        <f t="shared" si="350"/>
        <v>99.4209028817545</v>
      </c>
    </row>
    <row r="1183" spans="1:13" s="28" customFormat="1" ht="24.75" customHeight="1">
      <c r="A1183" s="98" t="s">
        <v>400</v>
      </c>
      <c r="B1183" s="73"/>
      <c r="C1183" s="32">
        <f>SUM(C1184:C1186)</f>
        <v>1353134</v>
      </c>
      <c r="D1183" s="32">
        <f>SUM(D1184:D1186)</f>
        <v>0</v>
      </c>
      <c r="E1183" s="32">
        <f>C1183+D1183</f>
        <v>1353134</v>
      </c>
      <c r="F1183" s="32">
        <f>SUM(F1184:F1186)</f>
        <v>1345298.04</v>
      </c>
      <c r="G1183" s="32">
        <f>SUM(G1184:G1186)</f>
        <v>0</v>
      </c>
      <c r="H1183" s="32">
        <f>F1183+G1183</f>
        <v>1345298.04</v>
      </c>
      <c r="I1183" s="32">
        <f>SUM(I1184:I1186)</f>
        <v>34.04</v>
      </c>
      <c r="J1183" s="32">
        <f>SUM(J1184:J1186)</f>
        <v>0</v>
      </c>
      <c r="K1183" s="32">
        <f t="shared" si="349"/>
        <v>99.4209028817545</v>
      </c>
      <c r="L1183" s="32"/>
      <c r="M1183" s="32">
        <f t="shared" si="350"/>
        <v>99.4209028817545</v>
      </c>
    </row>
    <row r="1184" spans="1:13" s="18" customFormat="1" ht="18" customHeight="1">
      <c r="A1184" s="35" t="s">
        <v>37</v>
      </c>
      <c r="B1184" s="25" t="s">
        <v>38</v>
      </c>
      <c r="C1184" s="17">
        <v>54672</v>
      </c>
      <c r="D1184" s="17"/>
      <c r="E1184" s="17">
        <f>SUM(C1184:D1184)</f>
        <v>54672</v>
      </c>
      <c r="F1184" s="17">
        <v>54671.6</v>
      </c>
      <c r="G1184" s="17"/>
      <c r="H1184" s="17">
        <f>SUM(F1184:G1184)</f>
        <v>54671.6</v>
      </c>
      <c r="I1184" s="17"/>
      <c r="J1184" s="17"/>
      <c r="K1184" s="17">
        <f t="shared" si="349"/>
        <v>99.999268364062047</v>
      </c>
      <c r="L1184" s="24"/>
      <c r="M1184" s="17">
        <f t="shared" si="350"/>
        <v>99.999268364062047</v>
      </c>
    </row>
    <row r="1185" spans="1:13" s="18" customFormat="1" ht="18" customHeight="1">
      <c r="A1185" s="33" t="s">
        <v>47</v>
      </c>
      <c r="B1185" s="25" t="s">
        <v>48</v>
      </c>
      <c r="C1185" s="32">
        <v>10000</v>
      </c>
      <c r="D1185" s="32"/>
      <c r="E1185" s="27">
        <f>C1185+D1185</f>
        <v>10000</v>
      </c>
      <c r="F1185" s="32">
        <v>9403.48</v>
      </c>
      <c r="G1185" s="32"/>
      <c r="H1185" s="27">
        <f>F1185+G1185</f>
        <v>9403.48</v>
      </c>
      <c r="I1185" s="32"/>
      <c r="J1185" s="32">
        <f>SUM(J1186:J1186)</f>
        <v>0</v>
      </c>
      <c r="K1185" s="32">
        <f t="shared" si="349"/>
        <v>94.03479999999999</v>
      </c>
      <c r="L1185" s="24"/>
      <c r="M1185" s="32">
        <f t="shared" si="350"/>
        <v>94.03479999999999</v>
      </c>
    </row>
    <row r="1186" spans="1:13" ht="18" customHeight="1">
      <c r="A1186" s="33" t="s">
        <v>28</v>
      </c>
      <c r="B1186" s="25" t="s">
        <v>29</v>
      </c>
      <c r="C1186" s="27">
        <v>1288462</v>
      </c>
      <c r="D1186" s="27"/>
      <c r="E1186" s="27">
        <f>C1186+D1186</f>
        <v>1288462</v>
      </c>
      <c r="F1186" s="27">
        <v>1281222.96</v>
      </c>
      <c r="G1186" s="27"/>
      <c r="H1186" s="27">
        <f>F1186+G1186</f>
        <v>1281222.96</v>
      </c>
      <c r="I1186" s="27">
        <v>34.04</v>
      </c>
      <c r="J1186" s="27"/>
      <c r="K1186" s="27">
        <f t="shared" si="349"/>
        <v>99.438164260956086</v>
      </c>
      <c r="L1186" s="24"/>
      <c r="M1186" s="27">
        <f t="shared" si="350"/>
        <v>99.438164260956086</v>
      </c>
    </row>
    <row r="1187" spans="1:13" ht="18" customHeight="1">
      <c r="A1187" s="33"/>
      <c r="B1187" s="25"/>
      <c r="C1187" s="27"/>
      <c r="D1187" s="27"/>
      <c r="E1187" s="27"/>
      <c r="F1187" s="27"/>
      <c r="G1187" s="27"/>
      <c r="H1187" s="27"/>
      <c r="I1187" s="27"/>
      <c r="J1187" s="27"/>
      <c r="K1187" s="27"/>
      <c r="L1187" s="24"/>
      <c r="M1187" s="27"/>
    </row>
    <row r="1188" spans="1:13" s="28" customFormat="1" ht="28.5" customHeight="1">
      <c r="A1188" s="65" t="s">
        <v>460</v>
      </c>
      <c r="B1188" s="34">
        <v>90005</v>
      </c>
      <c r="C1188" s="24">
        <f t="shared" ref="C1188:D1190" si="351">C1189</f>
        <v>41102</v>
      </c>
      <c r="D1188" s="24">
        <f t="shared" si="351"/>
        <v>0</v>
      </c>
      <c r="E1188" s="24">
        <f>C1188+D1188</f>
        <v>41102</v>
      </c>
      <c r="F1188" s="24">
        <f t="shared" ref="F1188:G1190" si="352">F1189</f>
        <v>9638</v>
      </c>
      <c r="G1188" s="24">
        <f t="shared" si="352"/>
        <v>0</v>
      </c>
      <c r="H1188" s="24">
        <f>F1188+G1188</f>
        <v>9638</v>
      </c>
      <c r="I1188" s="24">
        <f t="shared" ref="I1188:J1190" si="353">I1189</f>
        <v>0</v>
      </c>
      <c r="J1188" s="24">
        <f t="shared" si="353"/>
        <v>0</v>
      </c>
      <c r="K1188" s="24">
        <f>F1188/C1188*100</f>
        <v>23.448980584886382</v>
      </c>
      <c r="L1188" s="24">
        <v>0</v>
      </c>
      <c r="M1188" s="24">
        <f>H1188/E1188*100</f>
        <v>23.448980584886382</v>
      </c>
    </row>
    <row r="1189" spans="1:13" s="28" customFormat="1" ht="16.5" customHeight="1">
      <c r="A1189" s="22" t="s">
        <v>397</v>
      </c>
      <c r="B1189" s="34"/>
      <c r="C1189" s="24">
        <f t="shared" si="351"/>
        <v>41102</v>
      </c>
      <c r="D1189" s="24">
        <f t="shared" si="351"/>
        <v>0</v>
      </c>
      <c r="E1189" s="24">
        <f>C1189+D1189</f>
        <v>41102</v>
      </c>
      <c r="F1189" s="24">
        <f t="shared" si="352"/>
        <v>9638</v>
      </c>
      <c r="G1189" s="24">
        <f t="shared" si="352"/>
        <v>0</v>
      </c>
      <c r="H1189" s="24">
        <f>F1189+G1189</f>
        <v>9638</v>
      </c>
      <c r="I1189" s="24">
        <f t="shared" si="353"/>
        <v>0</v>
      </c>
      <c r="J1189" s="24">
        <f t="shared" si="353"/>
        <v>0</v>
      </c>
      <c r="K1189" s="24">
        <f>F1189/C1189*100</f>
        <v>23.448980584886382</v>
      </c>
      <c r="L1189" s="24"/>
      <c r="M1189" s="24">
        <f>H1189/E1189*100</f>
        <v>23.448980584886382</v>
      </c>
    </row>
    <row r="1190" spans="1:13" s="28" customFormat="1" ht="24.75" customHeight="1">
      <c r="A1190" s="97" t="s">
        <v>398</v>
      </c>
      <c r="B1190" s="73"/>
      <c r="C1190" s="32">
        <f>C1191</f>
        <v>41102</v>
      </c>
      <c r="D1190" s="32">
        <f t="shared" si="351"/>
        <v>0</v>
      </c>
      <c r="E1190" s="32">
        <f>C1190+D1190</f>
        <v>41102</v>
      </c>
      <c r="F1190" s="32">
        <f t="shared" si="352"/>
        <v>9638</v>
      </c>
      <c r="G1190" s="32">
        <f t="shared" si="352"/>
        <v>0</v>
      </c>
      <c r="H1190" s="32">
        <f>F1190+G1190</f>
        <v>9638</v>
      </c>
      <c r="I1190" s="32">
        <f t="shared" si="353"/>
        <v>0</v>
      </c>
      <c r="J1190" s="32">
        <f t="shared" si="353"/>
        <v>0</v>
      </c>
      <c r="K1190" s="32">
        <f>F1190/C1190*100</f>
        <v>23.448980584886382</v>
      </c>
      <c r="L1190" s="32"/>
      <c r="M1190" s="32">
        <f>H1190/E1190*100</f>
        <v>23.448980584886382</v>
      </c>
    </row>
    <row r="1191" spans="1:13" s="28" customFormat="1" ht="24.75" customHeight="1">
      <c r="A1191" s="98" t="s">
        <v>400</v>
      </c>
      <c r="B1191" s="73"/>
      <c r="C1191" s="32">
        <f>SUM(C1192)</f>
        <v>41102</v>
      </c>
      <c r="D1191" s="32">
        <f>SUM(D1192)</f>
        <v>0</v>
      </c>
      <c r="E1191" s="32">
        <f>C1191+D1191</f>
        <v>41102</v>
      </c>
      <c r="F1191" s="32">
        <f>SUM(F1192)</f>
        <v>9638</v>
      </c>
      <c r="G1191" s="32">
        <f>SUM(G1192)</f>
        <v>0</v>
      </c>
      <c r="H1191" s="32">
        <f>F1191+G1191</f>
        <v>9638</v>
      </c>
      <c r="I1191" s="32">
        <f>SUM(I1192)</f>
        <v>0</v>
      </c>
      <c r="J1191" s="32">
        <f>SUM(J1192)</f>
        <v>0</v>
      </c>
      <c r="K1191" s="32">
        <f>F1191/C1191*100</f>
        <v>23.448980584886382</v>
      </c>
      <c r="L1191" s="32"/>
      <c r="M1191" s="32">
        <f>H1191/E1191*100</f>
        <v>23.448980584886382</v>
      </c>
    </row>
    <row r="1192" spans="1:13" ht="18" customHeight="1">
      <c r="A1192" s="33" t="s">
        <v>28</v>
      </c>
      <c r="B1192" s="25" t="s">
        <v>29</v>
      </c>
      <c r="C1192" s="27">
        <v>41102</v>
      </c>
      <c r="D1192" s="27"/>
      <c r="E1192" s="27">
        <f>C1192+D1192</f>
        <v>41102</v>
      </c>
      <c r="F1192" s="27">
        <v>9638</v>
      </c>
      <c r="G1192" s="27"/>
      <c r="H1192" s="27">
        <f>F1192+G1192</f>
        <v>9638</v>
      </c>
      <c r="I1192" s="27"/>
      <c r="J1192" s="27"/>
      <c r="K1192" s="27">
        <f>F1192/C1192*100</f>
        <v>23.448980584886382</v>
      </c>
      <c r="L1192" s="24"/>
      <c r="M1192" s="27">
        <f>H1192/E1192*100</f>
        <v>23.448980584886382</v>
      </c>
    </row>
    <row r="1193" spans="1:13" ht="18" customHeight="1">
      <c r="A1193" s="33"/>
      <c r="B1193" s="25"/>
      <c r="C1193" s="27"/>
      <c r="D1193" s="27"/>
      <c r="E1193" s="27"/>
      <c r="F1193" s="27"/>
      <c r="G1193" s="27"/>
      <c r="H1193" s="27"/>
      <c r="I1193" s="27"/>
      <c r="J1193" s="32"/>
      <c r="K1193" s="27"/>
      <c r="L1193" s="27"/>
      <c r="M1193" s="27"/>
    </row>
    <row r="1194" spans="1:13" s="28" customFormat="1" ht="18" customHeight="1">
      <c r="A1194" s="37" t="s">
        <v>175</v>
      </c>
      <c r="B1194" s="34">
        <v>90013</v>
      </c>
      <c r="C1194" s="24">
        <f>C1195+C1198</f>
        <v>1010761</v>
      </c>
      <c r="D1194" s="24">
        <f>D1195+D1198</f>
        <v>0</v>
      </c>
      <c r="E1194" s="24">
        <f t="shared" ref="E1194:E1199" si="354">SUM(C1194:D1194)</f>
        <v>1010761</v>
      </c>
      <c r="F1194" s="24">
        <f>F1195+F1198</f>
        <v>997743.67999999993</v>
      </c>
      <c r="G1194" s="24">
        <f>G1195+G1198</f>
        <v>0</v>
      </c>
      <c r="H1194" s="24">
        <f t="shared" ref="H1194:H1199" si="355">SUM(F1194:G1194)</f>
        <v>997743.67999999993</v>
      </c>
      <c r="I1194" s="24">
        <f>I1195+I1198</f>
        <v>4800</v>
      </c>
      <c r="J1194" s="24">
        <f>J1195+J1198</f>
        <v>0</v>
      </c>
      <c r="K1194" s="24">
        <f t="shared" ref="K1194:K1199" si="356">F1194/C1194*100</f>
        <v>98.712126803467882</v>
      </c>
      <c r="L1194" s="24">
        <v>0</v>
      </c>
      <c r="M1194" s="24">
        <f t="shared" ref="M1194:M1199" si="357">H1194/E1194*100</f>
        <v>98.712126803467882</v>
      </c>
    </row>
    <row r="1195" spans="1:13" s="28" customFormat="1" ht="18" customHeight="1">
      <c r="A1195" s="22" t="s">
        <v>397</v>
      </c>
      <c r="B1195" s="34"/>
      <c r="C1195" s="24">
        <f>C1196</f>
        <v>323000</v>
      </c>
      <c r="D1195" s="24">
        <f>D1196</f>
        <v>0</v>
      </c>
      <c r="E1195" s="24">
        <f t="shared" si="354"/>
        <v>323000</v>
      </c>
      <c r="F1195" s="24">
        <f>F1196</f>
        <v>309983.28999999998</v>
      </c>
      <c r="G1195" s="24">
        <f>G1196</f>
        <v>0</v>
      </c>
      <c r="H1195" s="24">
        <f t="shared" si="355"/>
        <v>309983.28999999998</v>
      </c>
      <c r="I1195" s="24">
        <f>I1196</f>
        <v>4800</v>
      </c>
      <c r="J1195" s="24">
        <f>J1196</f>
        <v>0</v>
      </c>
      <c r="K1195" s="24">
        <f t="shared" si="356"/>
        <v>95.970058823529399</v>
      </c>
      <c r="L1195" s="24"/>
      <c r="M1195" s="24">
        <f t="shared" si="357"/>
        <v>95.970058823529399</v>
      </c>
    </row>
    <row r="1196" spans="1:13" s="28" customFormat="1" ht="18" customHeight="1">
      <c r="A1196" s="97" t="s">
        <v>398</v>
      </c>
      <c r="B1196" s="73"/>
      <c r="C1196" s="32">
        <f>C1197</f>
        <v>323000</v>
      </c>
      <c r="D1196" s="32">
        <f>D1197</f>
        <v>0</v>
      </c>
      <c r="E1196" s="32">
        <f t="shared" si="354"/>
        <v>323000</v>
      </c>
      <c r="F1196" s="32">
        <f>F1197</f>
        <v>309983.28999999998</v>
      </c>
      <c r="G1196" s="32">
        <f>G1197</f>
        <v>0</v>
      </c>
      <c r="H1196" s="32">
        <f t="shared" si="355"/>
        <v>309983.28999999998</v>
      </c>
      <c r="I1196" s="32">
        <f>I1197</f>
        <v>4800</v>
      </c>
      <c r="J1196" s="32">
        <f>J1197</f>
        <v>0</v>
      </c>
      <c r="K1196" s="32">
        <f t="shared" si="356"/>
        <v>95.970058823529399</v>
      </c>
      <c r="L1196" s="32"/>
      <c r="M1196" s="32">
        <f t="shared" si="357"/>
        <v>95.970058823529399</v>
      </c>
    </row>
    <row r="1197" spans="1:13" s="28" customFormat="1" ht="18" customHeight="1">
      <c r="A1197" s="98" t="s">
        <v>400</v>
      </c>
      <c r="B1197" s="73"/>
      <c r="C1197" s="32">
        <f>C1200</f>
        <v>323000</v>
      </c>
      <c r="D1197" s="32">
        <f>D1200</f>
        <v>0</v>
      </c>
      <c r="E1197" s="32">
        <f t="shared" si="354"/>
        <v>323000</v>
      </c>
      <c r="F1197" s="32">
        <f>F1200</f>
        <v>309983.28999999998</v>
      </c>
      <c r="G1197" s="32">
        <f>G1200</f>
        <v>0</v>
      </c>
      <c r="H1197" s="32">
        <f t="shared" si="355"/>
        <v>309983.28999999998</v>
      </c>
      <c r="I1197" s="32">
        <f>I1200</f>
        <v>4800</v>
      </c>
      <c r="J1197" s="32">
        <f>J1200</f>
        <v>0</v>
      </c>
      <c r="K1197" s="32">
        <f t="shared" si="356"/>
        <v>95.970058823529399</v>
      </c>
      <c r="L1197" s="32"/>
      <c r="M1197" s="32">
        <f t="shared" si="357"/>
        <v>95.970058823529399</v>
      </c>
    </row>
    <row r="1198" spans="1:13" s="28" customFormat="1" ht="18" customHeight="1">
      <c r="A1198" s="96" t="s">
        <v>406</v>
      </c>
      <c r="B1198" s="34"/>
      <c r="C1198" s="24">
        <f>C1199</f>
        <v>687761</v>
      </c>
      <c r="D1198" s="24">
        <f>D1199</f>
        <v>0</v>
      </c>
      <c r="E1198" s="24">
        <f t="shared" si="354"/>
        <v>687761</v>
      </c>
      <c r="F1198" s="24">
        <f>F1199</f>
        <v>687760.39</v>
      </c>
      <c r="G1198" s="24">
        <f>G1199</f>
        <v>0</v>
      </c>
      <c r="H1198" s="24">
        <f t="shared" si="355"/>
        <v>687760.39</v>
      </c>
      <c r="I1198" s="24">
        <f>I1199</f>
        <v>0</v>
      </c>
      <c r="J1198" s="24">
        <f>J1199</f>
        <v>0</v>
      </c>
      <c r="K1198" s="24">
        <f t="shared" si="356"/>
        <v>99.999911306398587</v>
      </c>
      <c r="L1198" s="24"/>
      <c r="M1198" s="24">
        <f t="shared" si="357"/>
        <v>99.999911306398587</v>
      </c>
    </row>
    <row r="1199" spans="1:13" s="18" customFormat="1" ht="18" customHeight="1">
      <c r="A1199" s="14" t="s">
        <v>407</v>
      </c>
      <c r="B1199" s="15"/>
      <c r="C1199" s="17">
        <f>C1201</f>
        <v>687761</v>
      </c>
      <c r="D1199" s="17">
        <f>D1201</f>
        <v>0</v>
      </c>
      <c r="E1199" s="17">
        <f t="shared" si="354"/>
        <v>687761</v>
      </c>
      <c r="F1199" s="17">
        <f>F1201</f>
        <v>687760.39</v>
      </c>
      <c r="G1199" s="17">
        <f>G1201</f>
        <v>0</v>
      </c>
      <c r="H1199" s="17">
        <f t="shared" si="355"/>
        <v>687760.39</v>
      </c>
      <c r="I1199" s="17">
        <f>I1201</f>
        <v>0</v>
      </c>
      <c r="J1199" s="17">
        <f>J1201</f>
        <v>0</v>
      </c>
      <c r="K1199" s="17">
        <f t="shared" si="356"/>
        <v>99.999911306398587</v>
      </c>
      <c r="L1199" s="24"/>
      <c r="M1199" s="17">
        <f t="shared" si="357"/>
        <v>99.999911306398587</v>
      </c>
    </row>
    <row r="1200" spans="1:13" ht="18" customHeight="1">
      <c r="A1200" s="33" t="s">
        <v>28</v>
      </c>
      <c r="B1200" s="25" t="s">
        <v>29</v>
      </c>
      <c r="C1200" s="27">
        <v>323000</v>
      </c>
      <c r="D1200" s="27"/>
      <c r="E1200" s="27">
        <f>C1200+D1200</f>
        <v>323000</v>
      </c>
      <c r="F1200" s="27">
        <v>309983.28999999998</v>
      </c>
      <c r="G1200" s="27"/>
      <c r="H1200" s="27">
        <f>F1200+G1200</f>
        <v>309983.28999999998</v>
      </c>
      <c r="I1200" s="27">
        <v>4800</v>
      </c>
      <c r="J1200" s="27"/>
      <c r="K1200" s="17">
        <f>F1200/C1200*100</f>
        <v>95.970058823529399</v>
      </c>
      <c r="L1200" s="32"/>
      <c r="M1200" s="17">
        <f>H1200/E1200*100</f>
        <v>95.970058823529399</v>
      </c>
    </row>
    <row r="1201" spans="1:13" ht="18" customHeight="1">
      <c r="A1201" s="33" t="s">
        <v>272</v>
      </c>
      <c r="B1201" s="25" t="s">
        <v>58</v>
      </c>
      <c r="C1201" s="27">
        <v>687761</v>
      </c>
      <c r="D1201" s="27"/>
      <c r="E1201" s="27">
        <f>C1201+D1201</f>
        <v>687761</v>
      </c>
      <c r="F1201" s="27">
        <v>687760.39</v>
      </c>
      <c r="G1201" s="27"/>
      <c r="H1201" s="27">
        <f>F1201+G1201</f>
        <v>687760.39</v>
      </c>
      <c r="I1201" s="27"/>
      <c r="J1201" s="27"/>
      <c r="K1201" s="27">
        <f>F1201/C1201*100</f>
        <v>99.999911306398587</v>
      </c>
      <c r="L1201" s="32"/>
      <c r="M1201" s="27">
        <f>H1201/E1201*100</f>
        <v>99.999911306398587</v>
      </c>
    </row>
    <row r="1202" spans="1:13" ht="18" customHeight="1">
      <c r="A1202" s="25"/>
      <c r="B1202" s="25"/>
      <c r="C1202" s="27"/>
      <c r="D1202" s="27"/>
      <c r="E1202" s="27"/>
      <c r="F1202" s="27"/>
      <c r="G1202" s="27"/>
      <c r="H1202" s="27"/>
      <c r="I1202" s="27"/>
      <c r="J1202" s="27"/>
      <c r="K1202" s="30"/>
      <c r="L1202" s="30"/>
      <c r="M1202" s="27"/>
    </row>
    <row r="1203" spans="1:13" s="28" customFormat="1" ht="18" customHeight="1">
      <c r="A1203" s="37" t="s">
        <v>176</v>
      </c>
      <c r="B1203" s="34">
        <v>90015</v>
      </c>
      <c r="C1203" s="24">
        <f>C1204+C1207</f>
        <v>3743732.8899999997</v>
      </c>
      <c r="D1203" s="24">
        <f>D1204+D1207</f>
        <v>0</v>
      </c>
      <c r="E1203" s="24">
        <f t="shared" ref="E1203:E1208" si="358">SUM(C1203:D1203)</f>
        <v>3743732.8899999997</v>
      </c>
      <c r="F1203" s="24">
        <f>F1204+F1207</f>
        <v>3541617.4099999997</v>
      </c>
      <c r="G1203" s="24">
        <f>G1204+G1207</f>
        <v>0</v>
      </c>
      <c r="H1203" s="24">
        <f t="shared" ref="H1203:H1208" si="359">SUM(F1203:G1203)</f>
        <v>3541617.4099999997</v>
      </c>
      <c r="I1203" s="24">
        <f>I1204+I1207</f>
        <v>960569.79</v>
      </c>
      <c r="J1203" s="24">
        <f>J1204+J1207</f>
        <v>0</v>
      </c>
      <c r="K1203" s="24">
        <f t="shared" ref="K1203:K1212" si="360">F1203/C1203*100</f>
        <v>94.601231286027996</v>
      </c>
      <c r="L1203" s="24">
        <v>0</v>
      </c>
      <c r="M1203" s="24">
        <f t="shared" ref="M1203:M1212" si="361">H1203/E1203*100</f>
        <v>94.601231286027996</v>
      </c>
    </row>
    <row r="1204" spans="1:13" s="28" customFormat="1" ht="18" customHeight="1">
      <c r="A1204" s="22" t="s">
        <v>397</v>
      </c>
      <c r="B1204" s="34"/>
      <c r="C1204" s="24">
        <f>C1205</f>
        <v>2727709.94</v>
      </c>
      <c r="D1204" s="24">
        <f>D1205</f>
        <v>0</v>
      </c>
      <c r="E1204" s="24">
        <f t="shared" si="358"/>
        <v>2727709.94</v>
      </c>
      <c r="F1204" s="24">
        <f>F1205</f>
        <v>2557461.5499999998</v>
      </c>
      <c r="G1204" s="24">
        <f>G1205</f>
        <v>0</v>
      </c>
      <c r="H1204" s="24">
        <f t="shared" si="359"/>
        <v>2557461.5499999998</v>
      </c>
      <c r="I1204" s="24">
        <f>I1205</f>
        <v>320983.08</v>
      </c>
      <c r="J1204" s="24">
        <f>J1205</f>
        <v>0</v>
      </c>
      <c r="K1204" s="24">
        <f t="shared" si="360"/>
        <v>93.758559606964653</v>
      </c>
      <c r="L1204" s="24"/>
      <c r="M1204" s="24">
        <f t="shared" si="361"/>
        <v>93.758559606964653</v>
      </c>
    </row>
    <row r="1205" spans="1:13" s="28" customFormat="1" ht="18" customHeight="1">
      <c r="A1205" s="97" t="s">
        <v>398</v>
      </c>
      <c r="B1205" s="73"/>
      <c r="C1205" s="32">
        <f>C1206</f>
        <v>2727709.94</v>
      </c>
      <c r="D1205" s="32">
        <f>D1206</f>
        <v>0</v>
      </c>
      <c r="E1205" s="32">
        <f t="shared" si="358"/>
        <v>2727709.94</v>
      </c>
      <c r="F1205" s="32">
        <f>F1206</f>
        <v>2557461.5499999998</v>
      </c>
      <c r="G1205" s="32">
        <f>G1206</f>
        <v>0</v>
      </c>
      <c r="H1205" s="32">
        <f t="shared" si="359"/>
        <v>2557461.5499999998</v>
      </c>
      <c r="I1205" s="32">
        <f>I1206</f>
        <v>320983.08</v>
      </c>
      <c r="J1205" s="32">
        <f>J1206</f>
        <v>0</v>
      </c>
      <c r="K1205" s="32">
        <f t="shared" si="360"/>
        <v>93.758559606964653</v>
      </c>
      <c r="L1205" s="32"/>
      <c r="M1205" s="32">
        <f t="shared" si="361"/>
        <v>93.758559606964653</v>
      </c>
    </row>
    <row r="1206" spans="1:13" s="28" customFormat="1" ht="18" customHeight="1">
      <c r="A1206" s="98" t="s">
        <v>400</v>
      </c>
      <c r="B1206" s="73"/>
      <c r="C1206" s="32">
        <f>SUM(C1209:C1210)</f>
        <v>2727709.94</v>
      </c>
      <c r="D1206" s="32">
        <f>SUM(D1209:D1210)</f>
        <v>0</v>
      </c>
      <c r="E1206" s="32">
        <f t="shared" si="358"/>
        <v>2727709.94</v>
      </c>
      <c r="F1206" s="32">
        <f>SUM(F1209:F1210)</f>
        <v>2557461.5499999998</v>
      </c>
      <c r="G1206" s="32">
        <f>SUM(G1209:G1210)</f>
        <v>0</v>
      </c>
      <c r="H1206" s="32">
        <f t="shared" si="359"/>
        <v>2557461.5499999998</v>
      </c>
      <c r="I1206" s="32">
        <f>SUM(I1209:I1210)</f>
        <v>320983.08</v>
      </c>
      <c r="J1206" s="32">
        <f>SUM(J1209:J1210)</f>
        <v>0</v>
      </c>
      <c r="K1206" s="32">
        <f t="shared" si="360"/>
        <v>93.758559606964653</v>
      </c>
      <c r="L1206" s="32"/>
      <c r="M1206" s="32">
        <f t="shared" si="361"/>
        <v>93.758559606964653</v>
      </c>
    </row>
    <row r="1207" spans="1:13" s="28" customFormat="1" ht="18" customHeight="1">
      <c r="A1207" s="96" t="s">
        <v>406</v>
      </c>
      <c r="B1207" s="34"/>
      <c r="C1207" s="24">
        <f>C1208</f>
        <v>1016022.95</v>
      </c>
      <c r="D1207" s="24">
        <f>D1208</f>
        <v>0</v>
      </c>
      <c r="E1207" s="24">
        <f t="shared" si="358"/>
        <v>1016022.95</v>
      </c>
      <c r="F1207" s="24">
        <f>F1208</f>
        <v>984155.86</v>
      </c>
      <c r="G1207" s="24">
        <f>G1208</f>
        <v>0</v>
      </c>
      <c r="H1207" s="24">
        <f t="shared" si="359"/>
        <v>984155.86</v>
      </c>
      <c r="I1207" s="24">
        <f>I1208</f>
        <v>639586.71</v>
      </c>
      <c r="J1207" s="24">
        <f>J1208</f>
        <v>0</v>
      </c>
      <c r="K1207" s="24">
        <f t="shared" si="360"/>
        <v>96.863546241745823</v>
      </c>
      <c r="L1207" s="24"/>
      <c r="M1207" s="24">
        <f t="shared" si="361"/>
        <v>96.863546241745823</v>
      </c>
    </row>
    <row r="1208" spans="1:13" s="28" customFormat="1" ht="18" customHeight="1">
      <c r="A1208" s="14" t="s">
        <v>407</v>
      </c>
      <c r="B1208" s="73"/>
      <c r="C1208" s="32">
        <f>SUM(C1211:C1212)</f>
        <v>1016022.95</v>
      </c>
      <c r="D1208" s="32">
        <f>SUM(D1211:D1212)</f>
        <v>0</v>
      </c>
      <c r="E1208" s="32">
        <f t="shared" si="358"/>
        <v>1016022.95</v>
      </c>
      <c r="F1208" s="32">
        <f>SUM(F1211:F1212)</f>
        <v>984155.86</v>
      </c>
      <c r="G1208" s="32">
        <f>SUM(G1211:G1212)</f>
        <v>0</v>
      </c>
      <c r="H1208" s="32">
        <f t="shared" si="359"/>
        <v>984155.86</v>
      </c>
      <c r="I1208" s="32">
        <f>SUM(I1211:I1212)</f>
        <v>639586.71</v>
      </c>
      <c r="J1208" s="32">
        <f>SUM(J1211:J1212)</f>
        <v>0</v>
      </c>
      <c r="K1208" s="32">
        <f t="shared" si="360"/>
        <v>96.863546241745823</v>
      </c>
      <c r="L1208" s="32"/>
      <c r="M1208" s="32">
        <f t="shared" si="361"/>
        <v>96.863546241745823</v>
      </c>
    </row>
    <row r="1209" spans="1:13" ht="18" customHeight="1">
      <c r="A1209" s="33" t="s">
        <v>47</v>
      </c>
      <c r="B1209" s="25" t="s">
        <v>48</v>
      </c>
      <c r="C1209" s="27">
        <v>2199076</v>
      </c>
      <c r="D1209" s="27"/>
      <c r="E1209" s="27">
        <f>C1209+D1209</f>
        <v>2199076</v>
      </c>
      <c r="F1209" s="27">
        <v>2199076</v>
      </c>
      <c r="G1209" s="27"/>
      <c r="H1209" s="27">
        <f>F1209+G1209</f>
        <v>2199076</v>
      </c>
      <c r="I1209" s="27">
        <v>320983.08</v>
      </c>
      <c r="J1209" s="27"/>
      <c r="K1209" s="27">
        <f t="shared" si="360"/>
        <v>100</v>
      </c>
      <c r="L1209" s="27"/>
      <c r="M1209" s="27">
        <f t="shared" si="361"/>
        <v>100</v>
      </c>
    </row>
    <row r="1210" spans="1:13" ht="18" customHeight="1">
      <c r="A1210" s="35" t="s">
        <v>39</v>
      </c>
      <c r="B1210" s="25" t="s">
        <v>40</v>
      </c>
      <c r="C1210" s="27">
        <v>528633.93999999994</v>
      </c>
      <c r="D1210" s="27"/>
      <c r="E1210" s="27">
        <f>C1210+D1210</f>
        <v>528633.93999999994</v>
      </c>
      <c r="F1210" s="27">
        <v>358385.55</v>
      </c>
      <c r="G1210" s="27"/>
      <c r="H1210" s="27">
        <f>F1210+G1210</f>
        <v>358385.55</v>
      </c>
      <c r="I1210" s="27"/>
      <c r="J1210" s="27"/>
      <c r="K1210" s="27">
        <f t="shared" si="360"/>
        <v>67.794653896040046</v>
      </c>
      <c r="L1210" s="27"/>
      <c r="M1210" s="27">
        <f t="shared" si="361"/>
        <v>67.794653896040046</v>
      </c>
    </row>
    <row r="1211" spans="1:13" ht="18" customHeight="1">
      <c r="A1211" s="33" t="s">
        <v>57</v>
      </c>
      <c r="B1211" s="25" t="s">
        <v>58</v>
      </c>
      <c r="C1211" s="27">
        <v>996022.95</v>
      </c>
      <c r="D1211" s="27"/>
      <c r="E1211" s="27">
        <f>C1211+D1211</f>
        <v>996022.95</v>
      </c>
      <c r="F1211" s="27">
        <v>984155.86</v>
      </c>
      <c r="G1211" s="27"/>
      <c r="H1211" s="27">
        <f>F1211+G1211</f>
        <v>984155.86</v>
      </c>
      <c r="I1211" s="27">
        <v>639586.71</v>
      </c>
      <c r="J1211" s="27"/>
      <c r="K1211" s="27">
        <f t="shared" si="360"/>
        <v>98.808552553934632</v>
      </c>
      <c r="L1211" s="27"/>
      <c r="M1211" s="27">
        <f t="shared" si="361"/>
        <v>98.808552553934632</v>
      </c>
    </row>
    <row r="1212" spans="1:13" ht="18" customHeight="1">
      <c r="A1212" s="33" t="s">
        <v>341</v>
      </c>
      <c r="B1212" s="25" t="s">
        <v>44</v>
      </c>
      <c r="C1212" s="27">
        <v>20000</v>
      </c>
      <c r="D1212" s="27"/>
      <c r="E1212" s="27">
        <f>C1212+D1212</f>
        <v>20000</v>
      </c>
      <c r="F1212" s="27"/>
      <c r="G1212" s="27"/>
      <c r="H1212" s="27">
        <f>F1212+G1212</f>
        <v>0</v>
      </c>
      <c r="I1212" s="27"/>
      <c r="J1212" s="27"/>
      <c r="K1212" s="27">
        <f t="shared" si="360"/>
        <v>0</v>
      </c>
      <c r="L1212" s="27"/>
      <c r="M1212" s="27">
        <f t="shared" si="361"/>
        <v>0</v>
      </c>
    </row>
    <row r="1213" spans="1:13" ht="15" customHeight="1">
      <c r="A1213" s="25"/>
      <c r="B1213" s="25"/>
      <c r="C1213" s="27"/>
      <c r="D1213" s="27"/>
      <c r="E1213" s="27"/>
      <c r="F1213" s="27"/>
      <c r="G1213" s="27"/>
      <c r="H1213" s="27"/>
      <c r="I1213" s="27"/>
      <c r="J1213" s="27"/>
      <c r="K1213" s="30"/>
      <c r="L1213" s="30"/>
      <c r="M1213" s="27"/>
    </row>
    <row r="1214" spans="1:13" s="28" customFormat="1" ht="18" customHeight="1">
      <c r="A1214" s="37" t="s">
        <v>177</v>
      </c>
      <c r="B1214" s="34">
        <v>90095</v>
      </c>
      <c r="C1214" s="24">
        <f>C1215+C1220</f>
        <v>10005831.869999999</v>
      </c>
      <c r="D1214" s="24">
        <f>D1215+D1220</f>
        <v>4243358.1500000004</v>
      </c>
      <c r="E1214" s="24">
        <f>SUM(C1214:D1214)</f>
        <v>14249190.02</v>
      </c>
      <c r="F1214" s="24">
        <f>F1215+F1220</f>
        <v>8626652</v>
      </c>
      <c r="G1214" s="24">
        <f>G1215+G1220</f>
        <v>2780036.1</v>
      </c>
      <c r="H1214" s="24">
        <f>SUM(F1214:G1214)</f>
        <v>11406688.1</v>
      </c>
      <c r="I1214" s="24">
        <f>I1215+I1220</f>
        <v>138036.21</v>
      </c>
      <c r="J1214" s="24">
        <f>J1215+J1220</f>
        <v>0</v>
      </c>
      <c r="K1214" s="24">
        <f t="shared" ref="K1214:K1225" si="362">F1214/C1214*100</f>
        <v>86.216239809754086</v>
      </c>
      <c r="L1214" s="43">
        <f>G1214/D1214*100</f>
        <v>65.515000189177997</v>
      </c>
      <c r="M1214" s="24">
        <f t="shared" ref="M1214:M1225" si="363">H1214/E1214*100</f>
        <v>80.051484217627134</v>
      </c>
    </row>
    <row r="1215" spans="1:13" s="28" customFormat="1" ht="18" customHeight="1">
      <c r="A1215" s="22" t="s">
        <v>397</v>
      </c>
      <c r="B1215" s="34"/>
      <c r="C1215" s="24">
        <f>C1216+C1219</f>
        <v>2066387.56</v>
      </c>
      <c r="D1215" s="24">
        <f>D1216+D1219</f>
        <v>0</v>
      </c>
      <c r="E1215" s="24">
        <f t="shared" ref="E1215:E1220" si="364">SUM(C1215:D1215)</f>
        <v>2066387.56</v>
      </c>
      <c r="F1215" s="24">
        <f>F1216+F1219</f>
        <v>1867146.66</v>
      </c>
      <c r="G1215" s="24">
        <f>G1216+G1219</f>
        <v>0</v>
      </c>
      <c r="H1215" s="24">
        <f t="shared" ref="H1215:H1220" si="365">SUM(F1215:G1215)</f>
        <v>1867146.66</v>
      </c>
      <c r="I1215" s="24">
        <f>I1216+I1219</f>
        <v>36770.009999999995</v>
      </c>
      <c r="J1215" s="24">
        <f>J1216+J1219</f>
        <v>0</v>
      </c>
      <c r="K1215" s="24">
        <f t="shared" si="362"/>
        <v>90.358009123903159</v>
      </c>
      <c r="L1215" s="43"/>
      <c r="M1215" s="24">
        <f t="shared" si="363"/>
        <v>90.358009123903159</v>
      </c>
    </row>
    <row r="1216" spans="1:13" s="28" customFormat="1" ht="18" customHeight="1">
      <c r="A1216" s="97" t="s">
        <v>398</v>
      </c>
      <c r="B1216" s="73"/>
      <c r="C1216" s="32">
        <f>C1218+C1217</f>
        <v>2021752</v>
      </c>
      <c r="D1216" s="32">
        <f>D1218+D1217</f>
        <v>0</v>
      </c>
      <c r="E1216" s="32">
        <f t="shared" si="364"/>
        <v>2021752</v>
      </c>
      <c r="F1216" s="32">
        <f>F1218+F1217</f>
        <v>1839848.5</v>
      </c>
      <c r="G1216" s="32">
        <f>G1218+G1217</f>
        <v>0</v>
      </c>
      <c r="H1216" s="32">
        <f t="shared" si="365"/>
        <v>1839848.5</v>
      </c>
      <c r="I1216" s="32">
        <f>I1218+I1217</f>
        <v>36770.009999999995</v>
      </c>
      <c r="J1216" s="32">
        <f>J1218+J1217</f>
        <v>0</v>
      </c>
      <c r="K1216" s="32">
        <f t="shared" si="362"/>
        <v>91.002679853908887</v>
      </c>
      <c r="L1216" s="43"/>
      <c r="M1216" s="32">
        <f t="shared" si="363"/>
        <v>91.002679853908887</v>
      </c>
    </row>
    <row r="1217" spans="1:13" s="28" customFormat="1" ht="18" customHeight="1">
      <c r="A1217" s="98" t="s">
        <v>399</v>
      </c>
      <c r="B1217" s="73"/>
      <c r="C1217" s="32">
        <f>SUM(C1225:C1229)</f>
        <v>276201</v>
      </c>
      <c r="D1217" s="32">
        <f>SUM(D1225:D1229)</f>
        <v>0</v>
      </c>
      <c r="E1217" s="32">
        <f t="shared" si="364"/>
        <v>276201</v>
      </c>
      <c r="F1217" s="32">
        <f>SUM(F1225:F1229)</f>
        <v>269607.61000000004</v>
      </c>
      <c r="G1217" s="32">
        <f>SUM(G1225:G1229)</f>
        <v>0</v>
      </c>
      <c r="H1217" s="32">
        <f t="shared" si="365"/>
        <v>269607.61000000004</v>
      </c>
      <c r="I1217" s="32">
        <f>SUM(I1225:I1229)</f>
        <v>18236.75</v>
      </c>
      <c r="J1217" s="32">
        <f>SUM(J1225:J1229)</f>
        <v>0</v>
      </c>
      <c r="K1217" s="32">
        <f t="shared" si="362"/>
        <v>97.612829062892615</v>
      </c>
      <c r="L1217" s="43"/>
      <c r="M1217" s="32">
        <f t="shared" si="363"/>
        <v>97.612829062892615</v>
      </c>
    </row>
    <row r="1218" spans="1:13" s="28" customFormat="1" ht="18" customHeight="1">
      <c r="A1218" s="98" t="s">
        <v>400</v>
      </c>
      <c r="B1218" s="73"/>
      <c r="C1218" s="32">
        <f>SUM(C1230:C1243)</f>
        <v>1745551</v>
      </c>
      <c r="D1218" s="32">
        <f>SUM(D1230:D1243)</f>
        <v>0</v>
      </c>
      <c r="E1218" s="32">
        <f t="shared" si="364"/>
        <v>1745551</v>
      </c>
      <c r="F1218" s="32">
        <f>SUM(F1230:F1243)</f>
        <v>1570240.89</v>
      </c>
      <c r="G1218" s="32">
        <f>SUM(G1230:G1243)</f>
        <v>0</v>
      </c>
      <c r="H1218" s="32">
        <f t="shared" si="365"/>
        <v>1570240.89</v>
      </c>
      <c r="I1218" s="32">
        <f>SUM(I1230:I1243)</f>
        <v>18533.259999999998</v>
      </c>
      <c r="J1218" s="32">
        <f>SUM(J1230:J1243)</f>
        <v>0</v>
      </c>
      <c r="K1218" s="32">
        <f t="shared" si="362"/>
        <v>89.956746608950411</v>
      </c>
      <c r="L1218" s="43"/>
      <c r="M1218" s="32">
        <f t="shared" si="363"/>
        <v>89.956746608950411</v>
      </c>
    </row>
    <row r="1219" spans="1:13" s="28" customFormat="1" ht="18" customHeight="1">
      <c r="A1219" s="98" t="s">
        <v>402</v>
      </c>
      <c r="B1219" s="73"/>
      <c r="C1219" s="32">
        <f>SUM(C1223:C1224)</f>
        <v>44635.56</v>
      </c>
      <c r="D1219" s="32">
        <f>SUM(D1223:D1224)</f>
        <v>0</v>
      </c>
      <c r="E1219" s="32">
        <f t="shared" si="364"/>
        <v>44635.56</v>
      </c>
      <c r="F1219" s="32">
        <f>SUM(F1223:F1224)</f>
        <v>27298.16</v>
      </c>
      <c r="G1219" s="32">
        <f>SUM(G1223:G1224)</f>
        <v>0</v>
      </c>
      <c r="H1219" s="32">
        <f t="shared" si="365"/>
        <v>27298.16</v>
      </c>
      <c r="I1219" s="32">
        <f>SUM(I1223:I1224)</f>
        <v>0</v>
      </c>
      <c r="J1219" s="32">
        <f>SUM(J1223:J1224)</f>
        <v>0</v>
      </c>
      <c r="K1219" s="32">
        <f t="shared" si="362"/>
        <v>61.157875021619532</v>
      </c>
      <c r="L1219" s="43"/>
      <c r="M1219" s="32">
        <f t="shared" si="363"/>
        <v>61.157875021619532</v>
      </c>
    </row>
    <row r="1220" spans="1:13" s="28" customFormat="1" ht="18" customHeight="1">
      <c r="A1220" s="96" t="s">
        <v>406</v>
      </c>
      <c r="B1220" s="34"/>
      <c r="C1220" s="24">
        <f>C1221</f>
        <v>7939444.3099999996</v>
      </c>
      <c r="D1220" s="24">
        <f>D1221</f>
        <v>4243358.1500000004</v>
      </c>
      <c r="E1220" s="24">
        <f t="shared" si="364"/>
        <v>12182802.460000001</v>
      </c>
      <c r="F1220" s="24">
        <f>F1221</f>
        <v>6759505.3399999999</v>
      </c>
      <c r="G1220" s="24">
        <f>G1221</f>
        <v>2780036.1</v>
      </c>
      <c r="H1220" s="24">
        <f t="shared" si="365"/>
        <v>9539541.4399999995</v>
      </c>
      <c r="I1220" s="24">
        <f>I1221</f>
        <v>101266.2</v>
      </c>
      <c r="J1220" s="24">
        <f>J1221</f>
        <v>0</v>
      </c>
      <c r="K1220" s="24">
        <f t="shared" si="362"/>
        <v>85.13826756724238</v>
      </c>
      <c r="L1220" s="43">
        <f>G1220/D1220*100</f>
        <v>65.515000189177997</v>
      </c>
      <c r="M1220" s="24">
        <f t="shared" si="363"/>
        <v>78.303341709112786</v>
      </c>
    </row>
    <row r="1221" spans="1:13" s="18" customFormat="1" ht="18" customHeight="1">
      <c r="A1221" s="14" t="s">
        <v>407</v>
      </c>
      <c r="B1221" s="15"/>
      <c r="C1221" s="17">
        <f>SUM(C1244:C1247)</f>
        <v>7939444.3099999996</v>
      </c>
      <c r="D1221" s="17">
        <f>SUM(D1244:D1247)</f>
        <v>4243358.1500000004</v>
      </c>
      <c r="E1221" s="17">
        <f>SUM(C1221:D1221)</f>
        <v>12182802.460000001</v>
      </c>
      <c r="F1221" s="17">
        <f>SUM(F1244:F1247)</f>
        <v>6759505.3399999999</v>
      </c>
      <c r="G1221" s="17">
        <f>SUM(G1244:G1247)</f>
        <v>2780036.1</v>
      </c>
      <c r="H1221" s="17">
        <f>SUM(F1221:G1221)</f>
        <v>9539541.4399999995</v>
      </c>
      <c r="I1221" s="17">
        <f>SUM(I1244:I1247)</f>
        <v>101266.2</v>
      </c>
      <c r="J1221" s="17">
        <f>SUM(J1244:J1247)</f>
        <v>0</v>
      </c>
      <c r="K1221" s="17">
        <f t="shared" si="362"/>
        <v>85.13826756724238</v>
      </c>
      <c r="L1221" s="32">
        <f>G1221/D1221*100</f>
        <v>65.515000189177997</v>
      </c>
      <c r="M1221" s="17">
        <f t="shared" si="363"/>
        <v>78.303341709112786</v>
      </c>
    </row>
    <row r="1222" spans="1:13" s="18" customFormat="1" ht="69" customHeight="1">
      <c r="A1222" s="95" t="s">
        <v>408</v>
      </c>
      <c r="B1222" s="15"/>
      <c r="C1222" s="17">
        <f>C1245+C1246</f>
        <v>1761320.79</v>
      </c>
      <c r="D1222" s="17">
        <f>D1245+D1246</f>
        <v>4243358.1500000004</v>
      </c>
      <c r="E1222" s="17">
        <f>SUM(C1222:D1222)</f>
        <v>6004678.9400000004</v>
      </c>
      <c r="F1222" s="17">
        <f>F1245+F1246</f>
        <v>1136517.8999999999</v>
      </c>
      <c r="G1222" s="17">
        <f>G1245+G1246</f>
        <v>2780036.1</v>
      </c>
      <c r="H1222" s="17">
        <f>SUM(F1222:G1222)</f>
        <v>3916554</v>
      </c>
      <c r="I1222" s="17">
        <f>I1245+I1246</f>
        <v>0</v>
      </c>
      <c r="J1222" s="17">
        <f>J1245+J1246</f>
        <v>0</v>
      </c>
      <c r="K1222" s="17">
        <f t="shared" si="362"/>
        <v>64.526456875581417</v>
      </c>
      <c r="L1222" s="32">
        <f>G1222/D1222*100</f>
        <v>65.515000189177997</v>
      </c>
      <c r="M1222" s="17">
        <f t="shared" si="363"/>
        <v>65.225035995013585</v>
      </c>
    </row>
    <row r="1223" spans="1:13" ht="18" customHeight="1">
      <c r="A1223" s="35" t="s">
        <v>307</v>
      </c>
      <c r="B1223" s="25" t="s">
        <v>46</v>
      </c>
      <c r="C1223" s="27">
        <v>2500</v>
      </c>
      <c r="D1223" s="27"/>
      <c r="E1223" s="27">
        <f>C1223+D1223</f>
        <v>2500</v>
      </c>
      <c r="F1223" s="27">
        <v>2498.39</v>
      </c>
      <c r="G1223" s="27"/>
      <c r="H1223" s="27">
        <f>F1223+G1223</f>
        <v>2498.39</v>
      </c>
      <c r="I1223" s="27"/>
      <c r="J1223" s="27"/>
      <c r="K1223" s="27">
        <f t="shared" si="362"/>
        <v>99.935599999999994</v>
      </c>
      <c r="L1223" s="32"/>
      <c r="M1223" s="27">
        <f t="shared" si="363"/>
        <v>99.935599999999994</v>
      </c>
    </row>
    <row r="1224" spans="1:13" ht="18" customHeight="1">
      <c r="A1224" s="35" t="s">
        <v>425</v>
      </c>
      <c r="B1224" s="25" t="s">
        <v>84</v>
      </c>
      <c r="C1224" s="27">
        <v>42135.56</v>
      </c>
      <c r="D1224" s="27"/>
      <c r="E1224" s="27">
        <f>C1224+D1224</f>
        <v>42135.56</v>
      </c>
      <c r="F1224" s="27">
        <v>24799.77</v>
      </c>
      <c r="G1224" s="27"/>
      <c r="H1224" s="27">
        <f>F1224+G1224</f>
        <v>24799.77</v>
      </c>
      <c r="I1224" s="27"/>
      <c r="J1224" s="27"/>
      <c r="K1224" s="27">
        <f t="shared" si="362"/>
        <v>58.857103121448958</v>
      </c>
      <c r="L1224" s="32"/>
      <c r="M1224" s="27">
        <f t="shared" si="363"/>
        <v>58.857103121448958</v>
      </c>
    </row>
    <row r="1225" spans="1:13" ht="18" customHeight="1">
      <c r="A1225" s="33" t="s">
        <v>33</v>
      </c>
      <c r="B1225" s="25" t="s">
        <v>34</v>
      </c>
      <c r="C1225" s="27">
        <v>216025</v>
      </c>
      <c r="D1225" s="27"/>
      <c r="E1225" s="27">
        <f>C1225+D1225</f>
        <v>216025</v>
      </c>
      <c r="F1225" s="27">
        <v>214111.23</v>
      </c>
      <c r="G1225" s="27"/>
      <c r="H1225" s="27">
        <f>F1225+G1225</f>
        <v>214111.23</v>
      </c>
      <c r="I1225" s="27"/>
      <c r="J1225" s="27"/>
      <c r="K1225" s="27">
        <f t="shared" si="362"/>
        <v>99.114097905335029</v>
      </c>
      <c r="L1225" s="32"/>
      <c r="M1225" s="27">
        <f t="shared" si="363"/>
        <v>99.114097905335029</v>
      </c>
    </row>
    <row r="1226" spans="1:13" ht="18" customHeight="1">
      <c r="A1226" s="33" t="s">
        <v>35</v>
      </c>
      <c r="B1226" s="25" t="s">
        <v>36</v>
      </c>
      <c r="C1226" s="27">
        <v>15318</v>
      </c>
      <c r="D1226" s="27"/>
      <c r="E1226" s="27">
        <f>C1226+D1226</f>
        <v>15318</v>
      </c>
      <c r="F1226" s="27">
        <v>15317.49</v>
      </c>
      <c r="G1226" s="27"/>
      <c r="H1226" s="27">
        <f>F1226+G1226</f>
        <v>15317.49</v>
      </c>
      <c r="I1226" s="27">
        <v>15560.35</v>
      </c>
      <c r="J1226" s="27"/>
      <c r="K1226" s="27">
        <v>0</v>
      </c>
      <c r="L1226" s="32"/>
      <c r="M1226" s="27">
        <v>0</v>
      </c>
    </row>
    <row r="1227" spans="1:13" ht="18" customHeight="1">
      <c r="A1227" s="35" t="s">
        <v>22</v>
      </c>
      <c r="B1227" s="25" t="s">
        <v>23</v>
      </c>
      <c r="C1227" s="27">
        <v>35820</v>
      </c>
      <c r="D1227" s="27"/>
      <c r="E1227" s="27">
        <f t="shared" ref="E1227:E1247" si="366">C1227+D1227</f>
        <v>35820</v>
      </c>
      <c r="F1227" s="27">
        <v>33486.99</v>
      </c>
      <c r="G1227" s="27"/>
      <c r="H1227" s="27">
        <f t="shared" ref="H1227:H1247" si="367">F1227+G1227</f>
        <v>33486.99</v>
      </c>
      <c r="I1227" s="27">
        <v>2349.6</v>
      </c>
      <c r="J1227" s="27"/>
      <c r="K1227" s="27">
        <f t="shared" ref="K1227:K1244" si="368">F1227/C1227*100</f>
        <v>93.486850921273017</v>
      </c>
      <c r="L1227" s="32"/>
      <c r="M1227" s="27">
        <f t="shared" ref="M1227:M1247" si="369">H1227/E1227*100</f>
        <v>93.486850921273017</v>
      </c>
    </row>
    <row r="1228" spans="1:13" ht="18" customHeight="1">
      <c r="A1228" s="33" t="s">
        <v>24</v>
      </c>
      <c r="B1228" s="25" t="s">
        <v>25</v>
      </c>
      <c r="C1228" s="27">
        <v>5438</v>
      </c>
      <c r="D1228" s="27"/>
      <c r="E1228" s="27">
        <f t="shared" si="366"/>
        <v>5438</v>
      </c>
      <c r="F1228" s="27">
        <v>4691.8999999999996</v>
      </c>
      <c r="G1228" s="27"/>
      <c r="H1228" s="27">
        <f t="shared" si="367"/>
        <v>4691.8999999999996</v>
      </c>
      <c r="I1228" s="27">
        <v>326.8</v>
      </c>
      <c r="J1228" s="27"/>
      <c r="K1228" s="27">
        <f t="shared" si="368"/>
        <v>86.279882309672658</v>
      </c>
      <c r="L1228" s="32"/>
      <c r="M1228" s="27">
        <f t="shared" si="369"/>
        <v>86.279882309672658</v>
      </c>
    </row>
    <row r="1229" spans="1:13" ht="18" customHeight="1">
      <c r="A1229" s="35" t="s">
        <v>26</v>
      </c>
      <c r="B1229" s="25" t="s">
        <v>27</v>
      </c>
      <c r="C1229" s="27">
        <v>3600</v>
      </c>
      <c r="D1229" s="27"/>
      <c r="E1229" s="27">
        <f>C1229+D1229</f>
        <v>3600</v>
      </c>
      <c r="F1229" s="27">
        <v>2000</v>
      </c>
      <c r="G1229" s="27"/>
      <c r="H1229" s="27">
        <f>F1229+G1229</f>
        <v>2000</v>
      </c>
      <c r="I1229" s="27"/>
      <c r="J1229" s="27"/>
      <c r="K1229" s="27">
        <f t="shared" si="368"/>
        <v>55.555555555555557</v>
      </c>
      <c r="L1229" s="32"/>
      <c r="M1229" s="27">
        <f t="shared" si="369"/>
        <v>55.555555555555557</v>
      </c>
    </row>
    <row r="1230" spans="1:13" ht="18" customHeight="1">
      <c r="A1230" s="35" t="s">
        <v>37</v>
      </c>
      <c r="B1230" s="25" t="s">
        <v>38</v>
      </c>
      <c r="C1230" s="27">
        <v>71330</v>
      </c>
      <c r="D1230" s="27"/>
      <c r="E1230" s="27">
        <f t="shared" si="366"/>
        <v>71330</v>
      </c>
      <c r="F1230" s="27">
        <v>56592.6</v>
      </c>
      <c r="G1230" s="27"/>
      <c r="H1230" s="27">
        <f t="shared" si="367"/>
        <v>56592.6</v>
      </c>
      <c r="I1230" s="27"/>
      <c r="J1230" s="27"/>
      <c r="K1230" s="27">
        <f t="shared" si="368"/>
        <v>79.339127996635355</v>
      </c>
      <c r="L1230" s="32"/>
      <c r="M1230" s="27">
        <f t="shared" si="369"/>
        <v>79.339127996635355</v>
      </c>
    </row>
    <row r="1231" spans="1:13" ht="18" customHeight="1">
      <c r="A1231" s="33" t="s">
        <v>47</v>
      </c>
      <c r="B1231" s="25" t="s">
        <v>48</v>
      </c>
      <c r="C1231" s="27">
        <v>151990</v>
      </c>
      <c r="D1231" s="27"/>
      <c r="E1231" s="27">
        <f t="shared" si="366"/>
        <v>151990</v>
      </c>
      <c r="F1231" s="27">
        <v>127855.27</v>
      </c>
      <c r="G1231" s="27"/>
      <c r="H1231" s="27">
        <f t="shared" si="367"/>
        <v>127855.27</v>
      </c>
      <c r="I1231" s="27">
        <v>10238.709999999999</v>
      </c>
      <c r="J1231" s="27"/>
      <c r="K1231" s="27">
        <f t="shared" si="368"/>
        <v>84.120843476544522</v>
      </c>
      <c r="L1231" s="32"/>
      <c r="M1231" s="27">
        <f t="shared" si="369"/>
        <v>84.120843476544522</v>
      </c>
    </row>
    <row r="1232" spans="1:13" ht="18" customHeight="1">
      <c r="A1232" s="35" t="s">
        <v>39</v>
      </c>
      <c r="B1232" s="25" t="s">
        <v>40</v>
      </c>
      <c r="C1232" s="27">
        <v>75008</v>
      </c>
      <c r="D1232" s="27"/>
      <c r="E1232" s="27">
        <f t="shared" si="366"/>
        <v>75008</v>
      </c>
      <c r="F1232" s="27">
        <v>72497.25</v>
      </c>
      <c r="G1232" s="27"/>
      <c r="H1232" s="27">
        <f t="shared" si="367"/>
        <v>72497.25</v>
      </c>
      <c r="I1232" s="27"/>
      <c r="J1232" s="27"/>
      <c r="K1232" s="27">
        <f t="shared" si="368"/>
        <v>96.652690379692828</v>
      </c>
      <c r="L1232" s="32"/>
      <c r="M1232" s="27">
        <f t="shared" si="369"/>
        <v>96.652690379692828</v>
      </c>
    </row>
    <row r="1233" spans="1:13" ht="18" customHeight="1">
      <c r="A1233" s="35" t="s">
        <v>253</v>
      </c>
      <c r="B1233" s="25" t="s">
        <v>212</v>
      </c>
      <c r="C1233" s="27">
        <v>200</v>
      </c>
      <c r="D1233" s="27"/>
      <c r="E1233" s="27">
        <f t="shared" si="366"/>
        <v>200</v>
      </c>
      <c r="F1233" s="27">
        <v>95</v>
      </c>
      <c r="G1233" s="27"/>
      <c r="H1233" s="27">
        <f t="shared" si="367"/>
        <v>95</v>
      </c>
      <c r="I1233" s="27"/>
      <c r="J1233" s="27"/>
      <c r="K1233" s="27">
        <f t="shared" si="368"/>
        <v>47.5</v>
      </c>
      <c r="L1233" s="32"/>
      <c r="M1233" s="27">
        <f t="shared" si="369"/>
        <v>47.5</v>
      </c>
    </row>
    <row r="1234" spans="1:13" ht="18" customHeight="1">
      <c r="A1234" s="33" t="s">
        <v>28</v>
      </c>
      <c r="B1234" s="25" t="s">
        <v>29</v>
      </c>
      <c r="C1234" s="27">
        <v>934936</v>
      </c>
      <c r="D1234" s="27"/>
      <c r="E1234" s="27">
        <f t="shared" si="366"/>
        <v>934936</v>
      </c>
      <c r="F1234" s="27">
        <v>818427.32</v>
      </c>
      <c r="G1234" s="27"/>
      <c r="H1234" s="27">
        <f t="shared" si="367"/>
        <v>818427.32</v>
      </c>
      <c r="I1234" s="27">
        <v>8294.5499999999993</v>
      </c>
      <c r="J1234" s="27"/>
      <c r="K1234" s="27">
        <f t="shared" si="368"/>
        <v>87.538325618010219</v>
      </c>
      <c r="L1234" s="32"/>
      <c r="M1234" s="27">
        <f t="shared" si="369"/>
        <v>87.538325618010219</v>
      </c>
    </row>
    <row r="1235" spans="1:13" ht="18" customHeight="1">
      <c r="A1235" s="72" t="s">
        <v>290</v>
      </c>
      <c r="B1235" s="25" t="s">
        <v>262</v>
      </c>
      <c r="C1235" s="27">
        <v>30000</v>
      </c>
      <c r="D1235" s="27"/>
      <c r="E1235" s="27">
        <f t="shared" si="366"/>
        <v>30000</v>
      </c>
      <c r="F1235" s="27">
        <v>28792</v>
      </c>
      <c r="G1235" s="27"/>
      <c r="H1235" s="27">
        <f t="shared" si="367"/>
        <v>28792</v>
      </c>
      <c r="I1235" s="27"/>
      <c r="J1235" s="27"/>
      <c r="K1235" s="27">
        <f t="shared" si="368"/>
        <v>95.973333333333329</v>
      </c>
      <c r="L1235" s="32"/>
      <c r="M1235" s="27">
        <f t="shared" si="369"/>
        <v>95.973333333333329</v>
      </c>
    </row>
    <row r="1236" spans="1:13" ht="18" customHeight="1">
      <c r="A1236" s="72" t="s">
        <v>461</v>
      </c>
      <c r="B1236" s="25" t="s">
        <v>263</v>
      </c>
      <c r="C1236" s="27">
        <v>19860</v>
      </c>
      <c r="D1236" s="27"/>
      <c r="E1236" s="27">
        <f t="shared" si="366"/>
        <v>19860</v>
      </c>
      <c r="F1236" s="27">
        <v>19838.16</v>
      </c>
      <c r="G1236" s="27"/>
      <c r="H1236" s="27">
        <f t="shared" si="367"/>
        <v>19838.16</v>
      </c>
      <c r="I1236" s="27"/>
      <c r="J1236" s="27"/>
      <c r="K1236" s="27">
        <f t="shared" si="368"/>
        <v>99.890030211480365</v>
      </c>
      <c r="L1236" s="32"/>
      <c r="M1236" s="27">
        <f t="shared" si="369"/>
        <v>99.890030211480365</v>
      </c>
    </row>
    <row r="1237" spans="1:13" ht="18" customHeight="1">
      <c r="A1237" s="33" t="s">
        <v>66</v>
      </c>
      <c r="B1237" s="25" t="s">
        <v>67</v>
      </c>
      <c r="C1237" s="27">
        <v>361500</v>
      </c>
      <c r="D1237" s="27"/>
      <c r="E1237" s="27">
        <f t="shared" si="366"/>
        <v>361500</v>
      </c>
      <c r="F1237" s="27">
        <v>347263.54</v>
      </c>
      <c r="G1237" s="27"/>
      <c r="H1237" s="27">
        <f t="shared" si="367"/>
        <v>347263.54</v>
      </c>
      <c r="I1237" s="27"/>
      <c r="J1237" s="27"/>
      <c r="K1237" s="27">
        <f t="shared" si="368"/>
        <v>96.061836791147996</v>
      </c>
      <c r="L1237" s="32"/>
      <c r="M1237" s="27">
        <f t="shared" si="369"/>
        <v>96.061836791147996</v>
      </c>
    </row>
    <row r="1238" spans="1:13" ht="18" customHeight="1">
      <c r="A1238" s="33" t="s">
        <v>41</v>
      </c>
      <c r="B1238" s="25" t="s">
        <v>42</v>
      </c>
      <c r="C1238" s="27">
        <v>11527</v>
      </c>
      <c r="D1238" s="27"/>
      <c r="E1238" s="27">
        <f t="shared" si="366"/>
        <v>11527</v>
      </c>
      <c r="F1238" s="27">
        <v>11527</v>
      </c>
      <c r="G1238" s="27"/>
      <c r="H1238" s="27">
        <f t="shared" si="367"/>
        <v>11527</v>
      </c>
      <c r="I1238" s="27"/>
      <c r="J1238" s="27"/>
      <c r="K1238" s="27">
        <f t="shared" si="368"/>
        <v>100</v>
      </c>
      <c r="L1238" s="32"/>
      <c r="M1238" s="27">
        <f t="shared" si="369"/>
        <v>100</v>
      </c>
    </row>
    <row r="1239" spans="1:13" ht="18" customHeight="1">
      <c r="A1239" s="33" t="s">
        <v>49</v>
      </c>
      <c r="B1239" s="25" t="s">
        <v>50</v>
      </c>
      <c r="C1239" s="27">
        <v>57000</v>
      </c>
      <c r="D1239" s="27"/>
      <c r="E1239" s="27">
        <f t="shared" si="366"/>
        <v>57000</v>
      </c>
      <c r="F1239" s="27">
        <v>56941</v>
      </c>
      <c r="G1239" s="27"/>
      <c r="H1239" s="27">
        <f t="shared" si="367"/>
        <v>56941</v>
      </c>
      <c r="I1239" s="27"/>
      <c r="J1239" s="27"/>
      <c r="K1239" s="27">
        <f t="shared" si="368"/>
        <v>99.896491228070175</v>
      </c>
      <c r="L1239" s="32"/>
      <c r="M1239" s="27">
        <f t="shared" si="369"/>
        <v>99.896491228070175</v>
      </c>
    </row>
    <row r="1240" spans="1:13" ht="18" customHeight="1">
      <c r="A1240" s="35" t="s">
        <v>94</v>
      </c>
      <c r="B1240" s="25" t="s">
        <v>95</v>
      </c>
      <c r="C1240" s="27">
        <v>7000</v>
      </c>
      <c r="D1240" s="27"/>
      <c r="E1240" s="27">
        <f>C1240+D1240</f>
        <v>7000</v>
      </c>
      <c r="F1240" s="27">
        <v>5952</v>
      </c>
      <c r="G1240" s="27"/>
      <c r="H1240" s="27">
        <f>F1240+G1240</f>
        <v>5952</v>
      </c>
      <c r="I1240" s="27"/>
      <c r="J1240" s="27"/>
      <c r="K1240" s="27">
        <f t="shared" si="368"/>
        <v>85.028571428571425</v>
      </c>
      <c r="L1240" s="32"/>
      <c r="M1240" s="27">
        <f t="shared" si="369"/>
        <v>85.028571428571425</v>
      </c>
    </row>
    <row r="1241" spans="1:13" ht="18" customHeight="1">
      <c r="A1241" s="35" t="s">
        <v>299</v>
      </c>
      <c r="B1241" s="25" t="s">
        <v>53</v>
      </c>
      <c r="C1241" s="27">
        <v>15000</v>
      </c>
      <c r="D1241" s="27"/>
      <c r="E1241" s="27">
        <f t="shared" si="366"/>
        <v>15000</v>
      </c>
      <c r="F1241" s="27">
        <v>14722.75</v>
      </c>
      <c r="G1241" s="27"/>
      <c r="H1241" s="27">
        <f t="shared" si="367"/>
        <v>14722.75</v>
      </c>
      <c r="I1241" s="27"/>
      <c r="J1241" s="27"/>
      <c r="K1241" s="27">
        <f t="shared" si="368"/>
        <v>98.151666666666671</v>
      </c>
      <c r="L1241" s="32"/>
      <c r="M1241" s="27">
        <f t="shared" si="369"/>
        <v>98.151666666666671</v>
      </c>
    </row>
    <row r="1242" spans="1:13" ht="18" customHeight="1">
      <c r="A1242" s="35" t="s">
        <v>426</v>
      </c>
      <c r="B1242" s="25" t="s">
        <v>56</v>
      </c>
      <c r="C1242" s="27">
        <v>200</v>
      </c>
      <c r="D1242" s="27"/>
      <c r="E1242" s="27">
        <f t="shared" si="366"/>
        <v>200</v>
      </c>
      <c r="F1242" s="27">
        <v>200</v>
      </c>
      <c r="G1242" s="27"/>
      <c r="H1242" s="27">
        <f t="shared" si="367"/>
        <v>200</v>
      </c>
      <c r="I1242" s="27"/>
      <c r="J1242" s="27"/>
      <c r="K1242" s="27">
        <f t="shared" si="368"/>
        <v>100</v>
      </c>
      <c r="L1242" s="32"/>
      <c r="M1242" s="27">
        <f t="shared" si="369"/>
        <v>100</v>
      </c>
    </row>
    <row r="1243" spans="1:13" ht="18" customHeight="1">
      <c r="A1243" s="33" t="s">
        <v>349</v>
      </c>
      <c r="B1243" s="25" t="s">
        <v>265</v>
      </c>
      <c r="C1243" s="27">
        <v>10000</v>
      </c>
      <c r="D1243" s="27"/>
      <c r="E1243" s="27">
        <f t="shared" si="366"/>
        <v>10000</v>
      </c>
      <c r="F1243" s="27">
        <v>9537</v>
      </c>
      <c r="G1243" s="27"/>
      <c r="H1243" s="27">
        <f t="shared" si="367"/>
        <v>9537</v>
      </c>
      <c r="I1243" s="27"/>
      <c r="J1243" s="27"/>
      <c r="K1243" s="27">
        <f t="shared" si="368"/>
        <v>95.37</v>
      </c>
      <c r="L1243" s="32"/>
      <c r="M1243" s="27">
        <f t="shared" si="369"/>
        <v>95.37</v>
      </c>
    </row>
    <row r="1244" spans="1:13" ht="18" customHeight="1">
      <c r="A1244" s="33" t="s">
        <v>57</v>
      </c>
      <c r="B1244" s="25" t="s">
        <v>58</v>
      </c>
      <c r="C1244" s="27">
        <v>6004781.5199999996</v>
      </c>
      <c r="D1244" s="27"/>
      <c r="E1244" s="27">
        <f t="shared" si="366"/>
        <v>6004781.5199999996</v>
      </c>
      <c r="F1244" s="27">
        <v>5449646.1900000004</v>
      </c>
      <c r="G1244" s="27"/>
      <c r="H1244" s="27">
        <f t="shared" si="367"/>
        <v>5449646.1900000004</v>
      </c>
      <c r="I1244" s="27">
        <v>101266.2</v>
      </c>
      <c r="J1244" s="27"/>
      <c r="K1244" s="27">
        <f t="shared" si="368"/>
        <v>90.755111936195817</v>
      </c>
      <c r="L1244" s="32"/>
      <c r="M1244" s="27">
        <f t="shared" si="369"/>
        <v>90.755111936195817</v>
      </c>
    </row>
    <row r="1245" spans="1:13" ht="18" customHeight="1">
      <c r="A1245" s="33" t="s">
        <v>57</v>
      </c>
      <c r="B1245" s="25" t="s">
        <v>427</v>
      </c>
      <c r="C1245" s="27"/>
      <c r="D1245" s="27">
        <v>4243358.1500000004</v>
      </c>
      <c r="E1245" s="27">
        <f t="shared" si="366"/>
        <v>4243358.1500000004</v>
      </c>
      <c r="F1245" s="27"/>
      <c r="G1245" s="27">
        <v>2780036.1</v>
      </c>
      <c r="H1245" s="27">
        <f t="shared" si="367"/>
        <v>2780036.1</v>
      </c>
      <c r="I1245" s="27"/>
      <c r="J1245" s="27"/>
      <c r="K1245" s="27"/>
      <c r="L1245" s="32">
        <f>G1245/D1245*100</f>
        <v>65.515000189177997</v>
      </c>
      <c r="M1245" s="27">
        <f t="shared" si="369"/>
        <v>65.515000189177997</v>
      </c>
    </row>
    <row r="1246" spans="1:13" ht="18" customHeight="1">
      <c r="A1246" s="33" t="s">
        <v>272</v>
      </c>
      <c r="B1246" s="25" t="s">
        <v>200</v>
      </c>
      <c r="C1246" s="27">
        <v>1761320.79</v>
      </c>
      <c r="D1246" s="27"/>
      <c r="E1246" s="27">
        <f t="shared" si="366"/>
        <v>1761320.79</v>
      </c>
      <c r="F1246" s="27">
        <v>1136517.8999999999</v>
      </c>
      <c r="G1246" s="27"/>
      <c r="H1246" s="27">
        <f t="shared" si="367"/>
        <v>1136517.8999999999</v>
      </c>
      <c r="I1246" s="27"/>
      <c r="J1246" s="27"/>
      <c r="K1246" s="27">
        <f>F1246/C1246*100</f>
        <v>64.526456875581417</v>
      </c>
      <c r="L1246" s="32"/>
      <c r="M1246" s="27">
        <f t="shared" si="369"/>
        <v>64.526456875581417</v>
      </c>
    </row>
    <row r="1247" spans="1:13" ht="18" customHeight="1">
      <c r="A1247" s="33" t="s">
        <v>341</v>
      </c>
      <c r="B1247" s="25" t="s">
        <v>44</v>
      </c>
      <c r="C1247" s="27">
        <v>173342</v>
      </c>
      <c r="D1247" s="27"/>
      <c r="E1247" s="27">
        <f t="shared" si="366"/>
        <v>173342</v>
      </c>
      <c r="F1247" s="27">
        <v>173341.25</v>
      </c>
      <c r="G1247" s="27"/>
      <c r="H1247" s="27">
        <f t="shared" si="367"/>
        <v>173341.25</v>
      </c>
      <c r="I1247" s="27"/>
      <c r="J1247" s="27"/>
      <c r="K1247" s="27">
        <f>F1247/C1247*100</f>
        <v>99.999567329325842</v>
      </c>
      <c r="L1247" s="32"/>
      <c r="M1247" s="27">
        <f t="shared" si="369"/>
        <v>99.999567329325842</v>
      </c>
    </row>
    <row r="1248" spans="1:13" ht="17.25" customHeight="1">
      <c r="A1248" s="30"/>
      <c r="B1248" s="30"/>
      <c r="C1248" s="27"/>
      <c r="D1248" s="27"/>
      <c r="E1248" s="27"/>
      <c r="F1248" s="27"/>
      <c r="G1248" s="27"/>
      <c r="H1248" s="27"/>
      <c r="I1248" s="27"/>
      <c r="J1248" s="27"/>
      <c r="K1248" s="30"/>
      <c r="L1248" s="30"/>
      <c r="M1248" s="27"/>
    </row>
    <row r="1249" spans="1:13" ht="18" customHeight="1">
      <c r="A1249" s="81" t="s">
        <v>300</v>
      </c>
      <c r="B1249" s="5" t="s">
        <v>178</v>
      </c>
      <c r="C1249" s="24">
        <f>C1250+C1256</f>
        <v>4791154.41</v>
      </c>
      <c r="D1249" s="24">
        <f>D1250+D1256</f>
        <v>4236200.9800000004</v>
      </c>
      <c r="E1249" s="24">
        <f>C1249+D1249</f>
        <v>9027355.3900000006</v>
      </c>
      <c r="F1249" s="24">
        <f>F1250+F1256</f>
        <v>4781878.17</v>
      </c>
      <c r="G1249" s="24">
        <f>G1250+G1256</f>
        <v>4234544.29</v>
      </c>
      <c r="H1249" s="24">
        <f>F1249+G1249</f>
        <v>9016422.4600000009</v>
      </c>
      <c r="I1249" s="24">
        <f>I1250+I1256</f>
        <v>0</v>
      </c>
      <c r="J1249" s="24">
        <f>J1250+J1256</f>
        <v>0</v>
      </c>
      <c r="K1249" s="24">
        <f t="shared" ref="K1249:M1257" si="370">F1249/C1249*100</f>
        <v>99.806388206135892</v>
      </c>
      <c r="L1249" s="24">
        <f t="shared" si="370"/>
        <v>99.960892082131565</v>
      </c>
      <c r="M1249" s="24">
        <f t="shared" si="370"/>
        <v>99.878891108993997</v>
      </c>
    </row>
    <row r="1250" spans="1:13" ht="18" customHeight="1">
      <c r="A1250" s="22" t="s">
        <v>397</v>
      </c>
      <c r="B1250" s="5"/>
      <c r="C1250" s="24">
        <f>C1251+C1254+C1255</f>
        <v>2755153.79</v>
      </c>
      <c r="D1250" s="24">
        <f>D1251+D1254+D1255</f>
        <v>46200</v>
      </c>
      <c r="E1250" s="24">
        <f t="shared" ref="E1250:E1257" si="371">C1250+D1250</f>
        <v>2801353.79</v>
      </c>
      <c r="F1250" s="24">
        <f>F1251+F1254+F1255</f>
        <v>2747690.3</v>
      </c>
      <c r="G1250" s="24">
        <f>G1251+G1254+G1255</f>
        <v>46200</v>
      </c>
      <c r="H1250" s="24">
        <f t="shared" ref="H1250:H1257" si="372">F1250+G1250</f>
        <v>2793890.3</v>
      </c>
      <c r="I1250" s="24">
        <f>I1251+I1254+I1255</f>
        <v>0</v>
      </c>
      <c r="J1250" s="24">
        <f>J1251+J1254+J1255</f>
        <v>0</v>
      </c>
      <c r="K1250" s="24">
        <f t="shared" si="370"/>
        <v>99.729108043729198</v>
      </c>
      <c r="L1250" s="24">
        <f t="shared" si="370"/>
        <v>100</v>
      </c>
      <c r="M1250" s="24">
        <f t="shared" si="370"/>
        <v>99.733575600959696</v>
      </c>
    </row>
    <row r="1251" spans="1:13" ht="18" customHeight="1">
      <c r="A1251" s="97" t="s">
        <v>398</v>
      </c>
      <c r="B1251" s="5"/>
      <c r="C1251" s="32">
        <f>C1252+C1253</f>
        <v>558353.79</v>
      </c>
      <c r="D1251" s="32">
        <f>D1252+D1253</f>
        <v>0</v>
      </c>
      <c r="E1251" s="32">
        <f t="shared" si="371"/>
        <v>558353.79</v>
      </c>
      <c r="F1251" s="32">
        <f>F1252+F1253</f>
        <v>550890.30000000005</v>
      </c>
      <c r="G1251" s="32">
        <f>G1252+G1253</f>
        <v>0</v>
      </c>
      <c r="H1251" s="32">
        <f t="shared" si="372"/>
        <v>550890.30000000005</v>
      </c>
      <c r="I1251" s="32">
        <f>I1252+I1253</f>
        <v>0</v>
      </c>
      <c r="J1251" s="32">
        <f>J1252+J1253</f>
        <v>0</v>
      </c>
      <c r="K1251" s="32">
        <f t="shared" si="370"/>
        <v>98.663304497315224</v>
      </c>
      <c r="L1251" s="24"/>
      <c r="M1251" s="32">
        <f t="shared" si="370"/>
        <v>98.663304497315224</v>
      </c>
    </row>
    <row r="1252" spans="1:13" ht="18" customHeight="1">
      <c r="A1252" s="98" t="s">
        <v>399</v>
      </c>
      <c r="B1252" s="5"/>
      <c r="C1252" s="32">
        <f>C1279</f>
        <v>24200</v>
      </c>
      <c r="D1252" s="32">
        <f>D1279</f>
        <v>0</v>
      </c>
      <c r="E1252" s="32">
        <f t="shared" si="371"/>
        <v>24200</v>
      </c>
      <c r="F1252" s="32">
        <f>F1279</f>
        <v>24200</v>
      </c>
      <c r="G1252" s="32">
        <f>G1279</f>
        <v>0</v>
      </c>
      <c r="H1252" s="32">
        <f t="shared" si="372"/>
        <v>24200</v>
      </c>
      <c r="I1252" s="32">
        <f>I1279</f>
        <v>0</v>
      </c>
      <c r="J1252" s="32">
        <f>J1279</f>
        <v>0</v>
      </c>
      <c r="K1252" s="32">
        <f t="shared" si="370"/>
        <v>100</v>
      </c>
      <c r="L1252" s="24"/>
      <c r="M1252" s="32">
        <f t="shared" si="370"/>
        <v>100</v>
      </c>
    </row>
    <row r="1253" spans="1:13" ht="18" customHeight="1">
      <c r="A1253" s="98" t="s">
        <v>400</v>
      </c>
      <c r="B1253" s="5"/>
      <c r="C1253" s="32">
        <f>C1280</f>
        <v>534153.79</v>
      </c>
      <c r="D1253" s="32">
        <f>D1280</f>
        <v>0</v>
      </c>
      <c r="E1253" s="32">
        <f t="shared" si="371"/>
        <v>534153.79</v>
      </c>
      <c r="F1253" s="32">
        <f>F1280</f>
        <v>526690.30000000005</v>
      </c>
      <c r="G1253" s="32">
        <f>G1280</f>
        <v>0</v>
      </c>
      <c r="H1253" s="32">
        <f t="shared" si="372"/>
        <v>526690.30000000005</v>
      </c>
      <c r="I1253" s="32">
        <f>I1280</f>
        <v>0</v>
      </c>
      <c r="J1253" s="32">
        <f>J1280</f>
        <v>0</v>
      </c>
      <c r="K1253" s="32">
        <f t="shared" si="370"/>
        <v>98.602745100807027</v>
      </c>
      <c r="L1253" s="24"/>
      <c r="M1253" s="32">
        <f t="shared" si="370"/>
        <v>98.602745100807027</v>
      </c>
    </row>
    <row r="1254" spans="1:13" ht="18" customHeight="1">
      <c r="A1254" s="97" t="s">
        <v>415</v>
      </c>
      <c r="B1254" s="5"/>
      <c r="C1254" s="32">
        <f>C1262+C1268+C1273+C1281</f>
        <v>2185700</v>
      </c>
      <c r="D1254" s="32">
        <f>D1262+D1268+D1273+D1281</f>
        <v>46200</v>
      </c>
      <c r="E1254" s="32">
        <f t="shared" si="371"/>
        <v>2231900</v>
      </c>
      <c r="F1254" s="32">
        <f>F1262+F1268+F1273+F1281</f>
        <v>2185700</v>
      </c>
      <c r="G1254" s="32">
        <f>G1262+G1268+G1273+G1281</f>
        <v>46200</v>
      </c>
      <c r="H1254" s="32">
        <f t="shared" si="372"/>
        <v>2231900</v>
      </c>
      <c r="I1254" s="32">
        <f>I1262+I1268+I1273+I1281</f>
        <v>0</v>
      </c>
      <c r="J1254" s="32">
        <f>J1262+J1268+J1273+J1281</f>
        <v>0</v>
      </c>
      <c r="K1254" s="32">
        <f t="shared" si="370"/>
        <v>100</v>
      </c>
      <c r="L1254" s="32">
        <f>G1254/D1254*100</f>
        <v>100</v>
      </c>
      <c r="M1254" s="32">
        <f t="shared" si="370"/>
        <v>100</v>
      </c>
    </row>
    <row r="1255" spans="1:13" ht="18" customHeight="1">
      <c r="A1255" s="98" t="s">
        <v>402</v>
      </c>
      <c r="B1255" s="5"/>
      <c r="C1255" s="32">
        <f>C1282</f>
        <v>11100</v>
      </c>
      <c r="D1255" s="32">
        <f>D1282</f>
        <v>0</v>
      </c>
      <c r="E1255" s="32">
        <f t="shared" si="371"/>
        <v>11100</v>
      </c>
      <c r="F1255" s="32">
        <f>F1282</f>
        <v>11100</v>
      </c>
      <c r="G1255" s="32">
        <f>G1282</f>
        <v>0</v>
      </c>
      <c r="H1255" s="32">
        <f t="shared" si="372"/>
        <v>11100</v>
      </c>
      <c r="I1255" s="32">
        <f>I1282</f>
        <v>0</v>
      </c>
      <c r="J1255" s="32">
        <f>J1282</f>
        <v>0</v>
      </c>
      <c r="K1255" s="32">
        <f t="shared" si="370"/>
        <v>100</v>
      </c>
      <c r="L1255" s="32"/>
      <c r="M1255" s="32">
        <f t="shared" si="370"/>
        <v>100</v>
      </c>
    </row>
    <row r="1256" spans="1:13" ht="18" customHeight="1">
      <c r="A1256" s="96" t="s">
        <v>406</v>
      </c>
      <c r="B1256" s="5"/>
      <c r="C1256" s="24">
        <f>C1257</f>
        <v>2036000.62</v>
      </c>
      <c r="D1256" s="24">
        <f>D1257</f>
        <v>4190000.98</v>
      </c>
      <c r="E1256" s="24">
        <f t="shared" si="371"/>
        <v>6226001.5999999996</v>
      </c>
      <c r="F1256" s="24">
        <f>F1257</f>
        <v>2034187.8699999999</v>
      </c>
      <c r="G1256" s="24">
        <f>G1257</f>
        <v>4188344.29</v>
      </c>
      <c r="H1256" s="24">
        <f t="shared" si="372"/>
        <v>6222532.1600000001</v>
      </c>
      <c r="I1256" s="24">
        <f>I1257</f>
        <v>0</v>
      </c>
      <c r="J1256" s="24">
        <f>J1257</f>
        <v>0</v>
      </c>
      <c r="K1256" s="24">
        <f t="shared" si="370"/>
        <v>99.910965154814136</v>
      </c>
      <c r="L1256" s="24">
        <f>G1256/D1256*100</f>
        <v>99.960460868436357</v>
      </c>
      <c r="M1256" s="24">
        <f t="shared" si="370"/>
        <v>99.944274990228081</v>
      </c>
    </row>
    <row r="1257" spans="1:13" ht="18" customHeight="1">
      <c r="A1257" s="14" t="s">
        <v>407</v>
      </c>
      <c r="B1257" s="87"/>
      <c r="C1257" s="32">
        <f>C1284</f>
        <v>2036000.62</v>
      </c>
      <c r="D1257" s="32">
        <f>D1284</f>
        <v>4190000.98</v>
      </c>
      <c r="E1257" s="32">
        <f t="shared" si="371"/>
        <v>6226001.5999999996</v>
      </c>
      <c r="F1257" s="32">
        <f>F1284</f>
        <v>2034187.8699999999</v>
      </c>
      <c r="G1257" s="32">
        <f>G1284</f>
        <v>4188344.29</v>
      </c>
      <c r="H1257" s="32">
        <f t="shared" si="372"/>
        <v>6222532.1600000001</v>
      </c>
      <c r="I1257" s="32">
        <f>I1284</f>
        <v>0</v>
      </c>
      <c r="J1257" s="32">
        <f>J1284</f>
        <v>0</v>
      </c>
      <c r="K1257" s="32">
        <f t="shared" si="370"/>
        <v>99.910965154814136</v>
      </c>
      <c r="L1257" s="32">
        <f>G1257/D1257*100</f>
        <v>99.960460868436357</v>
      </c>
      <c r="M1257" s="32">
        <f t="shared" si="370"/>
        <v>99.944274990228081</v>
      </c>
    </row>
    <row r="1258" spans="1:13" ht="44.25" customHeight="1">
      <c r="A1258" s="95" t="s">
        <v>408</v>
      </c>
      <c r="B1258" s="5"/>
      <c r="C1258" s="20">
        <f>C1285</f>
        <v>1576000.25</v>
      </c>
      <c r="D1258" s="20">
        <f>D1285</f>
        <v>4190000.98</v>
      </c>
      <c r="E1258" s="20">
        <f>SUM(C1258:D1258)</f>
        <v>5766001.2300000004</v>
      </c>
      <c r="F1258" s="20">
        <f>F1285</f>
        <v>1575090.89</v>
      </c>
      <c r="G1258" s="20">
        <f>G1285</f>
        <v>4188344.29</v>
      </c>
      <c r="H1258" s="20">
        <f>SUM(F1258:G1258)</f>
        <v>5763435.1799999997</v>
      </c>
      <c r="I1258" s="20">
        <f>I1285</f>
        <v>0</v>
      </c>
      <c r="J1258" s="20">
        <f>J1285</f>
        <v>0</v>
      </c>
      <c r="K1258" s="20">
        <f>F1258/C1258*100</f>
        <v>99.942299501538784</v>
      </c>
      <c r="L1258" s="24"/>
      <c r="M1258" s="17">
        <f>H1258/E1258*100</f>
        <v>99.955496887745184</v>
      </c>
    </row>
    <row r="1259" spans="1:13" ht="15" customHeight="1">
      <c r="A1259" s="30"/>
      <c r="B1259" s="30"/>
      <c r="C1259" s="27"/>
      <c r="D1259" s="27"/>
      <c r="E1259" s="27"/>
      <c r="F1259" s="27"/>
      <c r="G1259" s="27"/>
      <c r="H1259" s="27"/>
      <c r="I1259" s="27"/>
      <c r="J1259" s="76" t="s">
        <v>277</v>
      </c>
      <c r="K1259" s="27"/>
      <c r="L1259" s="27"/>
      <c r="M1259" s="27"/>
    </row>
    <row r="1260" spans="1:13" s="28" customFormat="1" ht="18" customHeight="1">
      <c r="A1260" s="23" t="s">
        <v>179</v>
      </c>
      <c r="B1260" s="34">
        <v>92105</v>
      </c>
      <c r="C1260" s="24">
        <f>C1261</f>
        <v>199000</v>
      </c>
      <c r="D1260" s="24">
        <f>D1261</f>
        <v>0</v>
      </c>
      <c r="E1260" s="24">
        <f>C1260+D1260</f>
        <v>199000</v>
      </c>
      <c r="F1260" s="24">
        <f>F1261</f>
        <v>199000</v>
      </c>
      <c r="G1260" s="24">
        <f>G1261</f>
        <v>0</v>
      </c>
      <c r="H1260" s="24">
        <f>F1260+G1260</f>
        <v>199000</v>
      </c>
      <c r="I1260" s="24">
        <f>I1261</f>
        <v>0</v>
      </c>
      <c r="J1260" s="24">
        <f>J1261</f>
        <v>0</v>
      </c>
      <c r="K1260" s="24">
        <f>F1260/C1260*100</f>
        <v>100</v>
      </c>
      <c r="L1260" s="24">
        <v>0</v>
      </c>
      <c r="M1260" s="24">
        <f>H1260/E1260*100</f>
        <v>100</v>
      </c>
    </row>
    <row r="1261" spans="1:13" s="28" customFormat="1" ht="18" customHeight="1">
      <c r="A1261" s="22" t="s">
        <v>397</v>
      </c>
      <c r="B1261" s="34"/>
      <c r="C1261" s="24">
        <f>C1262</f>
        <v>199000</v>
      </c>
      <c r="D1261" s="24">
        <f>D1262</f>
        <v>0</v>
      </c>
      <c r="E1261" s="24">
        <f>C1261+D1261</f>
        <v>199000</v>
      </c>
      <c r="F1261" s="24">
        <f>F1262</f>
        <v>199000</v>
      </c>
      <c r="G1261" s="24">
        <f>G1262</f>
        <v>0</v>
      </c>
      <c r="H1261" s="24">
        <f>F1261+G1261</f>
        <v>199000</v>
      </c>
      <c r="I1261" s="24">
        <f>I1262</f>
        <v>0</v>
      </c>
      <c r="J1261" s="24">
        <f>J1262</f>
        <v>0</v>
      </c>
      <c r="K1261" s="24">
        <f>F1261/C1261*100</f>
        <v>100</v>
      </c>
      <c r="L1261" s="24"/>
      <c r="M1261" s="24">
        <f>H1261/E1261*100</f>
        <v>100</v>
      </c>
    </row>
    <row r="1262" spans="1:13" s="28" customFormat="1" ht="18" customHeight="1">
      <c r="A1262" s="97" t="s">
        <v>415</v>
      </c>
      <c r="B1262" s="73"/>
      <c r="C1262" s="32">
        <f>C1263+C1264</f>
        <v>199000</v>
      </c>
      <c r="D1262" s="32">
        <f>D1263+D1264</f>
        <v>0</v>
      </c>
      <c r="E1262" s="32">
        <f>C1262+D1262</f>
        <v>199000</v>
      </c>
      <c r="F1262" s="32">
        <f>F1263+F1264</f>
        <v>199000</v>
      </c>
      <c r="G1262" s="32">
        <f>G1263+G1264</f>
        <v>0</v>
      </c>
      <c r="H1262" s="32">
        <f>F1262+G1262</f>
        <v>199000</v>
      </c>
      <c r="I1262" s="32">
        <f>I1263+I1264</f>
        <v>0</v>
      </c>
      <c r="J1262" s="32">
        <f>J1263+J1264</f>
        <v>0</v>
      </c>
      <c r="K1262" s="32">
        <f>F1262/C1262*100</f>
        <v>100</v>
      </c>
      <c r="L1262" s="32"/>
      <c r="M1262" s="32">
        <f>H1262/E1262*100</f>
        <v>100</v>
      </c>
    </row>
    <row r="1263" spans="1:13" ht="18" customHeight="1">
      <c r="A1263" s="58" t="s">
        <v>365</v>
      </c>
      <c r="B1263" s="87" t="s">
        <v>364</v>
      </c>
      <c r="C1263" s="32">
        <v>30000</v>
      </c>
      <c r="D1263" s="32"/>
      <c r="E1263" s="32">
        <f>SUM(C1263:D1263)</f>
        <v>30000</v>
      </c>
      <c r="F1263" s="32">
        <v>30000</v>
      </c>
      <c r="G1263" s="32"/>
      <c r="H1263" s="32">
        <f>F1263+G1263</f>
        <v>30000</v>
      </c>
      <c r="I1263" s="20"/>
      <c r="J1263" s="20"/>
      <c r="K1263" s="17">
        <f>F1263/C1263*100</f>
        <v>100</v>
      </c>
      <c r="L1263" s="27"/>
      <c r="M1263" s="17">
        <f>H1263/E1263*100</f>
        <v>100</v>
      </c>
    </row>
    <row r="1264" spans="1:13" ht="18" customHeight="1">
      <c r="A1264" s="83" t="s">
        <v>134</v>
      </c>
      <c r="B1264" s="87" t="s">
        <v>135</v>
      </c>
      <c r="C1264" s="32">
        <v>169000</v>
      </c>
      <c r="D1264" s="32"/>
      <c r="E1264" s="32">
        <f>C1264+D1264</f>
        <v>169000</v>
      </c>
      <c r="F1264" s="32">
        <v>169000</v>
      </c>
      <c r="G1264" s="32"/>
      <c r="H1264" s="20">
        <f>F1264+G1264</f>
        <v>169000</v>
      </c>
      <c r="I1264" s="20"/>
      <c r="J1264" s="20"/>
      <c r="K1264" s="17">
        <f>F1264/C1264*100</f>
        <v>100</v>
      </c>
      <c r="L1264" s="27"/>
      <c r="M1264" s="17">
        <f>H1264/E1264*100</f>
        <v>100</v>
      </c>
    </row>
    <row r="1265" spans="1:13" ht="21.75" customHeight="1">
      <c r="A1265" s="30"/>
      <c r="B1265" s="30"/>
      <c r="C1265" s="27"/>
      <c r="D1265" s="27"/>
      <c r="E1265" s="27"/>
      <c r="F1265" s="27"/>
      <c r="G1265" s="27"/>
      <c r="H1265" s="27"/>
      <c r="I1265" s="27"/>
      <c r="J1265" s="27"/>
      <c r="K1265" s="27"/>
      <c r="L1265" s="27"/>
      <c r="M1265" s="27"/>
    </row>
    <row r="1266" spans="1:13" s="28" customFormat="1" ht="18" customHeight="1">
      <c r="A1266" s="23" t="s">
        <v>180</v>
      </c>
      <c r="B1266" s="34">
        <v>92109</v>
      </c>
      <c r="C1266" s="24">
        <f t="shared" ref="C1266:D1268" si="373">C1267</f>
        <v>1946700</v>
      </c>
      <c r="D1266" s="24">
        <f t="shared" si="373"/>
        <v>30200</v>
      </c>
      <c r="E1266" s="24">
        <f>C1266+D1266</f>
        <v>1976900</v>
      </c>
      <c r="F1266" s="24">
        <f t="shared" ref="F1266:G1268" si="374">F1267</f>
        <v>1946700</v>
      </c>
      <c r="G1266" s="24">
        <f t="shared" si="374"/>
        <v>30200</v>
      </c>
      <c r="H1266" s="24">
        <f>SUM(F1266:G1266)</f>
        <v>1976900</v>
      </c>
      <c r="I1266" s="24">
        <f t="shared" ref="I1266:J1268" si="375">I1267</f>
        <v>0</v>
      </c>
      <c r="J1266" s="24">
        <f t="shared" si="375"/>
        <v>0</v>
      </c>
      <c r="K1266" s="24">
        <f t="shared" ref="K1266:L1269" si="376">F1266/C1266*100</f>
        <v>100</v>
      </c>
      <c r="L1266" s="24">
        <f t="shared" si="376"/>
        <v>100</v>
      </c>
      <c r="M1266" s="24">
        <f t="shared" ref="M1266:M1273" si="377">H1266/E1266*100</f>
        <v>100</v>
      </c>
    </row>
    <row r="1267" spans="1:13" s="28" customFormat="1" ht="18" customHeight="1">
      <c r="A1267" s="22" t="s">
        <v>397</v>
      </c>
      <c r="B1267" s="34"/>
      <c r="C1267" s="24">
        <f t="shared" si="373"/>
        <v>1946700</v>
      </c>
      <c r="D1267" s="24">
        <f t="shared" si="373"/>
        <v>30200</v>
      </c>
      <c r="E1267" s="24">
        <f>C1267+D1267</f>
        <v>1976900</v>
      </c>
      <c r="F1267" s="24">
        <f t="shared" si="374"/>
        <v>1946700</v>
      </c>
      <c r="G1267" s="24">
        <f t="shared" si="374"/>
        <v>30200</v>
      </c>
      <c r="H1267" s="24">
        <f>SUM(F1267:G1267)</f>
        <v>1976900</v>
      </c>
      <c r="I1267" s="24">
        <f t="shared" si="375"/>
        <v>0</v>
      </c>
      <c r="J1267" s="24">
        <f t="shared" si="375"/>
        <v>0</v>
      </c>
      <c r="K1267" s="24">
        <f t="shared" si="376"/>
        <v>100</v>
      </c>
      <c r="L1267" s="24">
        <f t="shared" si="376"/>
        <v>100</v>
      </c>
      <c r="M1267" s="24">
        <f t="shared" si="377"/>
        <v>100</v>
      </c>
    </row>
    <row r="1268" spans="1:13" s="28" customFormat="1" ht="18" customHeight="1">
      <c r="A1268" s="97" t="s">
        <v>415</v>
      </c>
      <c r="B1268" s="73"/>
      <c r="C1268" s="32">
        <f t="shared" si="373"/>
        <v>1946700</v>
      </c>
      <c r="D1268" s="32">
        <f t="shared" si="373"/>
        <v>30200</v>
      </c>
      <c r="E1268" s="32">
        <f>C1268+D1268</f>
        <v>1976900</v>
      </c>
      <c r="F1268" s="32">
        <f t="shared" si="374"/>
        <v>1946700</v>
      </c>
      <c r="G1268" s="32">
        <f t="shared" si="374"/>
        <v>30200</v>
      </c>
      <c r="H1268" s="32">
        <f>SUM(F1268:G1268)</f>
        <v>1976900</v>
      </c>
      <c r="I1268" s="32">
        <f t="shared" si="375"/>
        <v>0</v>
      </c>
      <c r="J1268" s="32">
        <f t="shared" si="375"/>
        <v>0</v>
      </c>
      <c r="K1268" s="32">
        <f t="shared" si="376"/>
        <v>100</v>
      </c>
      <c r="L1268" s="32">
        <f t="shared" si="376"/>
        <v>100</v>
      </c>
      <c r="M1268" s="32">
        <f t="shared" si="377"/>
        <v>100</v>
      </c>
    </row>
    <row r="1269" spans="1:13" ht="18" customHeight="1">
      <c r="A1269" s="82" t="s">
        <v>181</v>
      </c>
      <c r="B1269" s="25" t="s">
        <v>182</v>
      </c>
      <c r="C1269" s="27">
        <v>1946700</v>
      </c>
      <c r="D1269" s="27">
        <v>30200</v>
      </c>
      <c r="E1269" s="27">
        <f>C1269+D1269</f>
        <v>1976900</v>
      </c>
      <c r="F1269" s="27">
        <v>1946700</v>
      </c>
      <c r="G1269" s="27">
        <v>30200</v>
      </c>
      <c r="H1269" s="27">
        <f>F1269+G1269</f>
        <v>1976900</v>
      </c>
      <c r="I1269" s="27"/>
      <c r="J1269" s="27"/>
      <c r="K1269" s="32">
        <f t="shared" si="376"/>
        <v>100</v>
      </c>
      <c r="L1269" s="32">
        <f t="shared" si="376"/>
        <v>100</v>
      </c>
      <c r="M1269" s="32">
        <f t="shared" si="377"/>
        <v>100</v>
      </c>
    </row>
    <row r="1270" spans="1:13" ht="18" customHeight="1">
      <c r="A1270" s="35"/>
      <c r="B1270" s="25"/>
      <c r="C1270" s="27"/>
      <c r="D1270" s="27"/>
      <c r="E1270" s="27"/>
      <c r="F1270" s="27"/>
      <c r="G1270" s="27"/>
      <c r="H1270" s="27"/>
      <c r="I1270" s="27"/>
      <c r="J1270" s="27"/>
      <c r="K1270" s="27"/>
      <c r="L1270" s="27"/>
      <c r="M1270" s="27"/>
    </row>
    <row r="1271" spans="1:13" s="28" customFormat="1" ht="18" customHeight="1">
      <c r="A1271" s="23" t="s">
        <v>256</v>
      </c>
      <c r="B1271" s="63">
        <v>92114</v>
      </c>
      <c r="C1271" s="24">
        <f t="shared" ref="C1271:D1273" si="378">C1272</f>
        <v>40000</v>
      </c>
      <c r="D1271" s="24">
        <f t="shared" si="378"/>
        <v>0</v>
      </c>
      <c r="E1271" s="24">
        <f>SUM(C1271:D1271)</f>
        <v>40000</v>
      </c>
      <c r="F1271" s="24">
        <f t="shared" ref="F1271:G1273" si="379">F1272</f>
        <v>40000</v>
      </c>
      <c r="G1271" s="24">
        <f t="shared" si="379"/>
        <v>0</v>
      </c>
      <c r="H1271" s="24">
        <f>SUM(F1271:G1271)</f>
        <v>40000</v>
      </c>
      <c r="I1271" s="24">
        <f t="shared" ref="I1271:J1273" si="380">I1272</f>
        <v>0</v>
      </c>
      <c r="J1271" s="24">
        <f t="shared" si="380"/>
        <v>0</v>
      </c>
      <c r="K1271" s="43">
        <f>F1271/C1271*100</f>
        <v>100</v>
      </c>
      <c r="L1271" s="24">
        <v>0</v>
      </c>
      <c r="M1271" s="43">
        <f t="shared" si="377"/>
        <v>100</v>
      </c>
    </row>
    <row r="1272" spans="1:13" s="28" customFormat="1" ht="18" customHeight="1">
      <c r="A1272" s="22" t="s">
        <v>397</v>
      </c>
      <c r="B1272" s="63"/>
      <c r="C1272" s="24">
        <f t="shared" si="378"/>
        <v>40000</v>
      </c>
      <c r="D1272" s="24">
        <f t="shared" si="378"/>
        <v>0</v>
      </c>
      <c r="E1272" s="24">
        <f>SUM(C1272:D1272)</f>
        <v>40000</v>
      </c>
      <c r="F1272" s="24">
        <f t="shared" si="379"/>
        <v>40000</v>
      </c>
      <c r="G1272" s="24">
        <f t="shared" si="379"/>
        <v>0</v>
      </c>
      <c r="H1272" s="24">
        <f>SUM(F1272:G1272)</f>
        <v>40000</v>
      </c>
      <c r="I1272" s="24">
        <f t="shared" si="380"/>
        <v>0</v>
      </c>
      <c r="J1272" s="24">
        <f t="shared" si="380"/>
        <v>0</v>
      </c>
      <c r="K1272" s="43">
        <f>F1272/C1272*100</f>
        <v>100</v>
      </c>
      <c r="L1272" s="24"/>
      <c r="M1272" s="43">
        <f t="shared" si="377"/>
        <v>100</v>
      </c>
    </row>
    <row r="1273" spans="1:13" s="28" customFormat="1" ht="18" customHeight="1">
      <c r="A1273" s="97" t="s">
        <v>415</v>
      </c>
      <c r="B1273" s="104"/>
      <c r="C1273" s="32">
        <f t="shared" si="378"/>
        <v>40000</v>
      </c>
      <c r="D1273" s="32">
        <f t="shared" si="378"/>
        <v>0</v>
      </c>
      <c r="E1273" s="32">
        <f>SUM(C1273:D1273)</f>
        <v>40000</v>
      </c>
      <c r="F1273" s="32">
        <f t="shared" si="379"/>
        <v>40000</v>
      </c>
      <c r="G1273" s="32">
        <f t="shared" si="379"/>
        <v>0</v>
      </c>
      <c r="H1273" s="32">
        <f>SUM(F1273:G1273)</f>
        <v>40000</v>
      </c>
      <c r="I1273" s="32">
        <f t="shared" si="380"/>
        <v>0</v>
      </c>
      <c r="J1273" s="32">
        <f t="shared" si="380"/>
        <v>0</v>
      </c>
      <c r="K1273" s="32">
        <f>F1273/C1273*100</f>
        <v>100</v>
      </c>
      <c r="L1273" s="32"/>
      <c r="M1273" s="32">
        <f t="shared" si="377"/>
        <v>100</v>
      </c>
    </row>
    <row r="1274" spans="1:13" ht="18" customHeight="1">
      <c r="A1274" s="82" t="s">
        <v>181</v>
      </c>
      <c r="B1274" s="87" t="s">
        <v>182</v>
      </c>
      <c r="C1274" s="32">
        <v>40000</v>
      </c>
      <c r="D1274" s="32"/>
      <c r="E1274" s="32">
        <f>C1274+D1274</f>
        <v>40000</v>
      </c>
      <c r="F1274" s="32">
        <v>40000</v>
      </c>
      <c r="G1274" s="32"/>
      <c r="H1274" s="32">
        <f>F1274+G1274</f>
        <v>40000</v>
      </c>
      <c r="I1274" s="32"/>
      <c r="J1274" s="32"/>
      <c r="K1274" s="20">
        <f>F1274/C1274*100</f>
        <v>100</v>
      </c>
      <c r="L1274" s="32"/>
      <c r="M1274" s="32">
        <f>H1274/E1274*100</f>
        <v>100</v>
      </c>
    </row>
    <row r="1275" spans="1:13" ht="17.25" customHeight="1">
      <c r="A1275" s="29"/>
      <c r="B1275" s="25"/>
      <c r="C1275" s="27"/>
      <c r="D1275" s="27"/>
      <c r="E1275" s="27"/>
      <c r="F1275" s="27"/>
      <c r="G1275" s="27"/>
      <c r="H1275" s="27"/>
      <c r="I1275" s="27"/>
      <c r="J1275" s="27"/>
      <c r="K1275" s="27"/>
      <c r="L1275" s="27"/>
      <c r="M1275" s="27"/>
    </row>
    <row r="1276" spans="1:13" s="28" customFormat="1" ht="18" customHeight="1">
      <c r="A1276" s="23" t="s">
        <v>183</v>
      </c>
      <c r="B1276" s="34">
        <v>92195</v>
      </c>
      <c r="C1276" s="24">
        <f>C1277+C1283</f>
        <v>2605454.41</v>
      </c>
      <c r="D1276" s="24">
        <f>D1277+D1283</f>
        <v>4206000.9800000004</v>
      </c>
      <c r="E1276" s="24">
        <f>C1276+D1276</f>
        <v>6811455.3900000006</v>
      </c>
      <c r="F1276" s="24">
        <f>F1277+F1283</f>
        <v>2596178.17</v>
      </c>
      <c r="G1276" s="24">
        <f>G1277+G1283</f>
        <v>4204344.29</v>
      </c>
      <c r="H1276" s="24">
        <f>F1276+G1276</f>
        <v>6800522.46</v>
      </c>
      <c r="I1276" s="24">
        <f>I1277+I1283</f>
        <v>0</v>
      </c>
      <c r="J1276" s="24">
        <f>J1277+J1283</f>
        <v>0</v>
      </c>
      <c r="K1276" s="24">
        <f>F1276/C1276*100</f>
        <v>99.643968439271205</v>
      </c>
      <c r="L1276" s="24">
        <f>G1276/D1276*100</f>
        <v>99.960611278792427</v>
      </c>
      <c r="M1276" s="24">
        <f>H1276/E1276*100</f>
        <v>99.839492012000079</v>
      </c>
    </row>
    <row r="1277" spans="1:13" s="28" customFormat="1" ht="18" customHeight="1">
      <c r="A1277" s="22" t="s">
        <v>397</v>
      </c>
      <c r="B1277" s="34"/>
      <c r="C1277" s="24">
        <f>C1278+C1281+C1282</f>
        <v>569453.79</v>
      </c>
      <c r="D1277" s="24">
        <f>D1278+D1281+D1282</f>
        <v>16000</v>
      </c>
      <c r="E1277" s="24">
        <f t="shared" ref="E1277:E1292" si="381">C1277+D1277</f>
        <v>585453.79</v>
      </c>
      <c r="F1277" s="24">
        <f>F1278+F1281+F1282</f>
        <v>561990.30000000005</v>
      </c>
      <c r="G1277" s="24">
        <f>G1278+G1281+G1282</f>
        <v>16000</v>
      </c>
      <c r="H1277" s="24">
        <f t="shared" ref="H1277:H1292" si="382">F1277+G1277</f>
        <v>577990.30000000005</v>
      </c>
      <c r="I1277" s="24">
        <f>I1278+I1281+I1282</f>
        <v>0</v>
      </c>
      <c r="J1277" s="24">
        <f>J1278+J1281+J1282</f>
        <v>0</v>
      </c>
      <c r="K1277" s="24">
        <f>F1277/C1277*100</f>
        <v>98.689359851305937</v>
      </c>
      <c r="L1277" s="24">
        <f t="shared" ref="L1277:M1292" si="383">G1277/D1277*100</f>
        <v>100</v>
      </c>
      <c r="M1277" s="24">
        <f t="shared" si="383"/>
        <v>98.725178634508453</v>
      </c>
    </row>
    <row r="1278" spans="1:13" s="28" customFormat="1" ht="18" customHeight="1">
      <c r="A1278" s="97" t="s">
        <v>398</v>
      </c>
      <c r="B1278" s="73"/>
      <c r="C1278" s="32">
        <f>C1279+C1280</f>
        <v>558353.79</v>
      </c>
      <c r="D1278" s="32">
        <f>D1279+D1280</f>
        <v>0</v>
      </c>
      <c r="E1278" s="32">
        <f t="shared" si="381"/>
        <v>558353.79</v>
      </c>
      <c r="F1278" s="32">
        <f>F1279+F1280</f>
        <v>550890.30000000005</v>
      </c>
      <c r="G1278" s="32">
        <f>G1279+G1280</f>
        <v>0</v>
      </c>
      <c r="H1278" s="32">
        <f t="shared" si="382"/>
        <v>550890.30000000005</v>
      </c>
      <c r="I1278" s="32">
        <f>I1279+I1280</f>
        <v>0</v>
      </c>
      <c r="J1278" s="32">
        <f>J1279+J1280</f>
        <v>0</v>
      </c>
      <c r="K1278" s="32">
        <f t="shared" ref="K1278:K1285" si="384">F1278/C1278*100</f>
        <v>98.663304497315224</v>
      </c>
      <c r="L1278" s="32"/>
      <c r="M1278" s="32">
        <f t="shared" si="383"/>
        <v>98.663304497315224</v>
      </c>
    </row>
    <row r="1279" spans="1:13" s="28" customFormat="1" ht="18" customHeight="1">
      <c r="A1279" s="98" t="s">
        <v>399</v>
      </c>
      <c r="B1279" s="73"/>
      <c r="C1279" s="32">
        <f>SUM(C1289)</f>
        <v>24200</v>
      </c>
      <c r="D1279" s="32">
        <f>SUM(D1289)</f>
        <v>0</v>
      </c>
      <c r="E1279" s="32">
        <f t="shared" si="381"/>
        <v>24200</v>
      </c>
      <c r="F1279" s="32">
        <f>SUM(F1289)</f>
        <v>24200</v>
      </c>
      <c r="G1279" s="32">
        <f>SUM(G1289)</f>
        <v>0</v>
      </c>
      <c r="H1279" s="32">
        <f t="shared" si="382"/>
        <v>24200</v>
      </c>
      <c r="I1279" s="32">
        <f>SUM(I1289)</f>
        <v>0</v>
      </c>
      <c r="J1279" s="32">
        <f>SUM(J1289)</f>
        <v>0</v>
      </c>
      <c r="K1279" s="32">
        <f t="shared" si="384"/>
        <v>100</v>
      </c>
      <c r="L1279" s="32"/>
      <c r="M1279" s="32">
        <f t="shared" si="383"/>
        <v>100</v>
      </c>
    </row>
    <row r="1280" spans="1:13" s="28" customFormat="1" ht="18" customHeight="1">
      <c r="A1280" s="98" t="s">
        <v>400</v>
      </c>
      <c r="B1280" s="73"/>
      <c r="C1280" s="32">
        <f>SUM(C1290:C1294)</f>
        <v>534153.79</v>
      </c>
      <c r="D1280" s="32">
        <f>SUM(D1290:D1294)</f>
        <v>0</v>
      </c>
      <c r="E1280" s="32">
        <f t="shared" si="381"/>
        <v>534153.79</v>
      </c>
      <c r="F1280" s="32">
        <f>SUM(F1290:F1294)</f>
        <v>526690.30000000005</v>
      </c>
      <c r="G1280" s="32">
        <f>SUM(G1290:G1294)</f>
        <v>0</v>
      </c>
      <c r="H1280" s="32">
        <f t="shared" si="382"/>
        <v>526690.30000000005</v>
      </c>
      <c r="I1280" s="32">
        <f>SUM(I1290:I1294)</f>
        <v>0</v>
      </c>
      <c r="J1280" s="32">
        <f>SUM(J1290:J1294)</f>
        <v>0</v>
      </c>
      <c r="K1280" s="32">
        <f t="shared" si="384"/>
        <v>98.602745100807027</v>
      </c>
      <c r="L1280" s="32"/>
      <c r="M1280" s="32">
        <f t="shared" si="383"/>
        <v>98.602745100807027</v>
      </c>
    </row>
    <row r="1281" spans="1:13" s="28" customFormat="1" ht="18" customHeight="1">
      <c r="A1281" s="97" t="s">
        <v>415</v>
      </c>
      <c r="B1281" s="73"/>
      <c r="C1281" s="32">
        <f>SUM(C1286:C1286)</f>
        <v>0</v>
      </c>
      <c r="D1281" s="32">
        <f>SUM(D1286:D1286)</f>
        <v>16000</v>
      </c>
      <c r="E1281" s="32">
        <f t="shared" si="381"/>
        <v>16000</v>
      </c>
      <c r="F1281" s="32">
        <f>SUM(F1286:F1286)</f>
        <v>0</v>
      </c>
      <c r="G1281" s="32">
        <f>SUM(G1286:G1286)</f>
        <v>16000</v>
      </c>
      <c r="H1281" s="32">
        <f t="shared" si="382"/>
        <v>16000</v>
      </c>
      <c r="I1281" s="32">
        <f>SUM(I1286:I1286)</f>
        <v>0</v>
      </c>
      <c r="J1281" s="32">
        <f>SUM(J1286:J1286)</f>
        <v>0</v>
      </c>
      <c r="K1281" s="32"/>
      <c r="L1281" s="32">
        <f t="shared" si="383"/>
        <v>100</v>
      </c>
      <c r="M1281" s="32">
        <f t="shared" si="383"/>
        <v>100</v>
      </c>
    </row>
    <row r="1282" spans="1:13" s="28" customFormat="1" ht="18" customHeight="1">
      <c r="A1282" s="98" t="s">
        <v>402</v>
      </c>
      <c r="B1282" s="73"/>
      <c r="C1282" s="32">
        <f>SUM(C1287:C1288)</f>
        <v>11100</v>
      </c>
      <c r="D1282" s="32">
        <f>SUM(D1287:D1288)</f>
        <v>0</v>
      </c>
      <c r="E1282" s="32">
        <f t="shared" si="381"/>
        <v>11100</v>
      </c>
      <c r="F1282" s="32">
        <f>SUM(F1287:F1288)</f>
        <v>11100</v>
      </c>
      <c r="G1282" s="32">
        <f>SUM(G1287:G1288)</f>
        <v>0</v>
      </c>
      <c r="H1282" s="32">
        <f t="shared" si="382"/>
        <v>11100</v>
      </c>
      <c r="I1282" s="32">
        <f>SUM(I1287:I1288)</f>
        <v>0</v>
      </c>
      <c r="J1282" s="32">
        <f>SUM(J1287:J1288)</f>
        <v>0</v>
      </c>
      <c r="K1282" s="32">
        <f t="shared" si="384"/>
        <v>100</v>
      </c>
      <c r="L1282" s="32"/>
      <c r="M1282" s="32">
        <f t="shared" si="383"/>
        <v>100</v>
      </c>
    </row>
    <row r="1283" spans="1:13" s="28" customFormat="1" ht="18" customHeight="1">
      <c r="A1283" s="96" t="s">
        <v>406</v>
      </c>
      <c r="B1283" s="34"/>
      <c r="C1283" s="24">
        <f>C1284</f>
        <v>2036000.62</v>
      </c>
      <c r="D1283" s="24">
        <f>D1284</f>
        <v>4190000.98</v>
      </c>
      <c r="E1283" s="24">
        <f t="shared" si="381"/>
        <v>6226001.5999999996</v>
      </c>
      <c r="F1283" s="24">
        <f>F1284</f>
        <v>2034187.8699999999</v>
      </c>
      <c r="G1283" s="24">
        <f>G1284</f>
        <v>4188344.29</v>
      </c>
      <c r="H1283" s="24">
        <f t="shared" si="382"/>
        <v>6222532.1600000001</v>
      </c>
      <c r="I1283" s="24">
        <f>I1284</f>
        <v>0</v>
      </c>
      <c r="J1283" s="24">
        <f>J1284</f>
        <v>0</v>
      </c>
      <c r="K1283" s="24">
        <f t="shared" si="384"/>
        <v>99.910965154814136</v>
      </c>
      <c r="L1283" s="24">
        <f t="shared" si="383"/>
        <v>99.960460868436357</v>
      </c>
      <c r="M1283" s="24">
        <f t="shared" si="383"/>
        <v>99.944274990228081</v>
      </c>
    </row>
    <row r="1284" spans="1:13" s="28" customFormat="1" ht="18" customHeight="1">
      <c r="A1284" s="14" t="s">
        <v>407</v>
      </c>
      <c r="B1284" s="34"/>
      <c r="C1284" s="32">
        <f>SUM(C1295:C1297)</f>
        <v>2036000.62</v>
      </c>
      <c r="D1284" s="32">
        <f>SUM(D1295:D1297)</f>
        <v>4190000.98</v>
      </c>
      <c r="E1284" s="32">
        <f t="shared" si="381"/>
        <v>6226001.5999999996</v>
      </c>
      <c r="F1284" s="32">
        <f>SUM(F1295:F1297)</f>
        <v>2034187.8699999999</v>
      </c>
      <c r="G1284" s="32">
        <f>SUM(G1295:G1297)</f>
        <v>4188344.29</v>
      </c>
      <c r="H1284" s="32">
        <f t="shared" si="382"/>
        <v>6222532.1600000001</v>
      </c>
      <c r="I1284" s="32">
        <f>SUM(I1295:I1297)</f>
        <v>0</v>
      </c>
      <c r="J1284" s="32">
        <f>SUM(J1295:J1297)</f>
        <v>0</v>
      </c>
      <c r="K1284" s="32">
        <f t="shared" si="384"/>
        <v>99.910965154814136</v>
      </c>
      <c r="L1284" s="32">
        <f t="shared" si="383"/>
        <v>99.960460868436357</v>
      </c>
      <c r="M1284" s="32">
        <f t="shared" si="383"/>
        <v>99.944274990228081</v>
      </c>
    </row>
    <row r="1285" spans="1:13" s="28" customFormat="1" ht="60.75" customHeight="1">
      <c r="A1285" s="105" t="s">
        <v>408</v>
      </c>
      <c r="B1285" s="73"/>
      <c r="C1285" s="32">
        <f>C1296+C1297</f>
        <v>1576000.25</v>
      </c>
      <c r="D1285" s="32">
        <f>D1296+D1297</f>
        <v>4190000.98</v>
      </c>
      <c r="E1285" s="32">
        <f t="shared" si="381"/>
        <v>5766001.2300000004</v>
      </c>
      <c r="F1285" s="32">
        <f>F1296+F1297</f>
        <v>1575090.89</v>
      </c>
      <c r="G1285" s="32">
        <f>G1296+G1297</f>
        <v>4188344.29</v>
      </c>
      <c r="H1285" s="32">
        <f t="shared" si="382"/>
        <v>5763435.1799999997</v>
      </c>
      <c r="I1285" s="32">
        <f>I1296+I1297</f>
        <v>0</v>
      </c>
      <c r="J1285" s="32">
        <f>J1296+J1297</f>
        <v>0</v>
      </c>
      <c r="K1285" s="32">
        <f t="shared" si="384"/>
        <v>99.942299501538784</v>
      </c>
      <c r="L1285" s="32">
        <f t="shared" si="383"/>
        <v>99.960460868436357</v>
      </c>
      <c r="M1285" s="32">
        <f t="shared" si="383"/>
        <v>99.955496887745184</v>
      </c>
    </row>
    <row r="1286" spans="1:13" ht="18" customHeight="1">
      <c r="A1286" s="82" t="s">
        <v>181</v>
      </c>
      <c r="B1286" s="25" t="s">
        <v>182</v>
      </c>
      <c r="C1286" s="27"/>
      <c r="D1286" s="27">
        <v>16000</v>
      </c>
      <c r="E1286" s="27">
        <f t="shared" si="381"/>
        <v>16000</v>
      </c>
      <c r="F1286" s="27"/>
      <c r="G1286" s="27">
        <v>16000</v>
      </c>
      <c r="H1286" s="27">
        <f t="shared" si="382"/>
        <v>16000</v>
      </c>
      <c r="I1286" s="27"/>
      <c r="J1286" s="27"/>
      <c r="K1286" s="20"/>
      <c r="L1286" s="32">
        <f>G1286/D1286*100</f>
        <v>100</v>
      </c>
      <c r="M1286" s="27">
        <f t="shared" si="383"/>
        <v>100</v>
      </c>
    </row>
    <row r="1287" spans="1:13" ht="18" customHeight="1">
      <c r="A1287" s="82" t="s">
        <v>83</v>
      </c>
      <c r="B1287" s="25" t="s">
        <v>84</v>
      </c>
      <c r="C1287" s="27">
        <v>5700</v>
      </c>
      <c r="D1287" s="27"/>
      <c r="E1287" s="27">
        <f t="shared" si="381"/>
        <v>5700</v>
      </c>
      <c r="F1287" s="27">
        <v>5700</v>
      </c>
      <c r="G1287" s="27"/>
      <c r="H1287" s="27">
        <f t="shared" si="382"/>
        <v>5700</v>
      </c>
      <c r="I1287" s="27"/>
      <c r="J1287" s="27"/>
      <c r="K1287" s="20">
        <f t="shared" ref="K1287:K1295" si="385">F1287/C1287*100</f>
        <v>100</v>
      </c>
      <c r="L1287" s="32"/>
      <c r="M1287" s="27">
        <f t="shared" si="383"/>
        <v>100</v>
      </c>
    </row>
    <row r="1288" spans="1:13" ht="18" customHeight="1">
      <c r="A1288" s="82" t="s">
        <v>184</v>
      </c>
      <c r="B1288" s="25" t="s">
        <v>185</v>
      </c>
      <c r="C1288" s="27">
        <v>5400</v>
      </c>
      <c r="D1288" s="27"/>
      <c r="E1288" s="27">
        <f t="shared" si="381"/>
        <v>5400</v>
      </c>
      <c r="F1288" s="27">
        <v>5400</v>
      </c>
      <c r="G1288" s="27"/>
      <c r="H1288" s="27">
        <f t="shared" si="382"/>
        <v>5400</v>
      </c>
      <c r="I1288" s="27"/>
      <c r="J1288" s="27"/>
      <c r="K1288" s="20">
        <f t="shared" si="385"/>
        <v>100</v>
      </c>
      <c r="L1288" s="32"/>
      <c r="M1288" s="27">
        <f t="shared" si="383"/>
        <v>100</v>
      </c>
    </row>
    <row r="1289" spans="1:13" ht="18" customHeight="1">
      <c r="A1289" s="82" t="s">
        <v>26</v>
      </c>
      <c r="B1289" s="25" t="s">
        <v>27</v>
      </c>
      <c r="C1289" s="27">
        <v>24200</v>
      </c>
      <c r="D1289" s="27"/>
      <c r="E1289" s="27">
        <f t="shared" si="381"/>
        <v>24200</v>
      </c>
      <c r="F1289" s="27">
        <v>24200</v>
      </c>
      <c r="G1289" s="27"/>
      <c r="H1289" s="27">
        <f t="shared" si="382"/>
        <v>24200</v>
      </c>
      <c r="I1289" s="27"/>
      <c r="J1289" s="27"/>
      <c r="K1289" s="20">
        <f t="shared" si="385"/>
        <v>100</v>
      </c>
      <c r="L1289" s="32"/>
      <c r="M1289" s="27">
        <f t="shared" si="383"/>
        <v>100</v>
      </c>
    </row>
    <row r="1290" spans="1:13" ht="18" customHeight="1">
      <c r="A1290" s="82" t="s">
        <v>37</v>
      </c>
      <c r="B1290" s="25" t="s">
        <v>38</v>
      </c>
      <c r="C1290" s="27">
        <v>19913.349999999999</v>
      </c>
      <c r="D1290" s="27"/>
      <c r="E1290" s="27">
        <f t="shared" si="381"/>
        <v>19913.349999999999</v>
      </c>
      <c r="F1290" s="27">
        <v>19782.240000000002</v>
      </c>
      <c r="G1290" s="27"/>
      <c r="H1290" s="27">
        <f t="shared" si="382"/>
        <v>19782.240000000002</v>
      </c>
      <c r="I1290" s="27"/>
      <c r="J1290" s="27"/>
      <c r="K1290" s="20">
        <f t="shared" si="385"/>
        <v>99.341597471043315</v>
      </c>
      <c r="L1290" s="32"/>
      <c r="M1290" s="27">
        <f t="shared" si="383"/>
        <v>99.341597471043315</v>
      </c>
    </row>
    <row r="1291" spans="1:13" ht="18" customHeight="1">
      <c r="A1291" s="83" t="s">
        <v>28</v>
      </c>
      <c r="B1291" s="25" t="s">
        <v>29</v>
      </c>
      <c r="C1291" s="27">
        <v>494792</v>
      </c>
      <c r="D1291" s="27"/>
      <c r="E1291" s="27">
        <f t="shared" si="381"/>
        <v>494792</v>
      </c>
      <c r="F1291" s="27">
        <v>489238.39</v>
      </c>
      <c r="G1291" s="27"/>
      <c r="H1291" s="27">
        <f t="shared" si="382"/>
        <v>489238.39</v>
      </c>
      <c r="I1291" s="27"/>
      <c r="J1291" s="27"/>
      <c r="K1291" s="20">
        <f t="shared" si="385"/>
        <v>98.877586945625637</v>
      </c>
      <c r="L1291" s="32"/>
      <c r="M1291" s="27">
        <f t="shared" si="383"/>
        <v>98.877586945625637</v>
      </c>
    </row>
    <row r="1292" spans="1:13" ht="18" customHeight="1">
      <c r="A1292" s="83" t="s">
        <v>352</v>
      </c>
      <c r="B1292" s="25" t="s">
        <v>351</v>
      </c>
      <c r="C1292" s="27">
        <v>721.5</v>
      </c>
      <c r="D1292" s="27"/>
      <c r="E1292" s="27">
        <f t="shared" si="381"/>
        <v>721.5</v>
      </c>
      <c r="F1292" s="27">
        <v>545.01</v>
      </c>
      <c r="G1292" s="27"/>
      <c r="H1292" s="27">
        <f t="shared" si="382"/>
        <v>545.01</v>
      </c>
      <c r="I1292" s="27"/>
      <c r="J1292" s="27"/>
      <c r="K1292" s="20">
        <f t="shared" si="385"/>
        <v>75.538461538461533</v>
      </c>
      <c r="L1292" s="32"/>
      <c r="M1292" s="27">
        <f t="shared" si="383"/>
        <v>75.538461538461533</v>
      </c>
    </row>
    <row r="1293" spans="1:13" ht="18" customHeight="1">
      <c r="A1293" s="83" t="s">
        <v>85</v>
      </c>
      <c r="B1293" s="25" t="s">
        <v>86</v>
      </c>
      <c r="C1293" s="27">
        <v>18189.88</v>
      </c>
      <c r="D1293" s="27"/>
      <c r="E1293" s="27">
        <f>C1293+D1293</f>
        <v>18189.88</v>
      </c>
      <c r="F1293" s="27">
        <v>16589</v>
      </c>
      <c r="G1293" s="27"/>
      <c r="H1293" s="27">
        <f>F1293+G1293</f>
        <v>16589</v>
      </c>
      <c r="I1293" s="27"/>
      <c r="J1293" s="27"/>
      <c r="K1293" s="20">
        <f t="shared" si="385"/>
        <v>91.199062335760317</v>
      </c>
      <c r="L1293" s="32"/>
      <c r="M1293" s="27">
        <f>H1293/E1293*100</f>
        <v>91.199062335760317</v>
      </c>
    </row>
    <row r="1294" spans="1:13" ht="18" customHeight="1">
      <c r="A1294" s="83" t="s">
        <v>66</v>
      </c>
      <c r="B1294" s="25" t="s">
        <v>67</v>
      </c>
      <c r="C1294" s="27">
        <v>537.05999999999995</v>
      </c>
      <c r="D1294" s="27"/>
      <c r="E1294" s="27">
        <f>C1294+D1294</f>
        <v>537.05999999999995</v>
      </c>
      <c r="F1294" s="27">
        <v>535.66</v>
      </c>
      <c r="G1294" s="27"/>
      <c r="H1294" s="27">
        <f>F1294+G1294</f>
        <v>535.66</v>
      </c>
      <c r="I1294" s="27"/>
      <c r="J1294" s="27"/>
      <c r="K1294" s="20">
        <f t="shared" si="385"/>
        <v>99.739321491081085</v>
      </c>
      <c r="L1294" s="32"/>
      <c r="M1294" s="27">
        <f>H1294/E1294*100</f>
        <v>99.739321491081085</v>
      </c>
    </row>
    <row r="1295" spans="1:13" ht="18" customHeight="1">
      <c r="A1295" s="33" t="s">
        <v>57</v>
      </c>
      <c r="B1295" s="25" t="s">
        <v>58</v>
      </c>
      <c r="C1295" s="27">
        <v>460000.37</v>
      </c>
      <c r="D1295" s="27"/>
      <c r="E1295" s="27">
        <f>C1295+D1295</f>
        <v>460000.37</v>
      </c>
      <c r="F1295" s="27">
        <v>459096.98</v>
      </c>
      <c r="G1295" s="27"/>
      <c r="H1295" s="27">
        <f>F1295+G1295</f>
        <v>459096.98</v>
      </c>
      <c r="I1295" s="27"/>
      <c r="J1295" s="27"/>
      <c r="K1295" s="20">
        <f t="shared" si="385"/>
        <v>99.803611027530252</v>
      </c>
      <c r="L1295" s="32"/>
      <c r="M1295" s="27">
        <f>H1295/E1295*100</f>
        <v>99.803611027530252</v>
      </c>
    </row>
    <row r="1296" spans="1:13" ht="18" customHeight="1">
      <c r="A1296" s="33" t="s">
        <v>272</v>
      </c>
      <c r="B1296" s="25" t="s">
        <v>427</v>
      </c>
      <c r="C1296" s="27"/>
      <c r="D1296" s="27">
        <v>4190000.98</v>
      </c>
      <c r="E1296" s="27">
        <f>C1296+D1296</f>
        <v>4190000.98</v>
      </c>
      <c r="F1296" s="27"/>
      <c r="G1296" s="27">
        <v>4188344.29</v>
      </c>
      <c r="H1296" s="27">
        <f>F1296+G1296</f>
        <v>4188344.29</v>
      </c>
      <c r="I1296" s="27"/>
      <c r="J1296" s="27"/>
      <c r="K1296" s="20"/>
      <c r="L1296" s="32">
        <f>G1296/D1296*100</f>
        <v>99.960460868436357</v>
      </c>
      <c r="M1296" s="27">
        <f>H1296/E1296*100</f>
        <v>99.960460868436357</v>
      </c>
    </row>
    <row r="1297" spans="1:13" ht="18" customHeight="1">
      <c r="A1297" s="33" t="s">
        <v>272</v>
      </c>
      <c r="B1297" s="25" t="s">
        <v>200</v>
      </c>
      <c r="C1297" s="27">
        <v>1576000.25</v>
      </c>
      <c r="D1297" s="27"/>
      <c r="E1297" s="27">
        <f>C1297+D1297</f>
        <v>1576000.25</v>
      </c>
      <c r="F1297" s="27">
        <v>1575090.89</v>
      </c>
      <c r="G1297" s="27"/>
      <c r="H1297" s="27">
        <f>F1297+G1297</f>
        <v>1575090.89</v>
      </c>
      <c r="I1297" s="27"/>
      <c r="J1297" s="27"/>
      <c r="K1297" s="20">
        <f>F1297/C1297*100</f>
        <v>99.942299501538784</v>
      </c>
      <c r="L1297" s="24"/>
      <c r="M1297" s="27">
        <f>H1297/E1297*100</f>
        <v>99.942299501538784</v>
      </c>
    </row>
    <row r="1298" spans="1:13" ht="19.5" customHeight="1">
      <c r="A1298" s="86"/>
      <c r="B1298" s="25"/>
      <c r="C1298" s="27"/>
      <c r="D1298" s="27"/>
      <c r="E1298" s="27"/>
      <c r="F1298" s="27"/>
      <c r="G1298" s="27"/>
      <c r="H1298" s="27"/>
      <c r="I1298" s="27"/>
      <c r="J1298" s="27"/>
      <c r="K1298" s="27"/>
      <c r="L1298" s="27"/>
      <c r="M1298" s="27"/>
    </row>
    <row r="1299" spans="1:13" ht="18" customHeight="1">
      <c r="A1299" s="78" t="s">
        <v>186</v>
      </c>
      <c r="B1299" s="5" t="s">
        <v>187</v>
      </c>
      <c r="C1299" s="24">
        <f>C1300+C1306</f>
        <v>14263838.879999999</v>
      </c>
      <c r="D1299" s="24">
        <f>D1300+D1306</f>
        <v>1105500</v>
      </c>
      <c r="E1299" s="24">
        <f>C1299+D1299</f>
        <v>15369338.879999999</v>
      </c>
      <c r="F1299" s="24">
        <f>F1300+F1306</f>
        <v>14067791.169999998</v>
      </c>
      <c r="G1299" s="24">
        <f>G1300+G1306</f>
        <v>1105500</v>
      </c>
      <c r="H1299" s="24">
        <f>F1299+G1299</f>
        <v>15173291.169999998</v>
      </c>
      <c r="I1299" s="24">
        <f>I1300+I1306</f>
        <v>553368.25</v>
      </c>
      <c r="J1299" s="24">
        <f>J1300+J1306</f>
        <v>0</v>
      </c>
      <c r="K1299" s="24">
        <f>F1299/C1299*100</f>
        <v>98.625561381831872</v>
      </c>
      <c r="L1299" s="43">
        <f>G1299/D1299*100</f>
        <v>100</v>
      </c>
      <c r="M1299" s="24">
        <f>H1299/E1299*100</f>
        <v>98.724423272004785</v>
      </c>
    </row>
    <row r="1300" spans="1:13" ht="18" customHeight="1">
      <c r="A1300" s="22" t="s">
        <v>397</v>
      </c>
      <c r="B1300" s="5"/>
      <c r="C1300" s="24">
        <f>C1301+C1304+C1305</f>
        <v>8461851.4000000004</v>
      </c>
      <c r="D1300" s="24">
        <f>D1301+D1304+D1305</f>
        <v>0</v>
      </c>
      <c r="E1300" s="24">
        <f t="shared" ref="E1300:E1307" si="386">C1300+D1300</f>
        <v>8461851.4000000004</v>
      </c>
      <c r="F1300" s="24">
        <f>F1301+F1304+F1305</f>
        <v>8283424.1799999997</v>
      </c>
      <c r="G1300" s="24">
        <f>G1301+G1304+G1305</f>
        <v>0</v>
      </c>
      <c r="H1300" s="24">
        <f t="shared" ref="H1300:H1307" si="387">F1300+G1300</f>
        <v>8283424.1799999997</v>
      </c>
      <c r="I1300" s="24">
        <f>I1301+I1304+I1305</f>
        <v>553368.25</v>
      </c>
      <c r="J1300" s="24">
        <f>J1301+J1304+J1305</f>
        <v>0</v>
      </c>
      <c r="K1300" s="24">
        <f t="shared" ref="K1300:K1307" si="388">F1300/C1300*100</f>
        <v>97.891392656694492</v>
      </c>
      <c r="L1300" s="43"/>
      <c r="M1300" s="24">
        <f t="shared" ref="M1300:M1307" si="389">H1300/E1300*100</f>
        <v>97.891392656694492</v>
      </c>
    </row>
    <row r="1301" spans="1:13" ht="18" customHeight="1">
      <c r="A1301" s="97" t="s">
        <v>398</v>
      </c>
      <c r="B1301" s="87"/>
      <c r="C1301" s="32">
        <f>C1302+C1303</f>
        <v>6651201.4000000004</v>
      </c>
      <c r="D1301" s="32">
        <f>D1302+D1303</f>
        <v>0</v>
      </c>
      <c r="E1301" s="32">
        <f t="shared" si="386"/>
        <v>6651201.4000000004</v>
      </c>
      <c r="F1301" s="32">
        <f>F1302+F1303</f>
        <v>6488244.6699999999</v>
      </c>
      <c r="G1301" s="32">
        <f>G1302+G1303</f>
        <v>0</v>
      </c>
      <c r="H1301" s="32">
        <f t="shared" si="387"/>
        <v>6488244.6699999999</v>
      </c>
      <c r="I1301" s="32">
        <f>I1302+I1303</f>
        <v>553368.25</v>
      </c>
      <c r="J1301" s="32">
        <f>J1302+J1303</f>
        <v>0</v>
      </c>
      <c r="K1301" s="32">
        <f t="shared" si="388"/>
        <v>97.549965484431127</v>
      </c>
      <c r="L1301" s="43"/>
      <c r="M1301" s="32">
        <f t="shared" si="389"/>
        <v>97.549965484431127</v>
      </c>
    </row>
    <row r="1302" spans="1:13" ht="18" customHeight="1">
      <c r="A1302" s="98" t="s">
        <v>399</v>
      </c>
      <c r="B1302" s="87"/>
      <c r="C1302" s="32">
        <f>C1317+C1350</f>
        <v>3405599</v>
      </c>
      <c r="D1302" s="32">
        <f>D1317+D1350</f>
        <v>0</v>
      </c>
      <c r="E1302" s="32">
        <f t="shared" si="386"/>
        <v>3405599</v>
      </c>
      <c r="F1302" s="32">
        <f>F1317+F1350</f>
        <v>3378376.96</v>
      </c>
      <c r="G1302" s="32">
        <f>G1317+G1350</f>
        <v>0</v>
      </c>
      <c r="H1302" s="32">
        <f t="shared" si="387"/>
        <v>3378376.96</v>
      </c>
      <c r="I1302" s="32">
        <f>I1317+I1350</f>
        <v>398950</v>
      </c>
      <c r="J1302" s="32">
        <f>J1317+J1350</f>
        <v>0</v>
      </c>
      <c r="K1302" s="32">
        <f t="shared" si="388"/>
        <v>99.200668076306115</v>
      </c>
      <c r="L1302" s="43"/>
      <c r="M1302" s="32">
        <f t="shared" si="389"/>
        <v>99.200668076306115</v>
      </c>
    </row>
    <row r="1303" spans="1:13" ht="18" customHeight="1">
      <c r="A1303" s="98" t="s">
        <v>400</v>
      </c>
      <c r="B1303" s="87"/>
      <c r="C1303" s="32">
        <f>C1318+C1351+C1366</f>
        <v>3245602.4</v>
      </c>
      <c r="D1303" s="32">
        <f>D1318+D1351+D1366</f>
        <v>0</v>
      </c>
      <c r="E1303" s="32">
        <f t="shared" si="386"/>
        <v>3245602.4</v>
      </c>
      <c r="F1303" s="32">
        <f>F1318+F1351+F1366</f>
        <v>3109867.71</v>
      </c>
      <c r="G1303" s="32">
        <f>G1318+G1351+G1366</f>
        <v>0</v>
      </c>
      <c r="H1303" s="32">
        <f t="shared" si="387"/>
        <v>3109867.71</v>
      </c>
      <c r="I1303" s="32">
        <f>I1318+I1351+I1366</f>
        <v>154418.25</v>
      </c>
      <c r="J1303" s="32">
        <f>J1318+J1351+J1366</f>
        <v>0</v>
      </c>
      <c r="K1303" s="32">
        <f t="shared" si="388"/>
        <v>95.817889153643705</v>
      </c>
      <c r="L1303" s="43"/>
      <c r="M1303" s="32">
        <f t="shared" si="389"/>
        <v>95.817889153643705</v>
      </c>
    </row>
    <row r="1304" spans="1:13" ht="18" customHeight="1">
      <c r="A1304" s="97" t="s">
        <v>415</v>
      </c>
      <c r="B1304" s="87"/>
      <c r="C1304" s="32">
        <f>C1352</f>
        <v>556000</v>
      </c>
      <c r="D1304" s="32">
        <f>D1352</f>
        <v>0</v>
      </c>
      <c r="E1304" s="32">
        <f t="shared" si="386"/>
        <v>556000</v>
      </c>
      <c r="F1304" s="32">
        <f>F1352</f>
        <v>555974.39</v>
      </c>
      <c r="G1304" s="32">
        <f>G1352</f>
        <v>0</v>
      </c>
      <c r="H1304" s="32">
        <f t="shared" si="387"/>
        <v>555974.39</v>
      </c>
      <c r="I1304" s="32">
        <f>I1352</f>
        <v>0</v>
      </c>
      <c r="J1304" s="32">
        <f>J1352</f>
        <v>0</v>
      </c>
      <c r="K1304" s="32">
        <f t="shared" si="388"/>
        <v>99.995393884892096</v>
      </c>
      <c r="L1304" s="43"/>
      <c r="M1304" s="32">
        <f t="shared" si="389"/>
        <v>99.995393884892096</v>
      </c>
    </row>
    <row r="1305" spans="1:13" ht="18" customHeight="1">
      <c r="A1305" s="98" t="s">
        <v>402</v>
      </c>
      <c r="B1305" s="87"/>
      <c r="C1305" s="32">
        <f>C1319+C1353+C1367</f>
        <v>1254650</v>
      </c>
      <c r="D1305" s="32">
        <f>D1319+D1353+D1367</f>
        <v>0</v>
      </c>
      <c r="E1305" s="32">
        <f t="shared" si="386"/>
        <v>1254650</v>
      </c>
      <c r="F1305" s="32">
        <f>F1319+F1353+F1367</f>
        <v>1239205.1200000001</v>
      </c>
      <c r="G1305" s="32">
        <f>G1319+G1353+G1367</f>
        <v>0</v>
      </c>
      <c r="H1305" s="32">
        <f t="shared" si="387"/>
        <v>1239205.1200000001</v>
      </c>
      <c r="I1305" s="32">
        <f>I1319+I1353+I1367</f>
        <v>0</v>
      </c>
      <c r="J1305" s="32">
        <f>J1319+J1353+J1367</f>
        <v>0</v>
      </c>
      <c r="K1305" s="32">
        <f t="shared" si="388"/>
        <v>98.768988961064849</v>
      </c>
      <c r="L1305" s="43"/>
      <c r="M1305" s="32">
        <f t="shared" si="389"/>
        <v>98.768988961064849</v>
      </c>
    </row>
    <row r="1306" spans="1:13" ht="18" customHeight="1">
      <c r="A1306" s="96" t="s">
        <v>406</v>
      </c>
      <c r="B1306" s="5"/>
      <c r="C1306" s="24">
        <f>C1307</f>
        <v>5801987.4799999995</v>
      </c>
      <c r="D1306" s="24">
        <f>D1307</f>
        <v>1105500</v>
      </c>
      <c r="E1306" s="24">
        <f t="shared" si="386"/>
        <v>6907487.4799999995</v>
      </c>
      <c r="F1306" s="24">
        <f>F1307</f>
        <v>5784366.9899999993</v>
      </c>
      <c r="G1306" s="24">
        <f>G1307</f>
        <v>1105500</v>
      </c>
      <c r="H1306" s="24">
        <f t="shared" si="387"/>
        <v>6889866.9899999993</v>
      </c>
      <c r="I1306" s="24">
        <f>I1307</f>
        <v>0</v>
      </c>
      <c r="J1306" s="24">
        <f>J1307</f>
        <v>0</v>
      </c>
      <c r="K1306" s="24">
        <f t="shared" si="388"/>
        <v>99.696302515978545</v>
      </c>
      <c r="L1306" s="43">
        <f>G1306/D1306*100</f>
        <v>100</v>
      </c>
      <c r="M1306" s="24">
        <f t="shared" si="389"/>
        <v>99.744907391420995</v>
      </c>
    </row>
    <row r="1307" spans="1:13" ht="18" customHeight="1">
      <c r="A1307" s="14" t="s">
        <v>407</v>
      </c>
      <c r="B1307" s="87"/>
      <c r="C1307" s="32">
        <f>C1311+C1321+C1355+C1369</f>
        <v>5801987.4799999995</v>
      </c>
      <c r="D1307" s="32">
        <f>D1311+D1321+D1355+D1369</f>
        <v>1105500</v>
      </c>
      <c r="E1307" s="32">
        <f t="shared" si="386"/>
        <v>6907487.4799999995</v>
      </c>
      <c r="F1307" s="32">
        <f>F1311+F1321+F1355+F1369</f>
        <v>5784366.9899999993</v>
      </c>
      <c r="G1307" s="32">
        <f>G1311+G1321+G1355+G1369</f>
        <v>1105500</v>
      </c>
      <c r="H1307" s="32">
        <f t="shared" si="387"/>
        <v>6889866.9899999993</v>
      </c>
      <c r="I1307" s="32">
        <f>I1311+I1321+I1355+I1369</f>
        <v>0</v>
      </c>
      <c r="J1307" s="32">
        <f>J1311+J1321+J1355+J1369</f>
        <v>0</v>
      </c>
      <c r="K1307" s="32">
        <f t="shared" si="388"/>
        <v>99.696302515978545</v>
      </c>
      <c r="L1307" s="32">
        <f>G1307/D1307*100</f>
        <v>100</v>
      </c>
      <c r="M1307" s="32">
        <f t="shared" si="389"/>
        <v>99.744907391420995</v>
      </c>
    </row>
    <row r="1308" spans="1:13" ht="18" customHeight="1">
      <c r="A1308" s="78"/>
      <c r="B1308" s="5"/>
      <c r="C1308" s="24"/>
      <c r="D1308" s="24"/>
      <c r="E1308" s="24"/>
      <c r="F1308" s="24"/>
      <c r="G1308" s="24"/>
      <c r="H1308" s="24"/>
      <c r="I1308" s="24"/>
      <c r="J1308" s="24"/>
      <c r="K1308" s="24"/>
      <c r="L1308" s="43"/>
      <c r="M1308" s="24"/>
    </row>
    <row r="1309" spans="1:13" ht="18" customHeight="1">
      <c r="A1309" s="41" t="s">
        <v>269</v>
      </c>
      <c r="B1309" s="63">
        <v>92601</v>
      </c>
      <c r="C1309" s="43">
        <f>SUM(C1312)</f>
        <v>5324681.18</v>
      </c>
      <c r="D1309" s="43">
        <f>SUM(D1312)</f>
        <v>772166</v>
      </c>
      <c r="E1309" s="43">
        <f>SUM(C1309:D1309)</f>
        <v>6096847.1799999997</v>
      </c>
      <c r="F1309" s="43">
        <f>SUM(F1312)</f>
        <v>5316259.8499999996</v>
      </c>
      <c r="G1309" s="43">
        <f>SUM(G1312)</f>
        <v>772166</v>
      </c>
      <c r="H1309" s="43">
        <f>SUM(F1309:G1309)</f>
        <v>6088425.8499999996</v>
      </c>
      <c r="I1309" s="43">
        <f>SUM(I1312)</f>
        <v>0</v>
      </c>
      <c r="J1309" s="43">
        <f>SUM(J1312)</f>
        <v>0</v>
      </c>
      <c r="K1309" s="74">
        <f t="shared" ref="K1309:M1312" si="390">F1309/C1309*100</f>
        <v>99.8418434885523</v>
      </c>
      <c r="L1309" s="74">
        <f t="shared" si="390"/>
        <v>100</v>
      </c>
      <c r="M1309" s="74">
        <f t="shared" si="390"/>
        <v>99.861874018630076</v>
      </c>
    </row>
    <row r="1310" spans="1:13" ht="18" customHeight="1">
      <c r="A1310" s="96" t="s">
        <v>406</v>
      </c>
      <c r="B1310" s="63"/>
      <c r="C1310" s="43">
        <f>C1311</f>
        <v>5324681.18</v>
      </c>
      <c r="D1310" s="43">
        <f>D1311</f>
        <v>772166</v>
      </c>
      <c r="E1310" s="43">
        <f>SUM(C1310:D1310)</f>
        <v>6096847.1799999997</v>
      </c>
      <c r="F1310" s="43">
        <f>F1311</f>
        <v>5316259.8499999996</v>
      </c>
      <c r="G1310" s="43">
        <f>G1311</f>
        <v>772166</v>
      </c>
      <c r="H1310" s="43">
        <f>SUM(F1310:G1310)</f>
        <v>6088425.8499999996</v>
      </c>
      <c r="I1310" s="43">
        <f>I1311</f>
        <v>0</v>
      </c>
      <c r="J1310" s="43">
        <f>J1311</f>
        <v>0</v>
      </c>
      <c r="K1310" s="74">
        <f t="shared" si="390"/>
        <v>99.8418434885523</v>
      </c>
      <c r="L1310" s="74">
        <f t="shared" si="390"/>
        <v>100</v>
      </c>
      <c r="M1310" s="74">
        <f t="shared" si="390"/>
        <v>99.861874018630076</v>
      </c>
    </row>
    <row r="1311" spans="1:13" ht="18" customHeight="1">
      <c r="A1311" s="98" t="s">
        <v>407</v>
      </c>
      <c r="B1311" s="104"/>
      <c r="C1311" s="32">
        <f>C1312</f>
        <v>5324681.18</v>
      </c>
      <c r="D1311" s="32">
        <f>D1312</f>
        <v>772166</v>
      </c>
      <c r="E1311" s="32">
        <f>SUM(C1311:D1311)</f>
        <v>6096847.1799999997</v>
      </c>
      <c r="F1311" s="32">
        <f>F1312</f>
        <v>5316259.8499999996</v>
      </c>
      <c r="G1311" s="32">
        <f>G1312</f>
        <v>772166</v>
      </c>
      <c r="H1311" s="32">
        <f>SUM(F1311:G1311)</f>
        <v>6088425.8499999996</v>
      </c>
      <c r="I1311" s="32">
        <f>I1312</f>
        <v>0</v>
      </c>
      <c r="J1311" s="32">
        <f>J1312</f>
        <v>0</v>
      </c>
      <c r="K1311" s="20">
        <f t="shared" si="390"/>
        <v>99.8418434885523</v>
      </c>
      <c r="L1311" s="20">
        <f t="shared" si="390"/>
        <v>100</v>
      </c>
      <c r="M1311" s="20">
        <f t="shared" si="390"/>
        <v>99.861874018630076</v>
      </c>
    </row>
    <row r="1312" spans="1:13" ht="18" customHeight="1">
      <c r="A1312" s="35" t="s">
        <v>57</v>
      </c>
      <c r="B1312" s="30" t="s">
        <v>58</v>
      </c>
      <c r="C1312" s="27">
        <v>5324681.18</v>
      </c>
      <c r="D1312" s="27">
        <v>772166</v>
      </c>
      <c r="E1312" s="27">
        <f>SUM(C1312:D1312)</f>
        <v>6096847.1799999997</v>
      </c>
      <c r="F1312" s="27">
        <v>5316259.8499999996</v>
      </c>
      <c r="G1312" s="27">
        <v>772166</v>
      </c>
      <c r="H1312" s="27">
        <f>SUM(F1312:G1312)</f>
        <v>6088425.8499999996</v>
      </c>
      <c r="I1312" s="27">
        <v>0</v>
      </c>
      <c r="J1312" s="27"/>
      <c r="K1312" s="17">
        <f t="shared" si="390"/>
        <v>99.8418434885523</v>
      </c>
      <c r="L1312" s="17">
        <f t="shared" si="390"/>
        <v>100</v>
      </c>
      <c r="M1312" s="17">
        <f t="shared" si="390"/>
        <v>99.861874018630076</v>
      </c>
    </row>
    <row r="1313" spans="1:13" ht="16.5" customHeight="1">
      <c r="A1313" s="30"/>
      <c r="B1313" s="30"/>
      <c r="C1313" s="27"/>
      <c r="D1313" s="27"/>
      <c r="E1313" s="27"/>
      <c r="F1313" s="27"/>
      <c r="G1313" s="27"/>
      <c r="H1313" s="27"/>
      <c r="I1313" s="27"/>
      <c r="J1313" s="27"/>
      <c r="K1313" s="27"/>
      <c r="L1313" s="27"/>
      <c r="M1313" s="27"/>
    </row>
    <row r="1314" spans="1:13" s="28" customFormat="1" ht="18" customHeight="1">
      <c r="A1314" s="23" t="s">
        <v>188</v>
      </c>
      <c r="B1314" s="34">
        <v>92604</v>
      </c>
      <c r="C1314" s="24">
        <f>C1315+C1320</f>
        <v>6736216.4000000004</v>
      </c>
      <c r="D1314" s="24">
        <f>D1315+D1320</f>
        <v>0</v>
      </c>
      <c r="E1314" s="24">
        <f>SUM(C1314:D1314)</f>
        <v>6736216.4000000004</v>
      </c>
      <c r="F1314" s="24">
        <f>F1315+F1320</f>
        <v>6556187.2700000005</v>
      </c>
      <c r="G1314" s="24">
        <f>G1315+G1320</f>
        <v>0</v>
      </c>
      <c r="H1314" s="24">
        <f>SUM(F1314:G1314)</f>
        <v>6556187.2700000005</v>
      </c>
      <c r="I1314" s="24">
        <f>I1315+I1320</f>
        <v>553368.25</v>
      </c>
      <c r="J1314" s="24">
        <f>J1315+J1320</f>
        <v>0</v>
      </c>
      <c r="K1314" s="24">
        <f t="shared" ref="K1314:K1345" si="391">F1314/C1314*100</f>
        <v>97.327444379607513</v>
      </c>
      <c r="L1314" s="74">
        <v>0</v>
      </c>
      <c r="M1314" s="24">
        <f t="shared" ref="M1314:M1345" si="392">H1314/E1314*100</f>
        <v>97.327444379607513</v>
      </c>
    </row>
    <row r="1315" spans="1:13" s="28" customFormat="1" ht="18" customHeight="1">
      <c r="A1315" s="22" t="s">
        <v>397</v>
      </c>
      <c r="B1315" s="34"/>
      <c r="C1315" s="24">
        <f>C1316+C1319</f>
        <v>6471076.4000000004</v>
      </c>
      <c r="D1315" s="24">
        <f>D1316+D1319</f>
        <v>0</v>
      </c>
      <c r="E1315" s="24">
        <f t="shared" ref="E1315:E1321" si="393">SUM(C1315:D1315)</f>
        <v>6471076.4000000004</v>
      </c>
      <c r="F1315" s="24">
        <f>F1316+F1319</f>
        <v>6300246.4300000006</v>
      </c>
      <c r="G1315" s="24">
        <f>G1316+G1319</f>
        <v>0</v>
      </c>
      <c r="H1315" s="24">
        <f t="shared" ref="H1315:H1321" si="394">SUM(F1315:G1315)</f>
        <v>6300246.4300000006</v>
      </c>
      <c r="I1315" s="24">
        <f>I1316+I1319</f>
        <v>553368.25</v>
      </c>
      <c r="J1315" s="24">
        <f>J1316+J1319</f>
        <v>0</v>
      </c>
      <c r="K1315" s="24">
        <f t="shared" si="391"/>
        <v>97.360099627320125</v>
      </c>
      <c r="L1315" s="74"/>
      <c r="M1315" s="24">
        <f t="shared" si="392"/>
        <v>97.360099627320125</v>
      </c>
    </row>
    <row r="1316" spans="1:13" s="28" customFormat="1" ht="18" customHeight="1">
      <c r="A1316" s="97" t="s">
        <v>398</v>
      </c>
      <c r="B1316" s="73"/>
      <c r="C1316" s="32">
        <f>C1317+C1318</f>
        <v>6425626.4000000004</v>
      </c>
      <c r="D1316" s="32">
        <f>D1317+D1318</f>
        <v>0</v>
      </c>
      <c r="E1316" s="32">
        <f t="shared" si="393"/>
        <v>6425626.4000000004</v>
      </c>
      <c r="F1316" s="32">
        <f>F1317+F1318</f>
        <v>6270241.3100000005</v>
      </c>
      <c r="G1316" s="32">
        <f>G1317+G1318</f>
        <v>0</v>
      </c>
      <c r="H1316" s="32">
        <f t="shared" si="394"/>
        <v>6270241.3100000005</v>
      </c>
      <c r="I1316" s="32">
        <f>I1317+I1318</f>
        <v>553368.25</v>
      </c>
      <c r="J1316" s="32">
        <f>J1317+J1318</f>
        <v>0</v>
      </c>
      <c r="K1316" s="32">
        <f t="shared" si="391"/>
        <v>97.581790780740079</v>
      </c>
      <c r="L1316" s="20"/>
      <c r="M1316" s="32">
        <f t="shared" si="392"/>
        <v>97.581790780740079</v>
      </c>
    </row>
    <row r="1317" spans="1:13" s="28" customFormat="1" ht="18" customHeight="1">
      <c r="A1317" s="98" t="s">
        <v>399</v>
      </c>
      <c r="B1317" s="73"/>
      <c r="C1317" s="32">
        <f>SUM(C1323:C1327)</f>
        <v>3360599</v>
      </c>
      <c r="D1317" s="32">
        <f>SUM(D1323:D1327)</f>
        <v>0</v>
      </c>
      <c r="E1317" s="32">
        <f t="shared" si="393"/>
        <v>3360599</v>
      </c>
      <c r="F1317" s="32">
        <f>SUM(F1323:F1327)</f>
        <v>3337500.16</v>
      </c>
      <c r="G1317" s="32">
        <f>SUM(G1323:G1327)</f>
        <v>0</v>
      </c>
      <c r="H1317" s="32">
        <f t="shared" si="394"/>
        <v>3337500.16</v>
      </c>
      <c r="I1317" s="32">
        <f>SUM(I1323:I1327)</f>
        <v>398950</v>
      </c>
      <c r="J1317" s="32">
        <f>SUM(J1323:J1327)</f>
        <v>0</v>
      </c>
      <c r="K1317" s="32">
        <f t="shared" si="391"/>
        <v>99.312657059054061</v>
      </c>
      <c r="L1317" s="20"/>
      <c r="M1317" s="32">
        <f t="shared" si="392"/>
        <v>99.312657059054061</v>
      </c>
    </row>
    <row r="1318" spans="1:13" s="28" customFormat="1" ht="18" customHeight="1">
      <c r="A1318" s="98" t="s">
        <v>400</v>
      </c>
      <c r="B1318" s="73"/>
      <c r="C1318" s="32">
        <f>SUM(C1328:C1343)</f>
        <v>3065027.4</v>
      </c>
      <c r="D1318" s="32">
        <f>SUM(D1328:D1343)</f>
        <v>0</v>
      </c>
      <c r="E1318" s="32">
        <f t="shared" si="393"/>
        <v>3065027.4</v>
      </c>
      <c r="F1318" s="32">
        <f>SUM(F1328:F1343)</f>
        <v>2932741.15</v>
      </c>
      <c r="G1318" s="32">
        <f>SUM(G1328:G1343)</f>
        <v>0</v>
      </c>
      <c r="H1318" s="32">
        <f t="shared" si="394"/>
        <v>2932741.15</v>
      </c>
      <c r="I1318" s="32">
        <f>SUM(I1328:I1343)</f>
        <v>154418.25</v>
      </c>
      <c r="J1318" s="32">
        <f>SUM(J1328:J1343)</f>
        <v>0</v>
      </c>
      <c r="K1318" s="32">
        <f t="shared" si="391"/>
        <v>95.684010850930733</v>
      </c>
      <c r="L1318" s="20"/>
      <c r="M1318" s="32">
        <f t="shared" si="392"/>
        <v>95.684010850930733</v>
      </c>
    </row>
    <row r="1319" spans="1:13" s="28" customFormat="1" ht="18" customHeight="1">
      <c r="A1319" s="98" t="s">
        <v>402</v>
      </c>
      <c r="B1319" s="73"/>
      <c r="C1319" s="32">
        <f>C1322</f>
        <v>45450</v>
      </c>
      <c r="D1319" s="32">
        <f>D1322</f>
        <v>0</v>
      </c>
      <c r="E1319" s="32">
        <f t="shared" si="393"/>
        <v>45450</v>
      </c>
      <c r="F1319" s="32">
        <f>F1322</f>
        <v>30005.119999999999</v>
      </c>
      <c r="G1319" s="32">
        <f>G1322</f>
        <v>0</v>
      </c>
      <c r="H1319" s="32">
        <f t="shared" si="394"/>
        <v>30005.119999999999</v>
      </c>
      <c r="I1319" s="32">
        <f>I1322</f>
        <v>0</v>
      </c>
      <c r="J1319" s="32">
        <f>J1322</f>
        <v>0</v>
      </c>
      <c r="K1319" s="32">
        <f t="shared" si="391"/>
        <v>66.017865786578653</v>
      </c>
      <c r="L1319" s="20"/>
      <c r="M1319" s="32">
        <f t="shared" si="392"/>
        <v>66.017865786578653</v>
      </c>
    </row>
    <row r="1320" spans="1:13" s="28" customFormat="1" ht="18" customHeight="1">
      <c r="A1320" s="96" t="s">
        <v>406</v>
      </c>
      <c r="B1320" s="34"/>
      <c r="C1320" s="24">
        <f>C1321</f>
        <v>265140</v>
      </c>
      <c r="D1320" s="24">
        <f>D1321</f>
        <v>0</v>
      </c>
      <c r="E1320" s="24">
        <f t="shared" si="393"/>
        <v>265140</v>
      </c>
      <c r="F1320" s="24">
        <f>F1321</f>
        <v>255940.84</v>
      </c>
      <c r="G1320" s="24">
        <f>G1321</f>
        <v>0</v>
      </c>
      <c r="H1320" s="24">
        <f t="shared" si="394"/>
        <v>255940.84</v>
      </c>
      <c r="I1320" s="24">
        <f>I1321</f>
        <v>0</v>
      </c>
      <c r="J1320" s="24">
        <f>J1321</f>
        <v>0</v>
      </c>
      <c r="K1320" s="24">
        <f t="shared" si="391"/>
        <v>96.530451836765479</v>
      </c>
      <c r="L1320" s="74"/>
      <c r="M1320" s="24">
        <f t="shared" si="392"/>
        <v>96.530451836765479</v>
      </c>
    </row>
    <row r="1321" spans="1:13" s="18" customFormat="1" ht="18" customHeight="1">
      <c r="A1321" s="14" t="s">
        <v>407</v>
      </c>
      <c r="B1321" s="15"/>
      <c r="C1321" s="20">
        <f>SUM(C1344:C1345)</f>
        <v>265140</v>
      </c>
      <c r="D1321" s="20">
        <f>SUM(D1344:D1345)</f>
        <v>0</v>
      </c>
      <c r="E1321" s="32">
        <f t="shared" si="393"/>
        <v>265140</v>
      </c>
      <c r="F1321" s="17">
        <f>SUM(F1344:F1345)</f>
        <v>255940.84</v>
      </c>
      <c r="G1321" s="17">
        <f>SUM(G1344:G1345)</f>
        <v>0</v>
      </c>
      <c r="H1321" s="24">
        <f t="shared" si="394"/>
        <v>255940.84</v>
      </c>
      <c r="I1321" s="17">
        <f>SUM(I1344:I1345)</f>
        <v>0</v>
      </c>
      <c r="J1321" s="17">
        <f>SUM(J1344:J1345)</f>
        <v>0</v>
      </c>
      <c r="K1321" s="17">
        <f t="shared" si="391"/>
        <v>96.530451836765479</v>
      </c>
      <c r="L1321" s="17"/>
      <c r="M1321" s="17">
        <f t="shared" si="392"/>
        <v>96.530451836765479</v>
      </c>
    </row>
    <row r="1322" spans="1:13" ht="18" customHeight="1">
      <c r="A1322" s="35" t="s">
        <v>309</v>
      </c>
      <c r="B1322" s="25" t="s">
        <v>46</v>
      </c>
      <c r="C1322" s="27">
        <v>45450</v>
      </c>
      <c r="D1322" s="27"/>
      <c r="E1322" s="27">
        <f t="shared" ref="E1322:E1345" si="395">C1322+D1322</f>
        <v>45450</v>
      </c>
      <c r="F1322" s="27">
        <v>30005.119999999999</v>
      </c>
      <c r="G1322" s="27"/>
      <c r="H1322" s="27">
        <f t="shared" ref="H1322:H1345" si="396">F1322+G1322</f>
        <v>30005.119999999999</v>
      </c>
      <c r="I1322" s="27"/>
      <c r="J1322" s="27"/>
      <c r="K1322" s="27">
        <f t="shared" si="391"/>
        <v>66.017865786578653</v>
      </c>
      <c r="L1322" s="17"/>
      <c r="M1322" s="27">
        <f t="shared" si="392"/>
        <v>66.017865786578653</v>
      </c>
    </row>
    <row r="1323" spans="1:13" ht="18" customHeight="1">
      <c r="A1323" s="33" t="s">
        <v>33</v>
      </c>
      <c r="B1323" s="25" t="s">
        <v>34</v>
      </c>
      <c r="C1323" s="27">
        <v>2500000</v>
      </c>
      <c r="D1323" s="27"/>
      <c r="E1323" s="27">
        <f t="shared" si="395"/>
        <v>2500000</v>
      </c>
      <c r="F1323" s="27">
        <v>2498818.86</v>
      </c>
      <c r="G1323" s="27"/>
      <c r="H1323" s="27">
        <f t="shared" si="396"/>
        <v>2498818.86</v>
      </c>
      <c r="I1323" s="27">
        <v>131739.49</v>
      </c>
      <c r="J1323" s="27"/>
      <c r="K1323" s="27">
        <f t="shared" si="391"/>
        <v>99.952754400000003</v>
      </c>
      <c r="L1323" s="17"/>
      <c r="M1323" s="27">
        <f t="shared" si="392"/>
        <v>99.952754400000003</v>
      </c>
    </row>
    <row r="1324" spans="1:13" ht="18" customHeight="1">
      <c r="A1324" s="33" t="s">
        <v>35</v>
      </c>
      <c r="B1324" s="25" t="s">
        <v>36</v>
      </c>
      <c r="C1324" s="27">
        <v>200000</v>
      </c>
      <c r="D1324" s="27"/>
      <c r="E1324" s="27">
        <f t="shared" si="395"/>
        <v>200000</v>
      </c>
      <c r="F1324" s="27">
        <v>184336.27</v>
      </c>
      <c r="G1324" s="27"/>
      <c r="H1324" s="27">
        <f t="shared" si="396"/>
        <v>184336.27</v>
      </c>
      <c r="I1324" s="27">
        <v>203553.62</v>
      </c>
      <c r="J1324" s="27"/>
      <c r="K1324" s="27">
        <f t="shared" si="391"/>
        <v>92.168134999999992</v>
      </c>
      <c r="L1324" s="17"/>
      <c r="M1324" s="27">
        <f t="shared" si="392"/>
        <v>92.168134999999992</v>
      </c>
    </row>
    <row r="1325" spans="1:13" ht="18" customHeight="1">
      <c r="A1325" s="35" t="s">
        <v>22</v>
      </c>
      <c r="B1325" s="25" t="s">
        <v>23</v>
      </c>
      <c r="C1325" s="27">
        <v>420000</v>
      </c>
      <c r="D1325" s="27"/>
      <c r="E1325" s="27">
        <f t="shared" si="395"/>
        <v>420000</v>
      </c>
      <c r="F1325" s="27">
        <v>419890.66</v>
      </c>
      <c r="G1325" s="27"/>
      <c r="H1325" s="27">
        <f t="shared" si="396"/>
        <v>419890.66</v>
      </c>
      <c r="I1325" s="27">
        <v>48675.73</v>
      </c>
      <c r="J1325" s="27"/>
      <c r="K1325" s="27">
        <f t="shared" si="391"/>
        <v>99.973966666666655</v>
      </c>
      <c r="L1325" s="17"/>
      <c r="M1325" s="27">
        <f t="shared" si="392"/>
        <v>99.973966666666655</v>
      </c>
    </row>
    <row r="1326" spans="1:13" ht="18" customHeight="1">
      <c r="A1326" s="33" t="s">
        <v>24</v>
      </c>
      <c r="B1326" s="25" t="s">
        <v>25</v>
      </c>
      <c r="C1326" s="27">
        <v>70000</v>
      </c>
      <c r="D1326" s="27"/>
      <c r="E1326" s="27">
        <f t="shared" si="395"/>
        <v>70000</v>
      </c>
      <c r="F1326" s="27">
        <v>66439.41</v>
      </c>
      <c r="G1326" s="27"/>
      <c r="H1326" s="27">
        <f t="shared" si="396"/>
        <v>66439.41</v>
      </c>
      <c r="I1326" s="27">
        <v>7928.13</v>
      </c>
      <c r="J1326" s="27"/>
      <c r="K1326" s="27">
        <f t="shared" si="391"/>
        <v>94.913442857142854</v>
      </c>
      <c r="L1326" s="17"/>
      <c r="M1326" s="27">
        <f t="shared" si="392"/>
        <v>94.913442857142854</v>
      </c>
    </row>
    <row r="1327" spans="1:13" ht="18" customHeight="1">
      <c r="A1327" s="35" t="s">
        <v>26</v>
      </c>
      <c r="B1327" s="25" t="s">
        <v>27</v>
      </c>
      <c r="C1327" s="27">
        <v>170599</v>
      </c>
      <c r="D1327" s="27"/>
      <c r="E1327" s="27">
        <f>C1327+D1327</f>
        <v>170599</v>
      </c>
      <c r="F1327" s="27">
        <v>168014.96</v>
      </c>
      <c r="G1327" s="27"/>
      <c r="H1327" s="27">
        <f>F1327+G1327</f>
        <v>168014.96</v>
      </c>
      <c r="I1327" s="27">
        <v>7053.03</v>
      </c>
      <c r="J1327" s="27"/>
      <c r="K1327" s="27">
        <f t="shared" si="391"/>
        <v>98.485313512974869</v>
      </c>
      <c r="L1327" s="17"/>
      <c r="M1327" s="27">
        <f t="shared" si="392"/>
        <v>98.485313512974869</v>
      </c>
    </row>
    <row r="1328" spans="1:13" ht="18" customHeight="1">
      <c r="A1328" s="35" t="s">
        <v>37</v>
      </c>
      <c r="B1328" s="25" t="s">
        <v>38</v>
      </c>
      <c r="C1328" s="27">
        <v>495900</v>
      </c>
      <c r="D1328" s="27"/>
      <c r="E1328" s="27">
        <f t="shared" si="395"/>
        <v>495900</v>
      </c>
      <c r="F1328" s="27">
        <v>459131.23</v>
      </c>
      <c r="G1328" s="27"/>
      <c r="H1328" s="27">
        <f t="shared" si="396"/>
        <v>459131.23</v>
      </c>
      <c r="I1328" s="27">
        <v>289.14</v>
      </c>
      <c r="J1328" s="27"/>
      <c r="K1328" s="27">
        <f t="shared" si="391"/>
        <v>92.585446662633601</v>
      </c>
      <c r="L1328" s="17"/>
      <c r="M1328" s="27">
        <f t="shared" si="392"/>
        <v>92.585446662633601</v>
      </c>
    </row>
    <row r="1329" spans="1:13" ht="18" customHeight="1">
      <c r="A1329" s="33" t="s">
        <v>47</v>
      </c>
      <c r="B1329" s="25" t="s">
        <v>48</v>
      </c>
      <c r="C1329" s="27">
        <v>1240620</v>
      </c>
      <c r="D1329" s="27"/>
      <c r="E1329" s="27">
        <f t="shared" si="395"/>
        <v>1240620</v>
      </c>
      <c r="F1329" s="27">
        <v>1233117.07</v>
      </c>
      <c r="G1329" s="27"/>
      <c r="H1329" s="27">
        <f t="shared" si="396"/>
        <v>1233117.07</v>
      </c>
      <c r="I1329" s="27">
        <v>130626.93</v>
      </c>
      <c r="J1329" s="27"/>
      <c r="K1329" s="27">
        <f t="shared" si="391"/>
        <v>99.395227386306857</v>
      </c>
      <c r="L1329" s="17"/>
      <c r="M1329" s="27">
        <f t="shared" si="392"/>
        <v>99.395227386306857</v>
      </c>
    </row>
    <row r="1330" spans="1:13" ht="18" customHeight="1">
      <c r="A1330" s="35" t="s">
        <v>39</v>
      </c>
      <c r="B1330" s="25" t="s">
        <v>40</v>
      </c>
      <c r="C1330" s="27">
        <v>392790.4</v>
      </c>
      <c r="D1330" s="27"/>
      <c r="E1330" s="27">
        <f t="shared" si="395"/>
        <v>392790.4</v>
      </c>
      <c r="F1330" s="27">
        <v>376742.87</v>
      </c>
      <c r="G1330" s="27"/>
      <c r="H1330" s="27">
        <f t="shared" si="396"/>
        <v>376742.87</v>
      </c>
      <c r="I1330" s="27"/>
      <c r="J1330" s="27"/>
      <c r="K1330" s="27">
        <f t="shared" si="391"/>
        <v>95.914480089126414</v>
      </c>
      <c r="L1330" s="17"/>
      <c r="M1330" s="27">
        <f t="shared" si="392"/>
        <v>95.914480089126414</v>
      </c>
    </row>
    <row r="1331" spans="1:13" ht="18" customHeight="1">
      <c r="A1331" s="35" t="s">
        <v>253</v>
      </c>
      <c r="B1331" s="25" t="s">
        <v>212</v>
      </c>
      <c r="C1331" s="27">
        <v>5050</v>
      </c>
      <c r="D1331" s="27"/>
      <c r="E1331" s="27">
        <f t="shared" si="395"/>
        <v>5050</v>
      </c>
      <c r="F1331" s="27">
        <v>2830</v>
      </c>
      <c r="G1331" s="27"/>
      <c r="H1331" s="27">
        <f t="shared" si="396"/>
        <v>2830</v>
      </c>
      <c r="I1331" s="27">
        <v>30</v>
      </c>
      <c r="J1331" s="27"/>
      <c r="K1331" s="27">
        <f t="shared" si="391"/>
        <v>56.039603960396043</v>
      </c>
      <c r="L1331" s="17"/>
      <c r="M1331" s="27">
        <f t="shared" si="392"/>
        <v>56.039603960396043</v>
      </c>
    </row>
    <row r="1332" spans="1:13" ht="18" customHeight="1">
      <c r="A1332" s="33" t="s">
        <v>28</v>
      </c>
      <c r="B1332" s="25" t="s">
        <v>29</v>
      </c>
      <c r="C1332" s="27">
        <v>610530</v>
      </c>
      <c r="D1332" s="27"/>
      <c r="E1332" s="27">
        <f t="shared" si="395"/>
        <v>610530</v>
      </c>
      <c r="F1332" s="27">
        <v>569802.6</v>
      </c>
      <c r="G1332" s="27"/>
      <c r="H1332" s="27">
        <f t="shared" si="396"/>
        <v>569802.6</v>
      </c>
      <c r="I1332" s="27">
        <v>21984.36</v>
      </c>
      <c r="J1332" s="27"/>
      <c r="K1332" s="27">
        <f t="shared" si="391"/>
        <v>93.329173013611125</v>
      </c>
      <c r="L1332" s="17"/>
      <c r="M1332" s="27">
        <f t="shared" si="392"/>
        <v>93.329173013611125</v>
      </c>
    </row>
    <row r="1333" spans="1:13" ht="18" customHeight="1">
      <c r="A1333" s="33" t="s">
        <v>73</v>
      </c>
      <c r="B1333" s="25" t="s">
        <v>74</v>
      </c>
      <c r="C1333" s="27">
        <v>9292</v>
      </c>
      <c r="D1333" s="27"/>
      <c r="E1333" s="27">
        <f t="shared" si="395"/>
        <v>9292</v>
      </c>
      <c r="F1333" s="27">
        <v>7358.32</v>
      </c>
      <c r="G1333" s="27"/>
      <c r="H1333" s="27">
        <f t="shared" si="396"/>
        <v>7358.32</v>
      </c>
      <c r="I1333" s="27"/>
      <c r="J1333" s="27"/>
      <c r="K1333" s="27">
        <f t="shared" si="391"/>
        <v>79.189840723202749</v>
      </c>
      <c r="L1333" s="17"/>
      <c r="M1333" s="27">
        <f t="shared" si="392"/>
        <v>79.189840723202749</v>
      </c>
    </row>
    <row r="1334" spans="1:13" ht="23.25" customHeight="1">
      <c r="A1334" s="72" t="s">
        <v>288</v>
      </c>
      <c r="B1334" s="25" t="s">
        <v>260</v>
      </c>
      <c r="C1334" s="27">
        <v>11413</v>
      </c>
      <c r="D1334" s="27"/>
      <c r="E1334" s="27">
        <f t="shared" si="395"/>
        <v>11413</v>
      </c>
      <c r="F1334" s="27">
        <v>9828.6299999999992</v>
      </c>
      <c r="G1334" s="27"/>
      <c r="H1334" s="27">
        <f t="shared" si="396"/>
        <v>9828.6299999999992</v>
      </c>
      <c r="I1334" s="27"/>
      <c r="J1334" s="27"/>
      <c r="K1334" s="27">
        <f t="shared" si="391"/>
        <v>86.117848067992625</v>
      </c>
      <c r="L1334" s="17"/>
      <c r="M1334" s="27">
        <f t="shared" si="392"/>
        <v>86.117848067992625</v>
      </c>
    </row>
    <row r="1335" spans="1:13" ht="22.5" customHeight="1">
      <c r="A1335" s="72" t="s">
        <v>293</v>
      </c>
      <c r="B1335" s="25" t="s">
        <v>261</v>
      </c>
      <c r="C1335" s="27">
        <v>20806</v>
      </c>
      <c r="D1335" s="27"/>
      <c r="E1335" s="27">
        <f t="shared" si="395"/>
        <v>20806</v>
      </c>
      <c r="F1335" s="27">
        <v>9575.98</v>
      </c>
      <c r="G1335" s="27"/>
      <c r="H1335" s="27">
        <f t="shared" si="396"/>
        <v>9575.98</v>
      </c>
      <c r="I1335" s="27">
        <v>813.5</v>
      </c>
      <c r="J1335" s="27"/>
      <c r="K1335" s="27">
        <f t="shared" si="391"/>
        <v>46.025088916658653</v>
      </c>
      <c r="L1335" s="17"/>
      <c r="M1335" s="27">
        <f t="shared" si="392"/>
        <v>46.025088916658653</v>
      </c>
    </row>
    <row r="1336" spans="1:13" ht="18" customHeight="1">
      <c r="A1336" s="33" t="s">
        <v>75</v>
      </c>
      <c r="B1336" s="25" t="s">
        <v>76</v>
      </c>
      <c r="C1336" s="27">
        <v>16160</v>
      </c>
      <c r="D1336" s="27"/>
      <c r="E1336" s="27">
        <f t="shared" si="395"/>
        <v>16160</v>
      </c>
      <c r="F1336" s="27">
        <v>8008.17</v>
      </c>
      <c r="G1336" s="27"/>
      <c r="H1336" s="27">
        <f t="shared" si="396"/>
        <v>8008.17</v>
      </c>
      <c r="I1336" s="27">
        <v>674.32</v>
      </c>
      <c r="J1336" s="27"/>
      <c r="K1336" s="27">
        <f t="shared" si="391"/>
        <v>49.555507425742576</v>
      </c>
      <c r="L1336" s="17"/>
      <c r="M1336" s="27">
        <f t="shared" si="392"/>
        <v>49.555507425742576</v>
      </c>
    </row>
    <row r="1337" spans="1:13" ht="18" customHeight="1">
      <c r="A1337" s="33" t="s">
        <v>66</v>
      </c>
      <c r="B1337" s="25" t="s">
        <v>67</v>
      </c>
      <c r="C1337" s="27">
        <v>12726</v>
      </c>
      <c r="D1337" s="27"/>
      <c r="E1337" s="27">
        <f t="shared" si="395"/>
        <v>12726</v>
      </c>
      <c r="F1337" s="27">
        <v>12210.82</v>
      </c>
      <c r="G1337" s="27"/>
      <c r="H1337" s="27">
        <f t="shared" si="396"/>
        <v>12210.82</v>
      </c>
      <c r="I1337" s="27"/>
      <c r="J1337" s="27"/>
      <c r="K1337" s="27">
        <f t="shared" si="391"/>
        <v>95.95175231808895</v>
      </c>
      <c r="L1337" s="17"/>
      <c r="M1337" s="27">
        <f t="shared" si="392"/>
        <v>95.95175231808895</v>
      </c>
    </row>
    <row r="1338" spans="1:13" ht="18" customHeight="1">
      <c r="A1338" s="33" t="s">
        <v>41</v>
      </c>
      <c r="B1338" s="25" t="s">
        <v>42</v>
      </c>
      <c r="C1338" s="27">
        <v>95950</v>
      </c>
      <c r="D1338" s="27"/>
      <c r="E1338" s="27">
        <f t="shared" si="395"/>
        <v>95950</v>
      </c>
      <c r="F1338" s="27">
        <v>95877.36</v>
      </c>
      <c r="G1338" s="27"/>
      <c r="H1338" s="27">
        <f t="shared" si="396"/>
        <v>95877.36</v>
      </c>
      <c r="I1338" s="27"/>
      <c r="J1338" s="27"/>
      <c r="K1338" s="27">
        <f t="shared" si="391"/>
        <v>99.924293903074528</v>
      </c>
      <c r="L1338" s="17"/>
      <c r="M1338" s="27">
        <f t="shared" si="392"/>
        <v>99.924293903074528</v>
      </c>
    </row>
    <row r="1339" spans="1:13" ht="18" customHeight="1">
      <c r="A1339" s="33" t="s">
        <v>49</v>
      </c>
      <c r="B1339" s="25" t="s">
        <v>50</v>
      </c>
      <c r="C1339" s="27">
        <v>120240</v>
      </c>
      <c r="D1339" s="27"/>
      <c r="E1339" s="27">
        <f t="shared" si="395"/>
        <v>120240</v>
      </c>
      <c r="F1339" s="27">
        <v>119339</v>
      </c>
      <c r="G1339" s="27"/>
      <c r="H1339" s="27">
        <f t="shared" si="396"/>
        <v>119339</v>
      </c>
      <c r="I1339" s="27"/>
      <c r="J1339" s="27"/>
      <c r="K1339" s="27">
        <f t="shared" si="391"/>
        <v>99.250665335994682</v>
      </c>
      <c r="L1339" s="17"/>
      <c r="M1339" s="27">
        <f t="shared" si="392"/>
        <v>99.250665335994682</v>
      </c>
    </row>
    <row r="1340" spans="1:13" ht="18" customHeight="1">
      <c r="A1340" s="33" t="s">
        <v>323</v>
      </c>
      <c r="B1340" s="25" t="s">
        <v>203</v>
      </c>
      <c r="C1340" s="27">
        <v>4040</v>
      </c>
      <c r="D1340" s="27"/>
      <c r="E1340" s="27">
        <f>C1340+D1340</f>
        <v>4040</v>
      </c>
      <c r="F1340" s="27">
        <v>3569.97</v>
      </c>
      <c r="G1340" s="27"/>
      <c r="H1340" s="27">
        <f>F1340+G1340</f>
        <v>3569.97</v>
      </c>
      <c r="I1340" s="27"/>
      <c r="J1340" s="32"/>
      <c r="K1340" s="27">
        <f t="shared" si="391"/>
        <v>88.365594059405936</v>
      </c>
      <c r="L1340" s="17"/>
      <c r="M1340" s="27">
        <f t="shared" si="392"/>
        <v>88.365594059405936</v>
      </c>
    </row>
    <row r="1341" spans="1:13" ht="18" customHeight="1">
      <c r="A1341" s="71" t="s">
        <v>279</v>
      </c>
      <c r="B1341" s="25" t="s">
        <v>265</v>
      </c>
      <c r="C1341" s="27">
        <v>20400</v>
      </c>
      <c r="D1341" s="27"/>
      <c r="E1341" s="27">
        <f t="shared" si="395"/>
        <v>20400</v>
      </c>
      <c r="F1341" s="27">
        <v>17960</v>
      </c>
      <c r="G1341" s="27"/>
      <c r="H1341" s="27">
        <f t="shared" si="396"/>
        <v>17960</v>
      </c>
      <c r="I1341" s="27"/>
      <c r="J1341" s="27"/>
      <c r="K1341" s="27">
        <f t="shared" si="391"/>
        <v>88.039215686274503</v>
      </c>
      <c r="L1341" s="17"/>
      <c r="M1341" s="27">
        <f t="shared" si="392"/>
        <v>88.039215686274503</v>
      </c>
    </row>
    <row r="1342" spans="1:13" ht="18" customHeight="1">
      <c r="A1342" s="71" t="s">
        <v>296</v>
      </c>
      <c r="B1342" s="25" t="s">
        <v>266</v>
      </c>
      <c r="C1342" s="27">
        <v>4141</v>
      </c>
      <c r="D1342" s="27"/>
      <c r="E1342" s="27">
        <f t="shared" si="395"/>
        <v>4141</v>
      </c>
      <c r="F1342" s="27">
        <v>2609.4299999999998</v>
      </c>
      <c r="G1342" s="27"/>
      <c r="H1342" s="27">
        <f t="shared" si="396"/>
        <v>2609.4299999999998</v>
      </c>
      <c r="I1342" s="27"/>
      <c r="J1342" s="27"/>
      <c r="K1342" s="27">
        <f t="shared" si="391"/>
        <v>63.014489253803433</v>
      </c>
      <c r="L1342" s="17"/>
      <c r="M1342" s="27">
        <f t="shared" si="392"/>
        <v>63.014489253803433</v>
      </c>
    </row>
    <row r="1343" spans="1:13" ht="18" customHeight="1">
      <c r="A1343" s="71" t="s">
        <v>287</v>
      </c>
      <c r="B1343" s="25" t="s">
        <v>267</v>
      </c>
      <c r="C1343" s="27">
        <v>4969</v>
      </c>
      <c r="D1343" s="27"/>
      <c r="E1343" s="27">
        <f t="shared" si="395"/>
        <v>4969</v>
      </c>
      <c r="F1343" s="27">
        <v>4779.7</v>
      </c>
      <c r="G1343" s="27"/>
      <c r="H1343" s="27">
        <f t="shared" si="396"/>
        <v>4779.7</v>
      </c>
      <c r="I1343" s="27"/>
      <c r="J1343" s="27"/>
      <c r="K1343" s="27">
        <f t="shared" si="391"/>
        <v>96.190380358220963</v>
      </c>
      <c r="L1343" s="17"/>
      <c r="M1343" s="27">
        <f t="shared" si="392"/>
        <v>96.190380358220963</v>
      </c>
    </row>
    <row r="1344" spans="1:13" ht="18" customHeight="1">
      <c r="A1344" s="33" t="s">
        <v>57</v>
      </c>
      <c r="B1344" s="25" t="s">
        <v>58</v>
      </c>
      <c r="C1344" s="27">
        <v>145140</v>
      </c>
      <c r="D1344" s="27"/>
      <c r="E1344" s="27">
        <f t="shared" si="395"/>
        <v>145140</v>
      </c>
      <c r="F1344" s="27">
        <v>140723.44</v>
      </c>
      <c r="G1344" s="27"/>
      <c r="H1344" s="27">
        <f t="shared" si="396"/>
        <v>140723.44</v>
      </c>
      <c r="I1344" s="27"/>
      <c r="J1344" s="27"/>
      <c r="K1344" s="27">
        <f t="shared" si="391"/>
        <v>96.957034587295027</v>
      </c>
      <c r="L1344" s="17"/>
      <c r="M1344" s="27">
        <f t="shared" si="392"/>
        <v>96.957034587295027</v>
      </c>
    </row>
    <row r="1345" spans="1:15" ht="18" customHeight="1">
      <c r="A1345" s="33" t="s">
        <v>43</v>
      </c>
      <c r="B1345" s="25" t="s">
        <v>44</v>
      </c>
      <c r="C1345" s="27">
        <v>120000</v>
      </c>
      <c r="D1345" s="27"/>
      <c r="E1345" s="27">
        <f t="shared" si="395"/>
        <v>120000</v>
      </c>
      <c r="F1345" s="27">
        <v>115217.4</v>
      </c>
      <c r="G1345" s="27"/>
      <c r="H1345" s="27">
        <f t="shared" si="396"/>
        <v>115217.4</v>
      </c>
      <c r="I1345" s="27"/>
      <c r="J1345" s="27"/>
      <c r="K1345" s="27">
        <f t="shared" si="391"/>
        <v>96.014499999999998</v>
      </c>
      <c r="L1345" s="17"/>
      <c r="M1345" s="27">
        <f t="shared" si="392"/>
        <v>96.014499999999998</v>
      </c>
    </row>
    <row r="1346" spans="1:15" ht="14.25" customHeight="1">
      <c r="A1346" s="30"/>
      <c r="B1346" s="30"/>
      <c r="C1346" s="27"/>
      <c r="D1346" s="27"/>
      <c r="E1346" s="27"/>
      <c r="F1346" s="27"/>
      <c r="G1346" s="27"/>
      <c r="H1346" s="27"/>
      <c r="I1346" s="27"/>
      <c r="J1346" s="27"/>
      <c r="K1346" s="27"/>
      <c r="L1346" s="17"/>
      <c r="M1346" s="27"/>
    </row>
    <row r="1347" spans="1:15" s="28" customFormat="1" ht="18" customHeight="1">
      <c r="A1347" s="23" t="s">
        <v>189</v>
      </c>
      <c r="B1347" s="34">
        <v>92605</v>
      </c>
      <c r="C1347" s="24">
        <f>C1348+C1354</f>
        <v>1905200</v>
      </c>
      <c r="D1347" s="24">
        <f>D1348+D1354</f>
        <v>0</v>
      </c>
      <c r="E1347" s="24">
        <f>C1347+D1347</f>
        <v>1905200</v>
      </c>
      <c r="F1347" s="24">
        <f>F1348+F1354</f>
        <v>1900071.79</v>
      </c>
      <c r="G1347" s="24">
        <f>G1348+G1354</f>
        <v>0</v>
      </c>
      <c r="H1347" s="24">
        <f>F1347+G1347</f>
        <v>1900071.79</v>
      </c>
      <c r="I1347" s="24">
        <f>I1348+I1354</f>
        <v>0</v>
      </c>
      <c r="J1347" s="24">
        <f>J1348+J1354</f>
        <v>0</v>
      </c>
      <c r="K1347" s="24">
        <f>F1347/C1347*100</f>
        <v>99.730830883896701</v>
      </c>
      <c r="L1347" s="74">
        <v>0</v>
      </c>
      <c r="M1347" s="24">
        <f>H1347/E1347*100</f>
        <v>99.730830883896701</v>
      </c>
    </row>
    <row r="1348" spans="1:15" s="28" customFormat="1" ht="18" customHeight="1">
      <c r="A1348" s="22" t="s">
        <v>397</v>
      </c>
      <c r="B1348" s="34"/>
      <c r="C1348" s="24">
        <f>C1349+C1352+C1353</f>
        <v>1865200</v>
      </c>
      <c r="D1348" s="24">
        <f>D1349+D1352+D1353</f>
        <v>0</v>
      </c>
      <c r="E1348" s="24">
        <f t="shared" ref="E1348:E1355" si="397">C1348+D1348</f>
        <v>1865200</v>
      </c>
      <c r="F1348" s="24">
        <f>F1349+F1352+F1353</f>
        <v>1860071.79</v>
      </c>
      <c r="G1348" s="24">
        <f>G1349+G1352+G1353</f>
        <v>0</v>
      </c>
      <c r="H1348" s="24">
        <f t="shared" ref="H1348:H1355" si="398">F1348+G1348</f>
        <v>1860071.79</v>
      </c>
      <c r="I1348" s="24">
        <f>I1349+I1352+I1353</f>
        <v>0</v>
      </c>
      <c r="J1348" s="24">
        <f>J1349+J1352+J1353</f>
        <v>0</v>
      </c>
      <c r="K1348" s="24">
        <f t="shared" ref="K1348:K1355" si="399">F1348/C1348*100</f>
        <v>99.725058438773331</v>
      </c>
      <c r="L1348" s="17"/>
      <c r="M1348" s="24">
        <f t="shared" ref="M1348:M1355" si="400">H1348/E1348*100</f>
        <v>99.725058438773331</v>
      </c>
    </row>
    <row r="1349" spans="1:15" s="28" customFormat="1" ht="18" customHeight="1">
      <c r="A1349" s="97" t="s">
        <v>398</v>
      </c>
      <c r="B1349" s="73"/>
      <c r="C1349" s="32">
        <f>C1350+C1351</f>
        <v>108000</v>
      </c>
      <c r="D1349" s="32">
        <f>D1350+D1351</f>
        <v>0</v>
      </c>
      <c r="E1349" s="32">
        <f t="shared" si="397"/>
        <v>108000</v>
      </c>
      <c r="F1349" s="32">
        <f>F1350+F1351</f>
        <v>102897.4</v>
      </c>
      <c r="G1349" s="32">
        <f>G1350+G1351</f>
        <v>0</v>
      </c>
      <c r="H1349" s="32">
        <f t="shared" si="398"/>
        <v>102897.4</v>
      </c>
      <c r="I1349" s="32">
        <f>I1350+I1351</f>
        <v>0</v>
      </c>
      <c r="J1349" s="32">
        <f>J1350+J1351</f>
        <v>0</v>
      </c>
      <c r="K1349" s="32">
        <f t="shared" si="399"/>
        <v>95.275370370370354</v>
      </c>
      <c r="L1349" s="20"/>
      <c r="M1349" s="32">
        <f t="shared" si="400"/>
        <v>95.275370370370354</v>
      </c>
    </row>
    <row r="1350" spans="1:15" s="28" customFormat="1" ht="18" customHeight="1">
      <c r="A1350" s="98" t="s">
        <v>399</v>
      </c>
      <c r="B1350" s="73"/>
      <c r="C1350" s="32">
        <f>SUM(C1358:C1359)</f>
        <v>45000</v>
      </c>
      <c r="D1350" s="32">
        <f>SUM(D1358:D1359)</f>
        <v>0</v>
      </c>
      <c r="E1350" s="32">
        <f t="shared" si="397"/>
        <v>45000</v>
      </c>
      <c r="F1350" s="32">
        <f>SUM(F1358:F1359)</f>
        <v>40876.800000000003</v>
      </c>
      <c r="G1350" s="32">
        <f>SUM(G1358:G1359)</f>
        <v>0</v>
      </c>
      <c r="H1350" s="32">
        <f t="shared" si="398"/>
        <v>40876.800000000003</v>
      </c>
      <c r="I1350" s="32">
        <f>SUM(I1358:I1359)</f>
        <v>0</v>
      </c>
      <c r="J1350" s="32">
        <f>SUM(J1358:J1359)</f>
        <v>0</v>
      </c>
      <c r="K1350" s="32">
        <f t="shared" si="399"/>
        <v>90.837333333333333</v>
      </c>
      <c r="L1350" s="20"/>
      <c r="M1350" s="32">
        <f t="shared" si="400"/>
        <v>90.837333333333333</v>
      </c>
    </row>
    <row r="1351" spans="1:15" s="28" customFormat="1" ht="18" customHeight="1">
      <c r="A1351" s="98" t="s">
        <v>400</v>
      </c>
      <c r="B1351" s="73"/>
      <c r="C1351" s="32">
        <f>C1360</f>
        <v>63000</v>
      </c>
      <c r="D1351" s="32">
        <f>D1360</f>
        <v>0</v>
      </c>
      <c r="E1351" s="32">
        <f t="shared" si="397"/>
        <v>63000</v>
      </c>
      <c r="F1351" s="32">
        <f>F1360</f>
        <v>62020.6</v>
      </c>
      <c r="G1351" s="32">
        <f>G1360</f>
        <v>0</v>
      </c>
      <c r="H1351" s="32">
        <f t="shared" si="398"/>
        <v>62020.6</v>
      </c>
      <c r="I1351" s="32">
        <f>I1360</f>
        <v>0</v>
      </c>
      <c r="J1351" s="32">
        <f>J1360</f>
        <v>0</v>
      </c>
      <c r="K1351" s="32">
        <f t="shared" si="399"/>
        <v>98.445396825396827</v>
      </c>
      <c r="L1351" s="20"/>
      <c r="M1351" s="32">
        <f t="shared" si="400"/>
        <v>98.445396825396827</v>
      </c>
    </row>
    <row r="1352" spans="1:15" s="28" customFormat="1" ht="18" customHeight="1">
      <c r="A1352" s="97" t="s">
        <v>415</v>
      </c>
      <c r="B1352" s="73"/>
      <c r="C1352" s="32">
        <f>C1356</f>
        <v>556000</v>
      </c>
      <c r="D1352" s="32">
        <f>D1356</f>
        <v>0</v>
      </c>
      <c r="E1352" s="32">
        <f t="shared" si="397"/>
        <v>556000</v>
      </c>
      <c r="F1352" s="32">
        <f>F1356</f>
        <v>555974.39</v>
      </c>
      <c r="G1352" s="32">
        <f>G1356</f>
        <v>0</v>
      </c>
      <c r="H1352" s="32">
        <f t="shared" si="398"/>
        <v>555974.39</v>
      </c>
      <c r="I1352" s="32">
        <f>I1356</f>
        <v>0</v>
      </c>
      <c r="J1352" s="32">
        <f>J1356</f>
        <v>0</v>
      </c>
      <c r="K1352" s="32">
        <f t="shared" si="399"/>
        <v>99.995393884892096</v>
      </c>
      <c r="L1352" s="20"/>
      <c r="M1352" s="32">
        <f t="shared" si="400"/>
        <v>99.995393884892096</v>
      </c>
    </row>
    <row r="1353" spans="1:15" s="28" customFormat="1" ht="18" customHeight="1">
      <c r="A1353" s="98" t="s">
        <v>402</v>
      </c>
      <c r="B1353" s="73"/>
      <c r="C1353" s="32">
        <f>C1357</f>
        <v>1201200</v>
      </c>
      <c r="D1353" s="32">
        <f>D1357</f>
        <v>0</v>
      </c>
      <c r="E1353" s="32">
        <f t="shared" si="397"/>
        <v>1201200</v>
      </c>
      <c r="F1353" s="32">
        <f>F1357</f>
        <v>1201200</v>
      </c>
      <c r="G1353" s="32">
        <f>G1357</f>
        <v>0</v>
      </c>
      <c r="H1353" s="32">
        <f t="shared" si="398"/>
        <v>1201200</v>
      </c>
      <c r="I1353" s="32">
        <f>I1357</f>
        <v>0</v>
      </c>
      <c r="J1353" s="32">
        <f>J1357</f>
        <v>0</v>
      </c>
      <c r="K1353" s="32">
        <f t="shared" si="399"/>
        <v>100</v>
      </c>
      <c r="L1353" s="20"/>
      <c r="M1353" s="32">
        <f t="shared" si="400"/>
        <v>100</v>
      </c>
    </row>
    <row r="1354" spans="1:15" s="28" customFormat="1" ht="18" customHeight="1">
      <c r="A1354" s="96" t="s">
        <v>406</v>
      </c>
      <c r="B1354" s="34"/>
      <c r="C1354" s="24">
        <f>C1355</f>
        <v>40000</v>
      </c>
      <c r="D1354" s="24">
        <f>D1355</f>
        <v>0</v>
      </c>
      <c r="E1354" s="24">
        <f t="shared" si="397"/>
        <v>40000</v>
      </c>
      <c r="F1354" s="24">
        <f>F1355</f>
        <v>40000</v>
      </c>
      <c r="G1354" s="24">
        <f>G1355</f>
        <v>0</v>
      </c>
      <c r="H1354" s="24">
        <f t="shared" si="398"/>
        <v>40000</v>
      </c>
      <c r="I1354" s="24">
        <f>I1355</f>
        <v>0</v>
      </c>
      <c r="J1354" s="24">
        <f>J1355</f>
        <v>0</v>
      </c>
      <c r="K1354" s="24">
        <f t="shared" si="399"/>
        <v>100</v>
      </c>
      <c r="L1354" s="17"/>
      <c r="M1354" s="24">
        <f t="shared" si="400"/>
        <v>100</v>
      </c>
    </row>
    <row r="1355" spans="1:15" s="28" customFormat="1" ht="18" customHeight="1">
      <c r="A1355" s="14" t="s">
        <v>407</v>
      </c>
      <c r="B1355" s="34"/>
      <c r="C1355" s="24">
        <f>C1361</f>
        <v>40000</v>
      </c>
      <c r="D1355" s="24">
        <f>D1361</f>
        <v>0</v>
      </c>
      <c r="E1355" s="24">
        <f t="shared" si="397"/>
        <v>40000</v>
      </c>
      <c r="F1355" s="24">
        <f>F1361</f>
        <v>40000</v>
      </c>
      <c r="G1355" s="24">
        <f>G1361</f>
        <v>0</v>
      </c>
      <c r="H1355" s="24">
        <f t="shared" si="398"/>
        <v>40000</v>
      </c>
      <c r="I1355" s="24">
        <f>I1361</f>
        <v>0</v>
      </c>
      <c r="J1355" s="24">
        <f>J1361</f>
        <v>0</v>
      </c>
      <c r="K1355" s="24">
        <f t="shared" si="399"/>
        <v>100</v>
      </c>
      <c r="L1355" s="17"/>
      <c r="M1355" s="24">
        <f t="shared" si="400"/>
        <v>100</v>
      </c>
    </row>
    <row r="1356" spans="1:15" ht="18" customHeight="1">
      <c r="A1356" s="33" t="s">
        <v>134</v>
      </c>
      <c r="B1356" s="25" t="s">
        <v>135</v>
      </c>
      <c r="C1356" s="27">
        <v>556000</v>
      </c>
      <c r="D1356" s="27"/>
      <c r="E1356" s="27">
        <f t="shared" ref="E1356:E1361" si="401">C1356+D1356</f>
        <v>556000</v>
      </c>
      <c r="F1356" s="27">
        <v>555974.39</v>
      </c>
      <c r="G1356" s="27"/>
      <c r="H1356" s="27">
        <f t="shared" ref="H1356:H1361" si="402">F1356+G1356</f>
        <v>555974.39</v>
      </c>
      <c r="I1356" s="27"/>
      <c r="J1356" s="27"/>
      <c r="K1356" s="27">
        <f t="shared" ref="K1356:K1361" si="403">F1356/C1356*100</f>
        <v>99.995393884892096</v>
      </c>
      <c r="L1356" s="17"/>
      <c r="M1356" s="27">
        <f t="shared" ref="M1356:M1361" si="404">H1356/E1356*100</f>
        <v>99.995393884892096</v>
      </c>
    </row>
    <row r="1357" spans="1:15" ht="18" customHeight="1">
      <c r="A1357" s="35" t="s">
        <v>184</v>
      </c>
      <c r="B1357" s="25" t="s">
        <v>185</v>
      </c>
      <c r="C1357" s="27">
        <v>1201200</v>
      </c>
      <c r="D1357" s="27"/>
      <c r="E1357" s="27">
        <f t="shared" si="401"/>
        <v>1201200</v>
      </c>
      <c r="F1357" s="27">
        <v>1201200</v>
      </c>
      <c r="G1357" s="27"/>
      <c r="H1357" s="27">
        <f t="shared" si="402"/>
        <v>1201200</v>
      </c>
      <c r="I1357" s="27"/>
      <c r="J1357" s="27"/>
      <c r="K1357" s="27">
        <f t="shared" si="403"/>
        <v>100</v>
      </c>
      <c r="L1357" s="17"/>
      <c r="M1357" s="27">
        <f t="shared" si="404"/>
        <v>100</v>
      </c>
      <c r="O1357" s="1"/>
    </row>
    <row r="1358" spans="1:15" ht="18" customHeight="1">
      <c r="A1358" s="35" t="s">
        <v>22</v>
      </c>
      <c r="B1358" s="25" t="s">
        <v>23</v>
      </c>
      <c r="C1358" s="27">
        <v>39000</v>
      </c>
      <c r="D1358" s="27"/>
      <c r="E1358" s="27">
        <f t="shared" si="401"/>
        <v>39000</v>
      </c>
      <c r="F1358" s="27">
        <v>35408.370000000003</v>
      </c>
      <c r="G1358" s="27"/>
      <c r="H1358" s="27">
        <f t="shared" si="402"/>
        <v>35408.370000000003</v>
      </c>
      <c r="I1358" s="27"/>
      <c r="J1358" s="27"/>
      <c r="K1358" s="27">
        <f t="shared" si="403"/>
        <v>90.790692307692311</v>
      </c>
      <c r="L1358" s="17"/>
      <c r="M1358" s="27">
        <f t="shared" si="404"/>
        <v>90.790692307692311</v>
      </c>
    </row>
    <row r="1359" spans="1:15" ht="18" customHeight="1">
      <c r="A1359" s="33" t="s">
        <v>24</v>
      </c>
      <c r="B1359" s="25" t="s">
        <v>25</v>
      </c>
      <c r="C1359" s="27">
        <v>6000</v>
      </c>
      <c r="D1359" s="27"/>
      <c r="E1359" s="27">
        <f t="shared" si="401"/>
        <v>6000</v>
      </c>
      <c r="F1359" s="27">
        <v>5468.43</v>
      </c>
      <c r="G1359" s="27"/>
      <c r="H1359" s="27">
        <f t="shared" si="402"/>
        <v>5468.43</v>
      </c>
      <c r="I1359" s="27"/>
      <c r="J1359" s="27"/>
      <c r="K1359" s="27">
        <f t="shared" si="403"/>
        <v>91.140500000000003</v>
      </c>
      <c r="L1359" s="17"/>
      <c r="M1359" s="27">
        <f t="shared" si="404"/>
        <v>91.140500000000003</v>
      </c>
    </row>
    <row r="1360" spans="1:15" ht="18" customHeight="1">
      <c r="A1360" s="33" t="s">
        <v>28</v>
      </c>
      <c r="B1360" s="25" t="s">
        <v>29</v>
      </c>
      <c r="C1360" s="27">
        <v>63000</v>
      </c>
      <c r="D1360" s="27"/>
      <c r="E1360" s="27">
        <f t="shared" si="401"/>
        <v>63000</v>
      </c>
      <c r="F1360" s="27">
        <v>62020.6</v>
      </c>
      <c r="G1360" s="27"/>
      <c r="H1360" s="27">
        <f t="shared" si="402"/>
        <v>62020.6</v>
      </c>
      <c r="I1360" s="27"/>
      <c r="J1360" s="27"/>
      <c r="K1360" s="27">
        <f t="shared" si="403"/>
        <v>98.445396825396827</v>
      </c>
      <c r="L1360" s="17"/>
      <c r="M1360" s="27">
        <f t="shared" si="404"/>
        <v>98.445396825396827</v>
      </c>
    </row>
    <row r="1361" spans="1:13" ht="18" customHeight="1">
      <c r="A1361" s="33" t="s">
        <v>57</v>
      </c>
      <c r="B1361" s="25" t="s">
        <v>58</v>
      </c>
      <c r="C1361" s="27">
        <v>40000</v>
      </c>
      <c r="D1361" s="27"/>
      <c r="E1361" s="27">
        <f t="shared" si="401"/>
        <v>40000</v>
      </c>
      <c r="F1361" s="27">
        <v>40000</v>
      </c>
      <c r="G1361" s="27"/>
      <c r="H1361" s="27">
        <f t="shared" si="402"/>
        <v>40000</v>
      </c>
      <c r="I1361" s="27"/>
      <c r="J1361" s="27"/>
      <c r="K1361" s="27">
        <f t="shared" si="403"/>
        <v>100</v>
      </c>
      <c r="L1361" s="17"/>
      <c r="M1361" s="27">
        <f t="shared" si="404"/>
        <v>100</v>
      </c>
    </row>
    <row r="1362" spans="1:13" ht="13.5" customHeight="1">
      <c r="A1362" s="25"/>
      <c r="B1362" s="25"/>
      <c r="C1362" s="27"/>
      <c r="D1362" s="27"/>
      <c r="E1362" s="27"/>
      <c r="F1362" s="27"/>
      <c r="G1362" s="27"/>
      <c r="H1362" s="27"/>
      <c r="I1362" s="27"/>
      <c r="J1362" s="27"/>
      <c r="K1362" s="30"/>
      <c r="L1362" s="17"/>
      <c r="M1362" s="27"/>
    </row>
    <row r="1363" spans="1:13" s="28" customFormat="1" ht="18" customHeight="1">
      <c r="A1363" s="37" t="s">
        <v>190</v>
      </c>
      <c r="B1363" s="34">
        <v>92695</v>
      </c>
      <c r="C1363" s="24">
        <f>C1364+C1368</f>
        <v>297741.3</v>
      </c>
      <c r="D1363" s="24">
        <f>D1364+D1368</f>
        <v>333334</v>
      </c>
      <c r="E1363" s="24">
        <f>SUM(C1363:D1363)</f>
        <v>631075.30000000005</v>
      </c>
      <c r="F1363" s="24">
        <f>F1364+F1368</f>
        <v>295272.26</v>
      </c>
      <c r="G1363" s="24">
        <f>G1364+G1368</f>
        <v>333334</v>
      </c>
      <c r="H1363" s="24">
        <f>SUM(F1363:G1363)</f>
        <v>628606.26</v>
      </c>
      <c r="I1363" s="24">
        <f>I1364+I1368</f>
        <v>0</v>
      </c>
      <c r="J1363" s="24">
        <f>J1364+J1368</f>
        <v>0</v>
      </c>
      <c r="K1363" s="24">
        <f>F1363/C1363*100</f>
        <v>99.170743192160444</v>
      </c>
      <c r="L1363" s="74">
        <f>G1363/D1363*100</f>
        <v>100</v>
      </c>
      <c r="M1363" s="24">
        <f t="shared" ref="L1363:M1373" si="405">H1363/E1363*100</f>
        <v>99.608756672935854</v>
      </c>
    </row>
    <row r="1364" spans="1:13" s="28" customFormat="1" ht="18" customHeight="1">
      <c r="A1364" s="22" t="s">
        <v>397</v>
      </c>
      <c r="B1364" s="34"/>
      <c r="C1364" s="24">
        <f>C1365+C1367</f>
        <v>125575</v>
      </c>
      <c r="D1364" s="24">
        <f>D1365+D1367</f>
        <v>0</v>
      </c>
      <c r="E1364" s="24">
        <f t="shared" ref="E1364:E1369" si="406">SUM(C1364:D1364)</f>
        <v>125575</v>
      </c>
      <c r="F1364" s="24">
        <f>F1365+F1367</f>
        <v>123105.95999999999</v>
      </c>
      <c r="G1364" s="24">
        <f>G1365+G1367</f>
        <v>0</v>
      </c>
      <c r="H1364" s="24">
        <f t="shared" ref="H1364:H1369" si="407">SUM(F1364:G1364)</f>
        <v>123105.95999999999</v>
      </c>
      <c r="I1364" s="24">
        <f>I1365+I1367</f>
        <v>0</v>
      </c>
      <c r="J1364" s="24">
        <f>J1365+J1367</f>
        <v>0</v>
      </c>
      <c r="K1364" s="24">
        <f t="shared" ref="K1364:K1369" si="408">F1364/C1364*100</f>
        <v>98.033812462671705</v>
      </c>
      <c r="L1364" s="17"/>
      <c r="M1364" s="24">
        <f t="shared" si="405"/>
        <v>98.033812462671705</v>
      </c>
    </row>
    <row r="1365" spans="1:13" s="28" customFormat="1" ht="18" customHeight="1">
      <c r="A1365" s="97" t="s">
        <v>398</v>
      </c>
      <c r="B1365" s="34"/>
      <c r="C1365" s="32">
        <f>C1366</f>
        <v>117575</v>
      </c>
      <c r="D1365" s="32">
        <f>D1366</f>
        <v>0</v>
      </c>
      <c r="E1365" s="32">
        <f t="shared" si="406"/>
        <v>117575</v>
      </c>
      <c r="F1365" s="32">
        <f>F1366</f>
        <v>115105.95999999999</v>
      </c>
      <c r="G1365" s="32">
        <f>G1366</f>
        <v>0</v>
      </c>
      <c r="H1365" s="32">
        <f t="shared" si="407"/>
        <v>115105.95999999999</v>
      </c>
      <c r="I1365" s="32">
        <f>I1366</f>
        <v>0</v>
      </c>
      <c r="J1365" s="32">
        <f>J1366</f>
        <v>0</v>
      </c>
      <c r="K1365" s="32">
        <f t="shared" si="408"/>
        <v>97.900029768233026</v>
      </c>
      <c r="L1365" s="20"/>
      <c r="M1365" s="32">
        <f t="shared" si="405"/>
        <v>97.900029768233026</v>
      </c>
    </row>
    <row r="1366" spans="1:13" s="28" customFormat="1" ht="18" customHeight="1">
      <c r="A1366" s="98" t="s">
        <v>400</v>
      </c>
      <c r="B1366" s="34"/>
      <c r="C1366" s="32">
        <f>SUM(C1371:C1372)</f>
        <v>117575</v>
      </c>
      <c r="D1366" s="32">
        <f>SUM(D1371:D1372)</f>
        <v>0</v>
      </c>
      <c r="E1366" s="32">
        <f t="shared" si="406"/>
        <v>117575</v>
      </c>
      <c r="F1366" s="32">
        <f>SUM(F1371:F1372)</f>
        <v>115105.95999999999</v>
      </c>
      <c r="G1366" s="32">
        <f>SUM(G1371:G1372)</f>
        <v>0</v>
      </c>
      <c r="H1366" s="32">
        <f t="shared" si="407"/>
        <v>115105.95999999999</v>
      </c>
      <c r="I1366" s="32">
        <f>SUM(I1371:I1372)</f>
        <v>0</v>
      </c>
      <c r="J1366" s="32">
        <f>SUM(J1371:J1372)</f>
        <v>0</v>
      </c>
      <c r="K1366" s="32">
        <f t="shared" si="408"/>
        <v>97.900029768233026</v>
      </c>
      <c r="L1366" s="20"/>
      <c r="M1366" s="32">
        <f t="shared" si="405"/>
        <v>97.900029768233026</v>
      </c>
    </row>
    <row r="1367" spans="1:13" s="28" customFormat="1" ht="18" customHeight="1">
      <c r="A1367" s="98" t="s">
        <v>402</v>
      </c>
      <c r="B1367" s="34"/>
      <c r="C1367" s="32">
        <f>C1370</f>
        <v>8000</v>
      </c>
      <c r="D1367" s="32">
        <f>D1370</f>
        <v>0</v>
      </c>
      <c r="E1367" s="32">
        <f t="shared" si="406"/>
        <v>8000</v>
      </c>
      <c r="F1367" s="32">
        <f>F1370</f>
        <v>8000</v>
      </c>
      <c r="G1367" s="32">
        <f>G1370</f>
        <v>0</v>
      </c>
      <c r="H1367" s="32">
        <f t="shared" si="407"/>
        <v>8000</v>
      </c>
      <c r="I1367" s="32">
        <f>I1370</f>
        <v>0</v>
      </c>
      <c r="J1367" s="32">
        <f>J1370</f>
        <v>0</v>
      </c>
      <c r="K1367" s="32">
        <f t="shared" si="408"/>
        <v>100</v>
      </c>
      <c r="L1367" s="20"/>
      <c r="M1367" s="32">
        <f t="shared" si="405"/>
        <v>100</v>
      </c>
    </row>
    <row r="1368" spans="1:13" s="28" customFormat="1" ht="18" customHeight="1">
      <c r="A1368" s="96" t="s">
        <v>406</v>
      </c>
      <c r="B1368" s="34"/>
      <c r="C1368" s="24">
        <f>C1369</f>
        <v>172166.3</v>
      </c>
      <c r="D1368" s="24">
        <f>D1369</f>
        <v>333334</v>
      </c>
      <c r="E1368" s="24">
        <f t="shared" si="406"/>
        <v>505500.3</v>
      </c>
      <c r="F1368" s="24">
        <f>F1369</f>
        <v>172166.3</v>
      </c>
      <c r="G1368" s="24">
        <f>G1369</f>
        <v>333334</v>
      </c>
      <c r="H1368" s="24">
        <f t="shared" si="407"/>
        <v>505500.3</v>
      </c>
      <c r="I1368" s="24">
        <f>I1369</f>
        <v>0</v>
      </c>
      <c r="J1368" s="24">
        <f>J1369</f>
        <v>0</v>
      </c>
      <c r="K1368" s="24">
        <f t="shared" si="408"/>
        <v>100</v>
      </c>
      <c r="L1368" s="24">
        <f t="shared" si="405"/>
        <v>100</v>
      </c>
      <c r="M1368" s="24">
        <f t="shared" si="405"/>
        <v>100</v>
      </c>
    </row>
    <row r="1369" spans="1:13" s="28" customFormat="1" ht="18" customHeight="1">
      <c r="A1369" s="14" t="s">
        <v>407</v>
      </c>
      <c r="B1369" s="73"/>
      <c r="C1369" s="32">
        <f>C1373</f>
        <v>172166.3</v>
      </c>
      <c r="D1369" s="32">
        <f>D1373</f>
        <v>333334</v>
      </c>
      <c r="E1369" s="32">
        <f t="shared" si="406"/>
        <v>505500.3</v>
      </c>
      <c r="F1369" s="32">
        <f>F1373</f>
        <v>172166.3</v>
      </c>
      <c r="G1369" s="32">
        <f>G1373</f>
        <v>333334</v>
      </c>
      <c r="H1369" s="32">
        <f t="shared" si="407"/>
        <v>505500.3</v>
      </c>
      <c r="I1369" s="32">
        <f>I1373</f>
        <v>0</v>
      </c>
      <c r="J1369" s="32">
        <f>J1373</f>
        <v>0</v>
      </c>
      <c r="K1369" s="32">
        <f t="shared" si="408"/>
        <v>100</v>
      </c>
      <c r="L1369" s="32">
        <f t="shared" si="405"/>
        <v>100</v>
      </c>
      <c r="M1369" s="32">
        <f t="shared" si="405"/>
        <v>100</v>
      </c>
    </row>
    <row r="1370" spans="1:13" ht="18" customHeight="1">
      <c r="A1370" s="35" t="s">
        <v>83</v>
      </c>
      <c r="B1370" s="25" t="s">
        <v>84</v>
      </c>
      <c r="C1370" s="27">
        <v>8000</v>
      </c>
      <c r="D1370" s="27"/>
      <c r="E1370" s="27">
        <f>C1370+D1370</f>
        <v>8000</v>
      </c>
      <c r="F1370" s="27">
        <v>8000</v>
      </c>
      <c r="G1370" s="27"/>
      <c r="H1370" s="27">
        <f>F1370+G1370</f>
        <v>8000</v>
      </c>
      <c r="I1370" s="27"/>
      <c r="J1370" s="27"/>
      <c r="K1370" s="27">
        <f>F1370/C1370*100</f>
        <v>100</v>
      </c>
      <c r="L1370" s="17"/>
      <c r="M1370" s="27">
        <f t="shared" si="405"/>
        <v>100</v>
      </c>
    </row>
    <row r="1371" spans="1:13" ht="18" customHeight="1">
      <c r="A1371" s="35" t="s">
        <v>37</v>
      </c>
      <c r="B1371" s="25" t="s">
        <v>38</v>
      </c>
      <c r="C1371" s="27">
        <v>19440</v>
      </c>
      <c r="D1371" s="27"/>
      <c r="E1371" s="27">
        <f>SUM(C1371:D1371)</f>
        <v>19440</v>
      </c>
      <c r="F1371" s="27">
        <v>18182.87</v>
      </c>
      <c r="G1371" s="27"/>
      <c r="H1371" s="27">
        <f>F1371+G1371</f>
        <v>18182.87</v>
      </c>
      <c r="I1371" s="27"/>
      <c r="J1371" s="27"/>
      <c r="K1371" s="27">
        <f>F1371/C1371*100</f>
        <v>93.533281893004101</v>
      </c>
      <c r="L1371" s="17"/>
      <c r="M1371" s="27">
        <f t="shared" si="405"/>
        <v>93.533281893004101</v>
      </c>
    </row>
    <row r="1372" spans="1:13" ht="19.5" customHeight="1">
      <c r="A1372" s="55" t="s">
        <v>28</v>
      </c>
      <c r="B1372" s="84" t="s">
        <v>29</v>
      </c>
      <c r="C1372" s="69">
        <v>98135</v>
      </c>
      <c r="D1372" s="69"/>
      <c r="E1372" s="27">
        <f>SUM(C1372:D1372)</f>
        <v>98135</v>
      </c>
      <c r="F1372" s="27">
        <v>96923.09</v>
      </c>
      <c r="G1372" s="27"/>
      <c r="H1372" s="27">
        <f>F1372+G1372</f>
        <v>96923.09</v>
      </c>
      <c r="I1372" s="27"/>
      <c r="J1372" s="27"/>
      <c r="K1372" s="27">
        <f>F1372/C1372*100</f>
        <v>98.765058338003769</v>
      </c>
      <c r="L1372" s="17"/>
      <c r="M1372" s="27">
        <f t="shared" si="405"/>
        <v>98.765058338003769</v>
      </c>
    </row>
    <row r="1373" spans="1:13" ht="19.5" customHeight="1">
      <c r="A1373" s="33" t="s">
        <v>57</v>
      </c>
      <c r="B1373" s="25" t="s">
        <v>58</v>
      </c>
      <c r="C1373" s="69">
        <v>172166.3</v>
      </c>
      <c r="D1373" s="69">
        <v>333334</v>
      </c>
      <c r="E1373" s="27">
        <f>SUM(C1373:D1373)</f>
        <v>505500.3</v>
      </c>
      <c r="F1373" s="27">
        <v>172166.3</v>
      </c>
      <c r="G1373" s="27">
        <v>333334</v>
      </c>
      <c r="H1373" s="27">
        <f>F1373+G1373</f>
        <v>505500.3</v>
      </c>
      <c r="I1373" s="27"/>
      <c r="J1373" s="27"/>
      <c r="K1373" s="27">
        <f>F1373/C1373*100</f>
        <v>100</v>
      </c>
      <c r="L1373" s="27">
        <f t="shared" si="405"/>
        <v>100</v>
      </c>
      <c r="M1373" s="27">
        <f t="shared" si="405"/>
        <v>100</v>
      </c>
    </row>
    <row r="1374" spans="1:13" ht="29.25" customHeight="1">
      <c r="A1374" s="135" t="s">
        <v>191</v>
      </c>
      <c r="B1374" s="136"/>
      <c r="C1374" s="136"/>
      <c r="D1374" s="136"/>
      <c r="E1374" s="136"/>
      <c r="F1374" s="136"/>
      <c r="G1374" s="136"/>
      <c r="H1374" s="136"/>
      <c r="I1374" s="136"/>
      <c r="J1374" s="136"/>
      <c r="K1374" s="136"/>
      <c r="L1374" s="136"/>
      <c r="M1374" s="137"/>
    </row>
    <row r="1375" spans="1:13" ht="18" customHeight="1">
      <c r="A1375" s="22" t="s">
        <v>192</v>
      </c>
      <c r="B1375" s="23"/>
      <c r="C1375" s="24">
        <f>C1376+C1386</f>
        <v>85833447.649999991</v>
      </c>
      <c r="D1375" s="24">
        <f>D1376+D1386</f>
        <v>22572975.640000001</v>
      </c>
      <c r="E1375" s="24">
        <f>SUM(C1375:D1375)</f>
        <v>108406423.28999999</v>
      </c>
      <c r="F1375" s="24">
        <f>F1376+F1386</f>
        <v>84893894.159999996</v>
      </c>
      <c r="G1375" s="24">
        <f>G1376+G1386</f>
        <v>22525260.82</v>
      </c>
      <c r="H1375" s="24">
        <f>SUM(F1375:G1375)</f>
        <v>107419154.97999999</v>
      </c>
      <c r="I1375" s="24">
        <f>I1376+I1386</f>
        <v>4811882.7699999996</v>
      </c>
      <c r="J1375" s="24">
        <f>J1376+J1386</f>
        <v>0</v>
      </c>
      <c r="K1375" s="24">
        <f>F1375/C1375*100</f>
        <v>98.905376032626364</v>
      </c>
      <c r="L1375" s="24">
        <f>G1375/D1375*100</f>
        <v>99.788619716066819</v>
      </c>
      <c r="M1375" s="24">
        <f>H1375/E1375*100</f>
        <v>99.089289840917502</v>
      </c>
    </row>
    <row r="1376" spans="1:13" ht="18" customHeight="1">
      <c r="A1376" s="22" t="s">
        <v>397</v>
      </c>
      <c r="B1376" s="23"/>
      <c r="C1376" s="24">
        <f>C1377+C1380+C1381+C1382+C1383+C1384+C1385</f>
        <v>72990956.399999991</v>
      </c>
      <c r="D1376" s="24">
        <f>D1377+D1380+D1381+D1382+D1383+D1384+D1385</f>
        <v>10079825.789999999</v>
      </c>
      <c r="E1376" s="24">
        <f t="shared" ref="E1376:E1390" si="409">SUM(C1376:D1376)</f>
        <v>83070782.189999998</v>
      </c>
      <c r="F1376" s="24">
        <f>F1377+F1380+F1381+F1382+F1383+F1384+F1385</f>
        <v>72380116.61999999</v>
      </c>
      <c r="G1376" s="24">
        <f>G1377+G1380+G1381+G1382+G1383+G1384+G1385</f>
        <v>10050955.700000001</v>
      </c>
      <c r="H1376" s="24">
        <f t="shared" ref="H1376:H1390" si="410">SUM(F1376:G1376)</f>
        <v>82431072.319999993</v>
      </c>
      <c r="I1376" s="24">
        <f>I1377+I1380+I1381+I1382+I1383+I1384+I1385</f>
        <v>4811715.5999999996</v>
      </c>
      <c r="J1376" s="24">
        <f>J1377+J1380+J1381+J1382+J1383+J1384+J1385</f>
        <v>0</v>
      </c>
      <c r="K1376" s="24">
        <f t="shared" ref="K1376:M1388" si="411">F1376/C1376*100</f>
        <v>99.163129502437926</v>
      </c>
      <c r="L1376" s="24">
        <f t="shared" si="411"/>
        <v>99.713585426956101</v>
      </c>
      <c r="M1376" s="24">
        <f t="shared" si="411"/>
        <v>99.229921937490786</v>
      </c>
    </row>
    <row r="1377" spans="1:13" ht="18" customHeight="1">
      <c r="A1377" s="97" t="s">
        <v>398</v>
      </c>
      <c r="B1377" s="23"/>
      <c r="C1377" s="32">
        <f>C1378+C1379</f>
        <v>55707858.399999999</v>
      </c>
      <c r="D1377" s="32">
        <f>D1378+D1379</f>
        <v>9314743</v>
      </c>
      <c r="E1377" s="32">
        <f t="shared" si="409"/>
        <v>65022601.399999999</v>
      </c>
      <c r="F1377" s="32">
        <f>F1378+F1379</f>
        <v>55286060.450000003</v>
      </c>
      <c r="G1377" s="32">
        <f>G1378+G1379</f>
        <v>9306139.1900000013</v>
      </c>
      <c r="H1377" s="32">
        <f t="shared" si="410"/>
        <v>64592199.640000001</v>
      </c>
      <c r="I1377" s="32">
        <f>I1378+I1379</f>
        <v>4808054.4899999993</v>
      </c>
      <c r="J1377" s="32">
        <f>J1378+J1379</f>
        <v>0</v>
      </c>
      <c r="K1377" s="32">
        <f t="shared" si="411"/>
        <v>99.242839408811307</v>
      </c>
      <c r="L1377" s="32">
        <f t="shared" si="411"/>
        <v>99.907632341547171</v>
      </c>
      <c r="M1377" s="32">
        <f t="shared" si="411"/>
        <v>99.338073607125793</v>
      </c>
    </row>
    <row r="1378" spans="1:13" ht="18" customHeight="1">
      <c r="A1378" s="98" t="s">
        <v>399</v>
      </c>
      <c r="B1378" s="23"/>
      <c r="C1378" s="32">
        <f>C1406+C1469+C1524+C1575+C1645+C1893+C1930+C2089+C2147</f>
        <v>41383340.149999999</v>
      </c>
      <c r="D1378" s="32">
        <f>D1406+D1469+D1524+D1575+D1645+D1893+D1930+D2089+D2147</f>
        <v>8227538.4800000004</v>
      </c>
      <c r="E1378" s="32">
        <f t="shared" si="409"/>
        <v>49610878.629999995</v>
      </c>
      <c r="F1378" s="32">
        <f>F1406+F1469+F1524+F1575+F1645+F1893+F1930+F2089+F2147</f>
        <v>41279025.950000003</v>
      </c>
      <c r="G1378" s="32">
        <f>G1406+G1469+G1524+G1575+G1645+G1893+G1930+G2089+G2147</f>
        <v>8226008.9600000009</v>
      </c>
      <c r="H1378" s="32">
        <f t="shared" si="410"/>
        <v>49505034.910000004</v>
      </c>
      <c r="I1378" s="32">
        <f>I1406+I1469+I1524+I1575+I1645+I1893+I1930+I2089+I2147</f>
        <v>4113642.1299999994</v>
      </c>
      <c r="J1378" s="32">
        <f>J1406+J1469+J1524+J1575+J1645+J1893+J1930+J2089+J2147</f>
        <v>0</v>
      </c>
      <c r="K1378" s="32">
        <f t="shared" si="411"/>
        <v>99.747931898145751</v>
      </c>
      <c r="L1378" s="32">
        <f t="shared" si="411"/>
        <v>99.981409749663058</v>
      </c>
      <c r="M1378" s="32">
        <f t="shared" si="411"/>
        <v>99.786652196206035</v>
      </c>
    </row>
    <row r="1379" spans="1:13" ht="18" customHeight="1">
      <c r="A1379" s="98" t="s">
        <v>400</v>
      </c>
      <c r="B1379" s="23"/>
      <c r="C1379" s="32">
        <f>C1395+C1407+C1456+C1470+C1525+C1576+C1646+C1931+C2090+C2148+C2267+C1894</f>
        <v>14324518.250000002</v>
      </c>
      <c r="D1379" s="32">
        <f>D1395+D1407+D1456+D1470+D1525+D1576+D1646+D1931+D2090+D2148+D2267+D1894</f>
        <v>1087204.52</v>
      </c>
      <c r="E1379" s="32">
        <f>SUM(C1379:D1379)</f>
        <v>15411722.770000001</v>
      </c>
      <c r="F1379" s="32">
        <f>F1395+F1407+F1456+F1470+F1525+F1576+F1646+F1931+F2090+F2148+F2267+F1894</f>
        <v>14007034.5</v>
      </c>
      <c r="G1379" s="32">
        <f>G1395+G1407+G1456+G1470+G1525+G1576+G1646+G1931+G2090+G2148+G2267+G1894</f>
        <v>1080130.23</v>
      </c>
      <c r="H1379" s="32">
        <f t="shared" si="410"/>
        <v>15087164.73</v>
      </c>
      <c r="I1379" s="32">
        <f>I1395+I1407+I1456+I1470+I1525+I1576+I1646+I1931+I2090+I2148+I2267+I1894</f>
        <v>694412.36</v>
      </c>
      <c r="J1379" s="32">
        <f>J1395+J1407+J1456+J1470+J1525+J1576+J1646+J1931+J2090+J2148+J2267+J1894</f>
        <v>0</v>
      </c>
      <c r="K1379" s="32">
        <f t="shared" si="411"/>
        <v>97.783634015056649</v>
      </c>
      <c r="L1379" s="32">
        <f t="shared" si="411"/>
        <v>99.349313779526966</v>
      </c>
      <c r="M1379" s="32">
        <f t="shared" si="411"/>
        <v>97.894083323171529</v>
      </c>
    </row>
    <row r="1380" spans="1:13" ht="18" customHeight="1">
      <c r="A1380" s="110" t="s">
        <v>401</v>
      </c>
      <c r="B1380" s="23"/>
      <c r="C1380" s="32">
        <f>C1647+C1895+C1932+C2091+C2149+C2291+C1577</f>
        <v>15266985.65</v>
      </c>
      <c r="D1380" s="32">
        <f>D1647+D1895+D1932+D2091+D2149+D2291+D1577</f>
        <v>107795</v>
      </c>
      <c r="E1380" s="32">
        <f t="shared" si="409"/>
        <v>15374780.65</v>
      </c>
      <c r="F1380" s="32">
        <f>F1647+F1895+F1932+F2091+F2149+F2291+F1577</f>
        <v>15084271.710000001</v>
      </c>
      <c r="G1380" s="32">
        <f>G1647+G1895+G1932+G2091+G2149+G2291+G1577</f>
        <v>107795</v>
      </c>
      <c r="H1380" s="32">
        <f t="shared" si="410"/>
        <v>15192066.710000001</v>
      </c>
      <c r="I1380" s="32">
        <f>I1647+I1895+I1932+I2091+I2149+I2291+I1577</f>
        <v>0</v>
      </c>
      <c r="J1380" s="32">
        <f>J1647+J1895+J1932+J2091+J2149+J2291+J1577</f>
        <v>0</v>
      </c>
      <c r="K1380" s="32">
        <f t="shared" si="411"/>
        <v>98.803208805007287</v>
      </c>
      <c r="L1380" s="32">
        <f t="shared" si="411"/>
        <v>100</v>
      </c>
      <c r="M1380" s="32">
        <f t="shared" si="411"/>
        <v>98.811599695895495</v>
      </c>
    </row>
    <row r="1381" spans="1:13" ht="18" customHeight="1">
      <c r="A1381" s="98" t="s">
        <v>402</v>
      </c>
      <c r="B1381" s="23"/>
      <c r="C1381" s="32">
        <f>C1408+C1471+C1578+C1648+C1933+C2150</f>
        <v>1984704</v>
      </c>
      <c r="D1381" s="32">
        <f>D1408+D1471+D1578+D1648+D1933+D2150</f>
        <v>389569</v>
      </c>
      <c r="E1381" s="32">
        <f t="shared" si="409"/>
        <v>2374273</v>
      </c>
      <c r="F1381" s="32">
        <f>F1408+F1471+F1578+F1648+F1933+F2150</f>
        <v>1979379.55</v>
      </c>
      <c r="G1381" s="32">
        <f>G1408+G1471+G1578+G1648+G1933+G2150</f>
        <v>389568.12</v>
      </c>
      <c r="H1381" s="32">
        <f t="shared" si="410"/>
        <v>2368947.67</v>
      </c>
      <c r="I1381" s="32">
        <f>I1408+I1471+I1578+I1648+I1933+I2150</f>
        <v>3661.1099999999997</v>
      </c>
      <c r="J1381" s="32">
        <f>J1408+J1471+J1578+J1648+J1933+J2150</f>
        <v>0</v>
      </c>
      <c r="K1381" s="32">
        <f t="shared" si="411"/>
        <v>99.731725738447651</v>
      </c>
      <c r="L1381" s="32">
        <f t="shared" si="411"/>
        <v>99.999774109336215</v>
      </c>
      <c r="M1381" s="32">
        <f t="shared" si="411"/>
        <v>99.775706921655598</v>
      </c>
    </row>
    <row r="1382" spans="1:13" ht="63.75" customHeight="1">
      <c r="A1382" s="94" t="s">
        <v>403</v>
      </c>
      <c r="B1382" s="23"/>
      <c r="C1382" s="32">
        <f>C1934</f>
        <v>31408.35</v>
      </c>
      <c r="D1382" s="32">
        <f>D1934</f>
        <v>267718.78999999998</v>
      </c>
      <c r="E1382" s="32">
        <f t="shared" si="409"/>
        <v>299127.13999999996</v>
      </c>
      <c r="F1382" s="32">
        <f>F1934</f>
        <v>30404.91</v>
      </c>
      <c r="G1382" s="32">
        <f>G1934</f>
        <v>247453.39</v>
      </c>
      <c r="H1382" s="32">
        <f t="shared" si="410"/>
        <v>277858.3</v>
      </c>
      <c r="I1382" s="32">
        <f>I1934</f>
        <v>0</v>
      </c>
      <c r="J1382" s="32">
        <f>J1934</f>
        <v>0</v>
      </c>
      <c r="K1382" s="32">
        <f t="shared" si="411"/>
        <v>96.805180787911496</v>
      </c>
      <c r="L1382" s="32">
        <f t="shared" si="411"/>
        <v>92.430340806485802</v>
      </c>
      <c r="M1382" s="32">
        <f t="shared" si="411"/>
        <v>92.889699008923117</v>
      </c>
    </row>
    <row r="1383" spans="1:13" ht="36" customHeight="1">
      <c r="A1383" s="94" t="s">
        <v>404</v>
      </c>
      <c r="B1383" s="23"/>
      <c r="C1383" s="32"/>
      <c r="D1383" s="32"/>
      <c r="E1383" s="32">
        <f t="shared" si="409"/>
        <v>0</v>
      </c>
      <c r="F1383" s="32"/>
      <c r="G1383" s="32"/>
      <c r="H1383" s="32">
        <f t="shared" si="410"/>
        <v>0</v>
      </c>
      <c r="I1383" s="32"/>
      <c r="J1383" s="32"/>
      <c r="K1383" s="32"/>
      <c r="L1383" s="32"/>
      <c r="M1383" s="32"/>
    </row>
    <row r="1384" spans="1:13" ht="18" customHeight="1">
      <c r="A1384" s="14" t="s">
        <v>405</v>
      </c>
      <c r="B1384" s="23"/>
      <c r="C1384" s="32"/>
      <c r="D1384" s="32"/>
      <c r="E1384" s="32">
        <f t="shared" si="409"/>
        <v>0</v>
      </c>
      <c r="F1384" s="32"/>
      <c r="G1384" s="32"/>
      <c r="H1384" s="32">
        <f t="shared" si="410"/>
        <v>0</v>
      </c>
      <c r="I1384" s="32"/>
      <c r="J1384" s="32"/>
      <c r="K1384" s="32"/>
      <c r="L1384" s="32"/>
      <c r="M1384" s="24"/>
    </row>
    <row r="1385" spans="1:13" ht="18" customHeight="1">
      <c r="A1385" s="14" t="s">
        <v>428</v>
      </c>
      <c r="B1385" s="23"/>
      <c r="C1385" s="32"/>
      <c r="D1385" s="32"/>
      <c r="E1385" s="32">
        <f t="shared" si="409"/>
        <v>0</v>
      </c>
      <c r="F1385" s="32"/>
      <c r="G1385" s="32"/>
      <c r="H1385" s="32">
        <f t="shared" si="410"/>
        <v>0</v>
      </c>
      <c r="I1385" s="32"/>
      <c r="J1385" s="32"/>
      <c r="K1385" s="32"/>
      <c r="L1385" s="32"/>
      <c r="M1385" s="24"/>
    </row>
    <row r="1386" spans="1:13" ht="18" customHeight="1">
      <c r="A1386" s="106" t="s">
        <v>406</v>
      </c>
      <c r="B1386" s="23"/>
      <c r="C1386" s="24">
        <f>C1387+C1389+C1390</f>
        <v>12842491.25</v>
      </c>
      <c r="D1386" s="24">
        <f>D1387+D1389+D1390</f>
        <v>12493149.85</v>
      </c>
      <c r="E1386" s="24">
        <f t="shared" si="409"/>
        <v>25335641.100000001</v>
      </c>
      <c r="F1386" s="24">
        <f>F1387+F1389+F1390</f>
        <v>12513777.540000001</v>
      </c>
      <c r="G1386" s="24">
        <f>G1387+G1389+G1390</f>
        <v>12474305.119999999</v>
      </c>
      <c r="H1386" s="24">
        <f t="shared" si="410"/>
        <v>24988082.66</v>
      </c>
      <c r="I1386" s="24">
        <f>I1387+I1389+I1390</f>
        <v>167.17</v>
      </c>
      <c r="J1386" s="24">
        <f>J1387+J1389+J1390</f>
        <v>0</v>
      </c>
      <c r="K1386" s="24">
        <f t="shared" si="411"/>
        <v>97.440420993084203</v>
      </c>
      <c r="L1386" s="24">
        <f t="shared" si="411"/>
        <v>99.849159497594599</v>
      </c>
      <c r="M1386" s="24">
        <f t="shared" si="411"/>
        <v>98.628183756518396</v>
      </c>
    </row>
    <row r="1387" spans="1:13" ht="25.5" customHeight="1">
      <c r="A1387" s="14" t="s">
        <v>407</v>
      </c>
      <c r="B1387" s="23"/>
      <c r="C1387" s="32">
        <f>C1410+C1527+C1580+C1650+C1936+C2093+C2269+C2293</f>
        <v>12842491.25</v>
      </c>
      <c r="D1387" s="32">
        <f>D1410+D1527+D1580+D1650+D1936+D2093+D2269+D2293</f>
        <v>12493149.85</v>
      </c>
      <c r="E1387" s="32">
        <f t="shared" si="409"/>
        <v>25335641.100000001</v>
      </c>
      <c r="F1387" s="32">
        <f>F1410+F1527+F1580+F1650+F1936+F2093+F2269+F2293</f>
        <v>12513777.540000001</v>
      </c>
      <c r="G1387" s="32">
        <f>G1410+G1527+G1580+G1650+G1936+G2093+G2269+G2293</f>
        <v>12474305.119999999</v>
      </c>
      <c r="H1387" s="32">
        <f t="shared" si="410"/>
        <v>24988082.66</v>
      </c>
      <c r="I1387" s="32">
        <f>I1410+I1527+I1580+I1650+I1936+I2093+I2269+I2293</f>
        <v>167.17</v>
      </c>
      <c r="J1387" s="32">
        <f>J1410+J1527+J1580+J1650+J1936+J2093+J2269+J2293</f>
        <v>0</v>
      </c>
      <c r="K1387" s="32">
        <f t="shared" si="411"/>
        <v>97.440420993084203</v>
      </c>
      <c r="L1387" s="32">
        <f t="shared" si="411"/>
        <v>99.849159497594599</v>
      </c>
      <c r="M1387" s="32">
        <f t="shared" si="411"/>
        <v>98.628183756518396</v>
      </c>
    </row>
    <row r="1388" spans="1:13" ht="57.75" customHeight="1">
      <c r="A1388" s="95" t="s">
        <v>408</v>
      </c>
      <c r="B1388" s="23"/>
      <c r="C1388" s="32">
        <f>C1411+C1528+C1651</f>
        <v>2303801.2199999997</v>
      </c>
      <c r="D1388" s="32">
        <f>D1411+D1528+D1651</f>
        <v>8335224.8499999996</v>
      </c>
      <c r="E1388" s="32">
        <f t="shared" si="409"/>
        <v>10639026.07</v>
      </c>
      <c r="F1388" s="32">
        <f>F1411+F1528+F1651</f>
        <v>2297663.35</v>
      </c>
      <c r="G1388" s="32">
        <f>G1411+G1528+G1651</f>
        <v>8316381.1899999995</v>
      </c>
      <c r="H1388" s="32">
        <f t="shared" si="410"/>
        <v>10614044.539999999</v>
      </c>
      <c r="I1388" s="32">
        <f>I1411+I1528+I1651</f>
        <v>0</v>
      </c>
      <c r="J1388" s="32">
        <f>J1411+J1528+J1651</f>
        <v>0</v>
      </c>
      <c r="K1388" s="32">
        <f t="shared" si="411"/>
        <v>99.733576406388053</v>
      </c>
      <c r="L1388" s="32">
        <f t="shared" si="411"/>
        <v>99.773927394412169</v>
      </c>
      <c r="M1388" s="32">
        <f t="shared" si="411"/>
        <v>99.765189690901835</v>
      </c>
    </row>
    <row r="1389" spans="1:13" ht="49.5" customHeight="1">
      <c r="A1389" s="95" t="s">
        <v>409</v>
      </c>
      <c r="B1389" s="23"/>
      <c r="C1389" s="32"/>
      <c r="D1389" s="32"/>
      <c r="E1389" s="32">
        <f t="shared" si="409"/>
        <v>0</v>
      </c>
      <c r="F1389" s="32"/>
      <c r="G1389" s="32"/>
      <c r="H1389" s="32">
        <f t="shared" si="410"/>
        <v>0</v>
      </c>
      <c r="I1389" s="32"/>
      <c r="J1389" s="32"/>
      <c r="K1389" s="32"/>
      <c r="L1389" s="32"/>
      <c r="M1389" s="32"/>
    </row>
    <row r="1390" spans="1:13" ht="41.25" customHeight="1">
      <c r="A1390" s="95" t="s">
        <v>429</v>
      </c>
      <c r="B1390" s="23"/>
      <c r="C1390" s="32"/>
      <c r="D1390" s="32"/>
      <c r="E1390" s="32">
        <f t="shared" si="409"/>
        <v>0</v>
      </c>
      <c r="F1390" s="32"/>
      <c r="G1390" s="32"/>
      <c r="H1390" s="32">
        <f t="shared" si="410"/>
        <v>0</v>
      </c>
      <c r="I1390" s="32"/>
      <c r="J1390" s="32"/>
      <c r="K1390" s="32"/>
      <c r="L1390" s="32"/>
      <c r="M1390" s="32"/>
    </row>
    <row r="1391" spans="1:13" ht="22.5" customHeight="1">
      <c r="A1391" s="22"/>
      <c r="B1391" s="23"/>
      <c r="C1391" s="24"/>
      <c r="D1391" s="24"/>
      <c r="E1391" s="24"/>
      <c r="F1391" s="24"/>
      <c r="G1391" s="24"/>
      <c r="H1391" s="24"/>
      <c r="I1391" s="24"/>
      <c r="J1391" s="24"/>
      <c r="K1391" s="24"/>
      <c r="L1391" s="24"/>
      <c r="M1391" s="24"/>
    </row>
    <row r="1392" spans="1:13" ht="18" customHeight="1">
      <c r="A1392" s="23" t="s">
        <v>193</v>
      </c>
      <c r="B1392" s="5" t="s">
        <v>194</v>
      </c>
      <c r="C1392" s="24">
        <f t="shared" ref="C1392:D1394" si="412">C1393</f>
        <v>1300</v>
      </c>
      <c r="D1392" s="24">
        <f t="shared" si="412"/>
        <v>0</v>
      </c>
      <c r="E1392" s="24">
        <f>C1392+D1392</f>
        <v>1300</v>
      </c>
      <c r="F1392" s="24">
        <f t="shared" ref="F1392:G1394" si="413">F1393</f>
        <v>1230</v>
      </c>
      <c r="G1392" s="24">
        <f t="shared" si="413"/>
        <v>0</v>
      </c>
      <c r="H1392" s="24">
        <f>F1392+G1392</f>
        <v>1230</v>
      </c>
      <c r="I1392" s="24">
        <f t="shared" ref="I1392:J1394" si="414">I1393</f>
        <v>0</v>
      </c>
      <c r="J1392" s="24">
        <f t="shared" si="414"/>
        <v>0</v>
      </c>
      <c r="K1392" s="24">
        <f>F1392/C1392*100</f>
        <v>94.615384615384613</v>
      </c>
      <c r="L1392" s="24">
        <v>0</v>
      </c>
      <c r="M1392" s="24">
        <f>H1392/E1392*100</f>
        <v>94.615384615384613</v>
      </c>
    </row>
    <row r="1393" spans="1:14" ht="18" customHeight="1">
      <c r="A1393" s="22" t="s">
        <v>397</v>
      </c>
      <c r="B1393" s="5"/>
      <c r="C1393" s="24">
        <f t="shared" si="412"/>
        <v>1300</v>
      </c>
      <c r="D1393" s="24">
        <f t="shared" si="412"/>
        <v>0</v>
      </c>
      <c r="E1393" s="24">
        <f>C1393+D1393</f>
        <v>1300</v>
      </c>
      <c r="F1393" s="24">
        <f t="shared" si="413"/>
        <v>1230</v>
      </c>
      <c r="G1393" s="24">
        <f t="shared" si="413"/>
        <v>0</v>
      </c>
      <c r="H1393" s="24">
        <f>F1393+G1393</f>
        <v>1230</v>
      </c>
      <c r="I1393" s="24">
        <f t="shared" si="414"/>
        <v>0</v>
      </c>
      <c r="J1393" s="24">
        <f t="shared" si="414"/>
        <v>0</v>
      </c>
      <c r="K1393" s="24">
        <f>F1393/C1393*100</f>
        <v>94.615384615384613</v>
      </c>
      <c r="L1393" s="24">
        <v>0</v>
      </c>
      <c r="M1393" s="24">
        <f>H1393/E1393*100</f>
        <v>94.615384615384613</v>
      </c>
    </row>
    <row r="1394" spans="1:14" ht="18" customHeight="1">
      <c r="A1394" s="97" t="s">
        <v>398</v>
      </c>
      <c r="B1394" s="5"/>
      <c r="C1394" s="32">
        <f t="shared" si="412"/>
        <v>1300</v>
      </c>
      <c r="D1394" s="32">
        <f t="shared" si="412"/>
        <v>0</v>
      </c>
      <c r="E1394" s="32">
        <f>C1394+D1394</f>
        <v>1300</v>
      </c>
      <c r="F1394" s="32">
        <f t="shared" si="413"/>
        <v>1230</v>
      </c>
      <c r="G1394" s="32">
        <f t="shared" si="413"/>
        <v>0</v>
      </c>
      <c r="H1394" s="32">
        <f>F1394+G1394</f>
        <v>1230</v>
      </c>
      <c r="I1394" s="32">
        <f t="shared" si="414"/>
        <v>0</v>
      </c>
      <c r="J1394" s="32">
        <f t="shared" si="414"/>
        <v>0</v>
      </c>
      <c r="K1394" s="32">
        <f>F1394/C1394*100</f>
        <v>94.615384615384613</v>
      </c>
      <c r="L1394" s="32">
        <v>0</v>
      </c>
      <c r="M1394" s="32">
        <f>H1394/E1394*100</f>
        <v>94.615384615384613</v>
      </c>
    </row>
    <row r="1395" spans="1:14" s="18" customFormat="1" ht="18" customHeight="1">
      <c r="A1395" s="98" t="s">
        <v>400</v>
      </c>
      <c r="B1395" s="15"/>
      <c r="C1395" s="20">
        <f>C1400</f>
        <v>1300</v>
      </c>
      <c r="D1395" s="20">
        <f>D1400</f>
        <v>0</v>
      </c>
      <c r="E1395" s="20">
        <f>SUM(C1395:D1395)</f>
        <v>1300</v>
      </c>
      <c r="F1395" s="20">
        <f>F1400</f>
        <v>1230</v>
      </c>
      <c r="G1395" s="20">
        <f>G1400</f>
        <v>0</v>
      </c>
      <c r="H1395" s="20">
        <f>SUM(F1395:G1395)</f>
        <v>1230</v>
      </c>
      <c r="I1395" s="20">
        <f>I1400</f>
        <v>0</v>
      </c>
      <c r="J1395" s="20">
        <f>J1400</f>
        <v>0</v>
      </c>
      <c r="K1395" s="20">
        <f>F1395/C1395*100</f>
        <v>94.615384615384613</v>
      </c>
      <c r="L1395" s="32">
        <v>0</v>
      </c>
      <c r="M1395" s="20">
        <f>H1395/E1395*100</f>
        <v>94.615384615384613</v>
      </c>
    </row>
    <row r="1396" spans="1:14" ht="18" customHeight="1">
      <c r="A1396" s="30"/>
      <c r="B1396" s="30"/>
      <c r="C1396" s="27"/>
      <c r="D1396" s="27"/>
      <c r="E1396" s="27"/>
      <c r="F1396" s="27"/>
      <c r="G1396" s="27"/>
      <c r="H1396" s="27"/>
      <c r="I1396" s="27"/>
      <c r="J1396" s="27"/>
      <c r="K1396" s="27"/>
      <c r="L1396" s="27"/>
      <c r="M1396" s="27"/>
    </row>
    <row r="1397" spans="1:14" s="28" customFormat="1" ht="18" customHeight="1">
      <c r="A1397" s="23" t="s">
        <v>195</v>
      </c>
      <c r="B1397" s="5" t="s">
        <v>196</v>
      </c>
      <c r="C1397" s="24">
        <f>SUM(C1401:C1401)</f>
        <v>1300</v>
      </c>
      <c r="D1397" s="24">
        <f>SUM(D1401:D1401)</f>
        <v>0</v>
      </c>
      <c r="E1397" s="24">
        <f>C1397+D1397</f>
        <v>1300</v>
      </c>
      <c r="F1397" s="24">
        <f>SUM(F1401:F1401)</f>
        <v>1230</v>
      </c>
      <c r="G1397" s="24">
        <f>SUM(G1401:G1401)</f>
        <v>0</v>
      </c>
      <c r="H1397" s="24">
        <f>F1397+G1397</f>
        <v>1230</v>
      </c>
      <c r="I1397" s="24">
        <f>SUM(I1401:I1401)</f>
        <v>0</v>
      </c>
      <c r="J1397" s="24">
        <f>SUM(J1401:J1401)</f>
        <v>0</v>
      </c>
      <c r="K1397" s="24">
        <f>F1397/C1397*100</f>
        <v>94.615384615384613</v>
      </c>
      <c r="L1397" s="24">
        <v>0</v>
      </c>
      <c r="M1397" s="24">
        <f>H1397/E1397*100</f>
        <v>94.615384615384613</v>
      </c>
    </row>
    <row r="1398" spans="1:14" s="28" customFormat="1" ht="18" customHeight="1">
      <c r="A1398" s="22" t="s">
        <v>397</v>
      </c>
      <c r="B1398" s="5"/>
      <c r="C1398" s="24">
        <f t="shared" ref="C1398:D1400" si="415">C1399</f>
        <v>1300</v>
      </c>
      <c r="D1398" s="24">
        <f t="shared" si="415"/>
        <v>0</v>
      </c>
      <c r="E1398" s="24">
        <f>C1398+D1398</f>
        <v>1300</v>
      </c>
      <c r="F1398" s="24">
        <f t="shared" ref="F1398:G1401" si="416">F1399</f>
        <v>1230</v>
      </c>
      <c r="G1398" s="24">
        <f t="shared" si="416"/>
        <v>0</v>
      </c>
      <c r="H1398" s="24">
        <f>F1398+G1398</f>
        <v>1230</v>
      </c>
      <c r="I1398" s="24">
        <f t="shared" ref="I1398:J1401" si="417">I1399</f>
        <v>0</v>
      </c>
      <c r="J1398" s="24">
        <f t="shared" si="417"/>
        <v>0</v>
      </c>
      <c r="K1398" s="24">
        <f>F1398/C1398*100</f>
        <v>94.615384615384613</v>
      </c>
      <c r="L1398" s="24"/>
      <c r="M1398" s="24">
        <f>H1398/E1398*100</f>
        <v>94.615384615384613</v>
      </c>
    </row>
    <row r="1399" spans="1:14" s="28" customFormat="1" ht="18" customHeight="1">
      <c r="A1399" s="97" t="s">
        <v>398</v>
      </c>
      <c r="B1399" s="87"/>
      <c r="C1399" s="32">
        <f t="shared" si="415"/>
        <v>1300</v>
      </c>
      <c r="D1399" s="32">
        <f t="shared" si="415"/>
        <v>0</v>
      </c>
      <c r="E1399" s="32">
        <f>C1399+D1399</f>
        <v>1300</v>
      </c>
      <c r="F1399" s="32">
        <f t="shared" si="416"/>
        <v>1230</v>
      </c>
      <c r="G1399" s="32">
        <f t="shared" si="416"/>
        <v>0</v>
      </c>
      <c r="H1399" s="32">
        <f>F1399+G1399</f>
        <v>1230</v>
      </c>
      <c r="I1399" s="32">
        <f t="shared" si="417"/>
        <v>0</v>
      </c>
      <c r="J1399" s="32">
        <f t="shared" si="417"/>
        <v>0</v>
      </c>
      <c r="K1399" s="27">
        <f>F1399/C1399*100</f>
        <v>94.615384615384613</v>
      </c>
      <c r="L1399" s="27"/>
      <c r="M1399" s="27">
        <f>H1399/E1399*100</f>
        <v>94.615384615384613</v>
      </c>
      <c r="N1399" s="4"/>
    </row>
    <row r="1400" spans="1:14" s="28" customFormat="1" ht="18" customHeight="1">
      <c r="A1400" s="98" t="s">
        <v>400</v>
      </c>
      <c r="B1400" s="87"/>
      <c r="C1400" s="32">
        <f t="shared" si="415"/>
        <v>1300</v>
      </c>
      <c r="D1400" s="32">
        <f t="shared" si="415"/>
        <v>0</v>
      </c>
      <c r="E1400" s="32">
        <f>C1400+D1400</f>
        <v>1300</v>
      </c>
      <c r="F1400" s="32">
        <f t="shared" si="416"/>
        <v>1230</v>
      </c>
      <c r="G1400" s="32">
        <f t="shared" si="416"/>
        <v>0</v>
      </c>
      <c r="H1400" s="32">
        <f>F1400+G1400</f>
        <v>1230</v>
      </c>
      <c r="I1400" s="32">
        <f t="shared" si="417"/>
        <v>0</v>
      </c>
      <c r="J1400" s="32">
        <f t="shared" si="417"/>
        <v>0</v>
      </c>
      <c r="K1400" s="27">
        <f>F1400/C1400*100</f>
        <v>94.615384615384613</v>
      </c>
      <c r="L1400" s="27"/>
      <c r="M1400" s="27">
        <f>H1400/E1400*100</f>
        <v>94.615384615384613</v>
      </c>
      <c r="N1400" s="4"/>
    </row>
    <row r="1401" spans="1:14" ht="18" customHeight="1">
      <c r="A1401" s="83" t="s">
        <v>28</v>
      </c>
      <c r="B1401" s="87" t="s">
        <v>29</v>
      </c>
      <c r="C1401" s="32">
        <v>1300</v>
      </c>
      <c r="D1401" s="32">
        <v>0</v>
      </c>
      <c r="E1401" s="32">
        <f>C1401+D1401</f>
        <v>1300</v>
      </c>
      <c r="F1401" s="32">
        <v>1230</v>
      </c>
      <c r="G1401" s="32">
        <f t="shared" si="416"/>
        <v>0</v>
      </c>
      <c r="H1401" s="32">
        <f>F1401+G1401</f>
        <v>1230</v>
      </c>
      <c r="I1401" s="32">
        <f t="shared" si="417"/>
        <v>0</v>
      </c>
      <c r="J1401" s="32">
        <f t="shared" si="417"/>
        <v>0</v>
      </c>
      <c r="K1401" s="32">
        <f>F1401/C1401*100</f>
        <v>94.615384615384613</v>
      </c>
      <c r="L1401" s="27"/>
      <c r="M1401" s="27">
        <f>H1401/E1401*100</f>
        <v>94.615384615384613</v>
      </c>
    </row>
    <row r="1402" spans="1:14" ht="18" customHeight="1">
      <c r="A1402" s="31"/>
      <c r="B1402" s="31"/>
      <c r="C1402" s="32"/>
      <c r="D1402" s="32"/>
      <c r="E1402" s="32"/>
      <c r="F1402" s="32"/>
      <c r="G1402" s="32"/>
      <c r="H1402" s="32"/>
      <c r="I1402" s="32"/>
      <c r="J1402" s="32"/>
      <c r="K1402" s="32"/>
      <c r="L1402" s="32"/>
      <c r="M1402" s="32"/>
    </row>
    <row r="1403" spans="1:14" ht="18" customHeight="1">
      <c r="A1403" s="23" t="s">
        <v>197</v>
      </c>
      <c r="B1403" s="5" t="s">
        <v>31</v>
      </c>
      <c r="C1403" s="24">
        <f>C1404+C1409</f>
        <v>15870603.710000001</v>
      </c>
      <c r="D1403" s="24">
        <f>D1404+D1409</f>
        <v>9318830.7899999991</v>
      </c>
      <c r="E1403" s="24">
        <f>C1403+D1403</f>
        <v>25189434.5</v>
      </c>
      <c r="F1403" s="24">
        <f>F1404+F1409</f>
        <v>15400586.66</v>
      </c>
      <c r="G1403" s="24">
        <f>G1404+G1409</f>
        <v>9300416.1099999994</v>
      </c>
      <c r="H1403" s="24">
        <f>F1403+G1403</f>
        <v>24701002.77</v>
      </c>
      <c r="I1403" s="24">
        <f>I1404+I1409</f>
        <v>522091.10000000003</v>
      </c>
      <c r="J1403" s="24">
        <f>J1404+J1409</f>
        <v>0</v>
      </c>
      <c r="K1403" s="24">
        <f>F1403/C1403*100</f>
        <v>97.038442528157603</v>
      </c>
      <c r="L1403" s="24">
        <f>G1403/D1403*100</f>
        <v>99.802392806404853</v>
      </c>
      <c r="M1403" s="24">
        <f>H1403/E1403*100</f>
        <v>98.060965878372528</v>
      </c>
    </row>
    <row r="1404" spans="1:14" ht="18" customHeight="1">
      <c r="A1404" s="22" t="s">
        <v>397</v>
      </c>
      <c r="B1404" s="5"/>
      <c r="C1404" s="24">
        <f>C1405+C1408</f>
        <v>4553855</v>
      </c>
      <c r="D1404" s="24">
        <f>D1405+D1408</f>
        <v>0</v>
      </c>
      <c r="E1404" s="24">
        <f t="shared" ref="E1404:E1411" si="418">C1404+D1404</f>
        <v>4553855</v>
      </c>
      <c r="F1404" s="24">
        <f>F1405+F1408</f>
        <v>4401396.8499999996</v>
      </c>
      <c r="G1404" s="24">
        <f>G1405+G1408</f>
        <v>0</v>
      </c>
      <c r="H1404" s="24">
        <f t="shared" ref="H1404:H1411" si="419">F1404+G1404</f>
        <v>4401396.8499999996</v>
      </c>
      <c r="I1404" s="24">
        <f>I1405+I1408</f>
        <v>521923.93000000005</v>
      </c>
      <c r="J1404" s="24">
        <f>J1405+J1408</f>
        <v>0</v>
      </c>
      <c r="K1404" s="24">
        <f t="shared" ref="K1404:K1411" si="420">F1404/C1404*100</f>
        <v>96.652107939317347</v>
      </c>
      <c r="L1404" s="24"/>
      <c r="M1404" s="24">
        <f t="shared" ref="M1404:M1411" si="421">H1404/E1404*100</f>
        <v>96.652107939317347</v>
      </c>
    </row>
    <row r="1405" spans="1:14" ht="18" customHeight="1">
      <c r="A1405" s="97" t="s">
        <v>398</v>
      </c>
      <c r="B1405" s="87"/>
      <c r="C1405" s="32">
        <f>C1406+C1407</f>
        <v>4553445</v>
      </c>
      <c r="D1405" s="32">
        <f>D1406+D1407</f>
        <v>0</v>
      </c>
      <c r="E1405" s="32">
        <f t="shared" si="418"/>
        <v>4553445</v>
      </c>
      <c r="F1405" s="32">
        <f>F1406+F1407</f>
        <v>4401152.47</v>
      </c>
      <c r="G1405" s="32">
        <f>G1406+G1407</f>
        <v>0</v>
      </c>
      <c r="H1405" s="32">
        <f t="shared" si="419"/>
        <v>4401152.47</v>
      </c>
      <c r="I1405" s="32">
        <f>I1406+I1407</f>
        <v>521923.93000000005</v>
      </c>
      <c r="J1405" s="32">
        <f>J1406+J1407</f>
        <v>0</v>
      </c>
      <c r="K1405" s="32">
        <f t="shared" si="420"/>
        <v>96.655443735457439</v>
      </c>
      <c r="L1405" s="32"/>
      <c r="M1405" s="32">
        <f t="shared" si="421"/>
        <v>96.655443735457439</v>
      </c>
    </row>
    <row r="1406" spans="1:14" ht="18" customHeight="1">
      <c r="A1406" s="98" t="s">
        <v>399</v>
      </c>
      <c r="B1406" s="87"/>
      <c r="C1406" s="32">
        <f>C1416+C1450</f>
        <v>299994</v>
      </c>
      <c r="D1406" s="32">
        <f>D1416+D1450</f>
        <v>0</v>
      </c>
      <c r="E1406" s="32">
        <f t="shared" si="418"/>
        <v>299994</v>
      </c>
      <c r="F1406" s="32">
        <f>F1416+F1450</f>
        <v>294120.74</v>
      </c>
      <c r="G1406" s="32">
        <f>G1416+G1450</f>
        <v>0</v>
      </c>
      <c r="H1406" s="32">
        <f t="shared" si="419"/>
        <v>294120.74</v>
      </c>
      <c r="I1406" s="32">
        <f>I1416+I1450</f>
        <v>17609.309999999998</v>
      </c>
      <c r="J1406" s="32">
        <f>J1416+J1450</f>
        <v>0</v>
      </c>
      <c r="K1406" s="32">
        <f t="shared" si="420"/>
        <v>98.04220751081688</v>
      </c>
      <c r="L1406" s="32"/>
      <c r="M1406" s="32">
        <f t="shared" si="421"/>
        <v>98.04220751081688</v>
      </c>
    </row>
    <row r="1407" spans="1:14" ht="18" customHeight="1">
      <c r="A1407" s="98" t="s">
        <v>400</v>
      </c>
      <c r="B1407" s="87"/>
      <c r="C1407" s="32">
        <f>C1417</f>
        <v>4253451</v>
      </c>
      <c r="D1407" s="32">
        <f>D1417</f>
        <v>0</v>
      </c>
      <c r="E1407" s="32">
        <f t="shared" si="418"/>
        <v>4253451</v>
      </c>
      <c r="F1407" s="32">
        <f>F1417</f>
        <v>4107031.7299999995</v>
      </c>
      <c r="G1407" s="32">
        <f>G1417</f>
        <v>0</v>
      </c>
      <c r="H1407" s="32">
        <f t="shared" si="419"/>
        <v>4107031.7299999995</v>
      </c>
      <c r="I1407" s="32">
        <f>I1417</f>
        <v>504314.62000000005</v>
      </c>
      <c r="J1407" s="32">
        <f>J1417</f>
        <v>0</v>
      </c>
      <c r="K1407" s="32">
        <f t="shared" si="420"/>
        <v>96.55763590552705</v>
      </c>
      <c r="L1407" s="32"/>
      <c r="M1407" s="32">
        <f t="shared" si="421"/>
        <v>96.55763590552705</v>
      </c>
    </row>
    <row r="1408" spans="1:14" ht="18" customHeight="1">
      <c r="A1408" s="98" t="s">
        <v>402</v>
      </c>
      <c r="B1408" s="87"/>
      <c r="C1408" s="32">
        <f>C1418</f>
        <v>410</v>
      </c>
      <c r="D1408" s="32">
        <f>D1418</f>
        <v>0</v>
      </c>
      <c r="E1408" s="32">
        <f t="shared" si="418"/>
        <v>410</v>
      </c>
      <c r="F1408" s="32">
        <f>F1418</f>
        <v>244.38</v>
      </c>
      <c r="G1408" s="32">
        <f>G1418</f>
        <v>0</v>
      </c>
      <c r="H1408" s="32">
        <f t="shared" si="419"/>
        <v>244.38</v>
      </c>
      <c r="I1408" s="32">
        <f>I1418</f>
        <v>0</v>
      </c>
      <c r="J1408" s="32">
        <f>J1418</f>
        <v>0</v>
      </c>
      <c r="K1408" s="32">
        <f t="shared" si="420"/>
        <v>59.604878048780485</v>
      </c>
      <c r="L1408" s="32"/>
      <c r="M1408" s="32">
        <f t="shared" si="421"/>
        <v>59.604878048780485</v>
      </c>
    </row>
    <row r="1409" spans="1:13" ht="18" customHeight="1">
      <c r="A1409" s="96" t="s">
        <v>406</v>
      </c>
      <c r="B1409" s="5"/>
      <c r="C1409" s="24">
        <f>C1410</f>
        <v>11316748.710000001</v>
      </c>
      <c r="D1409" s="24">
        <f>D1410</f>
        <v>9318830.7899999991</v>
      </c>
      <c r="E1409" s="24">
        <f t="shared" si="418"/>
        <v>20635579.5</v>
      </c>
      <c r="F1409" s="24">
        <f>F1410</f>
        <v>10999189.810000001</v>
      </c>
      <c r="G1409" s="24">
        <f>G1410</f>
        <v>9300416.1099999994</v>
      </c>
      <c r="H1409" s="24">
        <f t="shared" si="419"/>
        <v>20299605.920000002</v>
      </c>
      <c r="I1409" s="24">
        <f>I1410</f>
        <v>167.17</v>
      </c>
      <c r="J1409" s="24">
        <f>J1410</f>
        <v>0</v>
      </c>
      <c r="K1409" s="24">
        <f t="shared" si="420"/>
        <v>97.193903406908817</v>
      </c>
      <c r="L1409" s="24">
        <f>G1409/D1409*100</f>
        <v>99.802392806404853</v>
      </c>
      <c r="M1409" s="24">
        <f t="shared" si="421"/>
        <v>98.371872328567278</v>
      </c>
    </row>
    <row r="1410" spans="1:13" ht="18" customHeight="1">
      <c r="A1410" s="14" t="s">
        <v>407</v>
      </c>
      <c r="B1410" s="5"/>
      <c r="C1410" s="32">
        <f>C1420</f>
        <v>11316748.710000001</v>
      </c>
      <c r="D1410" s="32">
        <f>D1420</f>
        <v>9318830.7899999991</v>
      </c>
      <c r="E1410" s="32">
        <f t="shared" si="418"/>
        <v>20635579.5</v>
      </c>
      <c r="F1410" s="32">
        <f>F1420</f>
        <v>10999189.810000001</v>
      </c>
      <c r="G1410" s="32">
        <f>G1420</f>
        <v>9300416.1099999994</v>
      </c>
      <c r="H1410" s="32">
        <f t="shared" si="419"/>
        <v>20299605.920000002</v>
      </c>
      <c r="I1410" s="32">
        <f>I1420</f>
        <v>167.17</v>
      </c>
      <c r="J1410" s="32">
        <f>J1420</f>
        <v>0</v>
      </c>
      <c r="K1410" s="32">
        <f t="shared" si="420"/>
        <v>97.193903406908817</v>
      </c>
      <c r="L1410" s="32">
        <f>G1410/D1410*100</f>
        <v>99.802392806404853</v>
      </c>
      <c r="M1410" s="32">
        <f t="shared" si="421"/>
        <v>98.371872328567278</v>
      </c>
    </row>
    <row r="1411" spans="1:13" ht="66" customHeight="1">
      <c r="A1411" s="95" t="s">
        <v>408</v>
      </c>
      <c r="B1411" s="5"/>
      <c r="C1411" s="32">
        <f>C1421</f>
        <v>1817789.96</v>
      </c>
      <c r="D1411" s="32">
        <f>D1421</f>
        <v>5193905.79</v>
      </c>
      <c r="E1411" s="32">
        <f t="shared" si="418"/>
        <v>7011695.75</v>
      </c>
      <c r="F1411" s="32">
        <f>F1421</f>
        <v>1811652.09</v>
      </c>
      <c r="G1411" s="32">
        <f>G1421</f>
        <v>5175492.18</v>
      </c>
      <c r="H1411" s="32">
        <f t="shared" si="419"/>
        <v>6987144.2699999996</v>
      </c>
      <c r="I1411" s="32">
        <f>I1421</f>
        <v>0</v>
      </c>
      <c r="J1411" s="32">
        <f>J1421</f>
        <v>0</v>
      </c>
      <c r="K1411" s="32">
        <f t="shared" si="420"/>
        <v>99.66234437778499</v>
      </c>
      <c r="L1411" s="32">
        <f>G1411/D1411*100</f>
        <v>99.645476626945126</v>
      </c>
      <c r="M1411" s="32">
        <f t="shared" si="421"/>
        <v>99.649849610203063</v>
      </c>
    </row>
    <row r="1412" spans="1:13" ht="18" customHeight="1">
      <c r="A1412" s="30"/>
      <c r="B1412" s="30"/>
      <c r="C1412" s="27"/>
      <c r="D1412" s="27"/>
      <c r="E1412" s="27"/>
      <c r="F1412" s="27"/>
      <c r="G1412" s="27"/>
      <c r="H1412" s="24"/>
      <c r="I1412" s="27"/>
      <c r="J1412" s="27"/>
      <c r="K1412" s="27"/>
      <c r="L1412" s="17"/>
      <c r="M1412" s="27"/>
    </row>
    <row r="1413" spans="1:13" s="28" customFormat="1" ht="18" customHeight="1">
      <c r="A1413" s="23" t="s">
        <v>198</v>
      </c>
      <c r="B1413" s="5" t="s">
        <v>199</v>
      </c>
      <c r="C1413" s="24">
        <f>C1414+C1419</f>
        <v>15868103.710000001</v>
      </c>
      <c r="D1413" s="24">
        <f>D1414+D1419</f>
        <v>9318830.7899999991</v>
      </c>
      <c r="E1413" s="24">
        <f>C1413+D1413</f>
        <v>25186934.5</v>
      </c>
      <c r="F1413" s="24">
        <f>F1414+F1419</f>
        <v>15398647.699999999</v>
      </c>
      <c r="G1413" s="24">
        <f>G1414+G1419</f>
        <v>9300416.1099999994</v>
      </c>
      <c r="H1413" s="24">
        <f>F1413+G1413</f>
        <v>24699063.809999999</v>
      </c>
      <c r="I1413" s="24">
        <f>I1414+I1419</f>
        <v>522091.10000000003</v>
      </c>
      <c r="J1413" s="24">
        <f>J1414+J1419</f>
        <v>0</v>
      </c>
      <c r="K1413" s="24">
        <f>F1413/C1413*100</f>
        <v>97.041511584625255</v>
      </c>
      <c r="L1413" s="74">
        <f>G1413/D1413*100</f>
        <v>99.802392806404853</v>
      </c>
      <c r="M1413" s="24">
        <f>H1413/E1413*100</f>
        <v>98.063000918194305</v>
      </c>
    </row>
    <row r="1414" spans="1:13" s="28" customFormat="1" ht="18" customHeight="1">
      <c r="A1414" s="22" t="s">
        <v>397</v>
      </c>
      <c r="B1414" s="5"/>
      <c r="C1414" s="24">
        <f>C1415+C1418</f>
        <v>4551355</v>
      </c>
      <c r="D1414" s="24">
        <f>D1415+D1418</f>
        <v>0</v>
      </c>
      <c r="E1414" s="24">
        <f t="shared" ref="E1414:E1420" si="422">C1414+D1414</f>
        <v>4551355</v>
      </c>
      <c r="F1414" s="24">
        <f>F1415+F1418</f>
        <v>4399457.8899999997</v>
      </c>
      <c r="G1414" s="24">
        <f>G1415+G1418</f>
        <v>0</v>
      </c>
      <c r="H1414" s="24">
        <f t="shared" ref="H1414:H1420" si="423">F1414+G1414</f>
        <v>4399457.8899999997</v>
      </c>
      <c r="I1414" s="24">
        <f>I1415+I1418</f>
        <v>521923.93000000005</v>
      </c>
      <c r="J1414" s="24">
        <f>J1415+J1418</f>
        <v>0</v>
      </c>
      <c r="K1414" s="24">
        <f t="shared" ref="K1414:K1420" si="424">F1414/C1414*100</f>
        <v>96.662595864308528</v>
      </c>
      <c r="L1414" s="74"/>
      <c r="M1414" s="24">
        <f t="shared" ref="M1414:M1420" si="425">H1414/E1414*100</f>
        <v>96.662595864308528</v>
      </c>
    </row>
    <row r="1415" spans="1:13" s="28" customFormat="1" ht="18" customHeight="1">
      <c r="A1415" s="97" t="s">
        <v>398</v>
      </c>
      <c r="B1415" s="87"/>
      <c r="C1415" s="32">
        <f>C1416+C1417</f>
        <v>4550945</v>
      </c>
      <c r="D1415" s="32">
        <f>D1416+D1417</f>
        <v>0</v>
      </c>
      <c r="E1415" s="32">
        <f t="shared" si="422"/>
        <v>4550945</v>
      </c>
      <c r="F1415" s="32">
        <f>F1416+F1417</f>
        <v>4399213.51</v>
      </c>
      <c r="G1415" s="32">
        <f>G1416+G1417</f>
        <v>0</v>
      </c>
      <c r="H1415" s="32">
        <f t="shared" si="423"/>
        <v>4399213.51</v>
      </c>
      <c r="I1415" s="32">
        <f>I1416+I1417</f>
        <v>521923.93000000005</v>
      </c>
      <c r="J1415" s="32">
        <f>J1416+J1417</f>
        <v>0</v>
      </c>
      <c r="K1415" s="24">
        <f t="shared" si="424"/>
        <v>96.665934437792586</v>
      </c>
      <c r="L1415" s="74"/>
      <c r="M1415" s="24">
        <f t="shared" si="425"/>
        <v>96.665934437792586</v>
      </c>
    </row>
    <row r="1416" spans="1:13" s="28" customFormat="1" ht="18" customHeight="1">
      <c r="A1416" s="98" t="s">
        <v>399</v>
      </c>
      <c r="B1416" s="87"/>
      <c r="C1416" s="32">
        <f>SUM(C1423:C1427)</f>
        <v>297494</v>
      </c>
      <c r="D1416" s="32">
        <f>SUM(D1423:D1427)</f>
        <v>0</v>
      </c>
      <c r="E1416" s="32">
        <f t="shared" si="422"/>
        <v>297494</v>
      </c>
      <c r="F1416" s="32">
        <f>SUM(F1423:F1427)</f>
        <v>292181.77999999997</v>
      </c>
      <c r="G1416" s="32">
        <f>SUM(G1423:G1427)</f>
        <v>0</v>
      </c>
      <c r="H1416" s="32">
        <f t="shared" si="423"/>
        <v>292181.77999999997</v>
      </c>
      <c r="I1416" s="32">
        <f>SUM(I1423:I1427)</f>
        <v>17609.309999999998</v>
      </c>
      <c r="J1416" s="32">
        <f>SUM(J1423:J1427)</f>
        <v>0</v>
      </c>
      <c r="K1416" s="24">
        <f t="shared" si="424"/>
        <v>98.21434381869885</v>
      </c>
      <c r="L1416" s="74"/>
      <c r="M1416" s="24">
        <f t="shared" si="425"/>
        <v>98.21434381869885</v>
      </c>
    </row>
    <row r="1417" spans="1:13" s="28" customFormat="1" ht="18" customHeight="1">
      <c r="A1417" s="98" t="s">
        <v>400</v>
      </c>
      <c r="B1417" s="87"/>
      <c r="C1417" s="32">
        <f>SUM(C1428:C1441)</f>
        <v>4253451</v>
      </c>
      <c r="D1417" s="32">
        <f>SUM(D1428:D1441)</f>
        <v>0</v>
      </c>
      <c r="E1417" s="32">
        <f t="shared" si="422"/>
        <v>4253451</v>
      </c>
      <c r="F1417" s="32">
        <f>SUM(F1428:F1441)</f>
        <v>4107031.7299999995</v>
      </c>
      <c r="G1417" s="32">
        <f>SUM(G1428:G1441)</f>
        <v>0</v>
      </c>
      <c r="H1417" s="32">
        <f t="shared" si="423"/>
        <v>4107031.7299999995</v>
      </c>
      <c r="I1417" s="32">
        <f>SUM(I1428:I1441)</f>
        <v>504314.62000000005</v>
      </c>
      <c r="J1417" s="32">
        <f>SUM(J1428:J1441)</f>
        <v>0</v>
      </c>
      <c r="K1417" s="24">
        <f t="shared" si="424"/>
        <v>96.55763590552705</v>
      </c>
      <c r="L1417" s="74"/>
      <c r="M1417" s="24">
        <f t="shared" si="425"/>
        <v>96.55763590552705</v>
      </c>
    </row>
    <row r="1418" spans="1:13" s="28" customFormat="1" ht="18" customHeight="1">
      <c r="A1418" s="98" t="s">
        <v>402</v>
      </c>
      <c r="B1418" s="87"/>
      <c r="C1418" s="32">
        <f>C1422</f>
        <v>410</v>
      </c>
      <c r="D1418" s="32">
        <f>D1422</f>
        <v>0</v>
      </c>
      <c r="E1418" s="32">
        <f t="shared" si="422"/>
        <v>410</v>
      </c>
      <c r="F1418" s="32">
        <f>F1422</f>
        <v>244.38</v>
      </c>
      <c r="G1418" s="32">
        <f>G1422</f>
        <v>0</v>
      </c>
      <c r="H1418" s="32">
        <f t="shared" si="423"/>
        <v>244.38</v>
      </c>
      <c r="I1418" s="32">
        <f>I1422</f>
        <v>0</v>
      </c>
      <c r="J1418" s="32">
        <f>J1422</f>
        <v>0</v>
      </c>
      <c r="K1418" s="24">
        <f t="shared" si="424"/>
        <v>59.604878048780485</v>
      </c>
      <c r="L1418" s="74"/>
      <c r="M1418" s="24">
        <f t="shared" si="425"/>
        <v>59.604878048780485</v>
      </c>
    </row>
    <row r="1419" spans="1:13" s="28" customFormat="1" ht="18" customHeight="1">
      <c r="A1419" s="96" t="s">
        <v>406</v>
      </c>
      <c r="B1419" s="5"/>
      <c r="C1419" s="24">
        <f>C1420</f>
        <v>11316748.710000001</v>
      </c>
      <c r="D1419" s="24">
        <f>D1420</f>
        <v>9318830.7899999991</v>
      </c>
      <c r="E1419" s="24">
        <f t="shared" si="422"/>
        <v>20635579.5</v>
      </c>
      <c r="F1419" s="24">
        <f>F1420</f>
        <v>10999189.810000001</v>
      </c>
      <c r="G1419" s="24">
        <f>G1420</f>
        <v>9300416.1099999994</v>
      </c>
      <c r="H1419" s="24">
        <f t="shared" si="423"/>
        <v>20299605.920000002</v>
      </c>
      <c r="I1419" s="24">
        <f>I1420</f>
        <v>167.17</v>
      </c>
      <c r="J1419" s="24">
        <f>J1420</f>
        <v>0</v>
      </c>
      <c r="K1419" s="24">
        <f t="shared" si="424"/>
        <v>97.193903406908817</v>
      </c>
      <c r="L1419" s="74">
        <f>G1419/D1419*100</f>
        <v>99.802392806404853</v>
      </c>
      <c r="M1419" s="24">
        <f t="shared" si="425"/>
        <v>98.371872328567278</v>
      </c>
    </row>
    <row r="1420" spans="1:13" s="28" customFormat="1" ht="21.75" customHeight="1">
      <c r="A1420" s="14" t="s">
        <v>407</v>
      </c>
      <c r="B1420" s="87"/>
      <c r="C1420" s="32">
        <f>SUM(C1442:C1445)</f>
        <v>11316748.710000001</v>
      </c>
      <c r="D1420" s="32">
        <f>SUM(D1442:D1445)</f>
        <v>9318830.7899999991</v>
      </c>
      <c r="E1420" s="32">
        <f t="shared" si="422"/>
        <v>20635579.5</v>
      </c>
      <c r="F1420" s="32">
        <f>SUM(F1442:F1445)</f>
        <v>10999189.810000001</v>
      </c>
      <c r="G1420" s="32">
        <f>SUM(G1442:G1445)</f>
        <v>9300416.1099999994</v>
      </c>
      <c r="H1420" s="32">
        <f t="shared" si="423"/>
        <v>20299605.920000002</v>
      </c>
      <c r="I1420" s="32">
        <f>SUM(I1442:I1445)</f>
        <v>167.17</v>
      </c>
      <c r="J1420" s="32">
        <f>SUM(J1442:J1445)</f>
        <v>0</v>
      </c>
      <c r="K1420" s="24">
        <f t="shared" si="424"/>
        <v>97.193903406908817</v>
      </c>
      <c r="L1420" s="74">
        <f>G1420/D1420*100</f>
        <v>99.802392806404853</v>
      </c>
      <c r="M1420" s="24">
        <f t="shared" si="425"/>
        <v>98.371872328567278</v>
      </c>
    </row>
    <row r="1421" spans="1:13" s="18" customFormat="1" ht="60" customHeight="1">
      <c r="A1421" s="95" t="s">
        <v>408</v>
      </c>
      <c r="B1421" s="15"/>
      <c r="C1421" s="17">
        <f>C1443+C1444</f>
        <v>1817789.96</v>
      </c>
      <c r="D1421" s="17">
        <f>D1443+D1444</f>
        <v>5193905.79</v>
      </c>
      <c r="E1421" s="17">
        <f>SUM(C1421:D1421)</f>
        <v>7011695.75</v>
      </c>
      <c r="F1421" s="17">
        <f>F1443+F1444</f>
        <v>1811652.09</v>
      </c>
      <c r="G1421" s="17">
        <f>G1443+G1444</f>
        <v>5175492.18</v>
      </c>
      <c r="H1421" s="17">
        <f>SUM(F1421:G1421)</f>
        <v>6987144.2699999996</v>
      </c>
      <c r="I1421" s="17">
        <f>I1443+I1444</f>
        <v>0</v>
      </c>
      <c r="J1421" s="17">
        <f>J1443+J1444</f>
        <v>0</v>
      </c>
      <c r="K1421" s="17">
        <f>F1421/C1421*100</f>
        <v>99.66234437778499</v>
      </c>
      <c r="L1421" s="20">
        <f>G1421/D1421*100</f>
        <v>99.645476626945126</v>
      </c>
      <c r="M1421" s="17">
        <f>H1421/E1421*100</f>
        <v>99.649849610203063</v>
      </c>
    </row>
    <row r="1422" spans="1:13" ht="18" customHeight="1">
      <c r="A1422" s="35" t="s">
        <v>307</v>
      </c>
      <c r="B1422" s="25" t="s">
        <v>46</v>
      </c>
      <c r="C1422" s="27">
        <v>410</v>
      </c>
      <c r="D1422" s="27"/>
      <c r="E1422" s="27">
        <f>C1422+D1422</f>
        <v>410</v>
      </c>
      <c r="F1422" s="27">
        <v>244.38</v>
      </c>
      <c r="G1422" s="27"/>
      <c r="H1422" s="27">
        <f>F1422+G1422</f>
        <v>244.38</v>
      </c>
      <c r="I1422" s="27"/>
      <c r="J1422" s="27"/>
      <c r="K1422" s="27">
        <f>F1422/C1422*100</f>
        <v>59.604878048780485</v>
      </c>
      <c r="L1422" s="17"/>
      <c r="M1422" s="27">
        <f>H1422/E1422*100</f>
        <v>59.604878048780485</v>
      </c>
    </row>
    <row r="1423" spans="1:13" ht="18" customHeight="1">
      <c r="A1423" s="35" t="s">
        <v>33</v>
      </c>
      <c r="B1423" s="25" t="s">
        <v>34</v>
      </c>
      <c r="C1423" s="27">
        <v>237000</v>
      </c>
      <c r="D1423" s="27"/>
      <c r="E1423" s="27">
        <f t="shared" ref="E1423:E1445" si="426">C1423+D1423</f>
        <v>237000</v>
      </c>
      <c r="F1423" s="27">
        <v>236929.92000000001</v>
      </c>
      <c r="G1423" s="27"/>
      <c r="H1423" s="27">
        <f t="shared" ref="H1423:H1445" si="427">F1423+G1423</f>
        <v>236929.92000000001</v>
      </c>
      <c r="I1423" s="27"/>
      <c r="J1423" s="27"/>
      <c r="K1423" s="27">
        <f>F1423/C1423*100</f>
        <v>99.970430379746844</v>
      </c>
      <c r="L1423" s="17"/>
      <c r="M1423" s="27">
        <f>H1423/E1423*100</f>
        <v>99.970430379746844</v>
      </c>
    </row>
    <row r="1424" spans="1:13" ht="18" customHeight="1">
      <c r="A1424" s="33" t="s">
        <v>35</v>
      </c>
      <c r="B1424" s="25" t="s">
        <v>36</v>
      </c>
      <c r="C1424" s="27">
        <v>13804</v>
      </c>
      <c r="D1424" s="27"/>
      <c r="E1424" s="27">
        <f t="shared" si="426"/>
        <v>13804</v>
      </c>
      <c r="F1424" s="27">
        <v>13803.98</v>
      </c>
      <c r="G1424" s="27"/>
      <c r="H1424" s="27">
        <f t="shared" si="427"/>
        <v>13803.98</v>
      </c>
      <c r="I1424" s="27">
        <v>15018.13</v>
      </c>
      <c r="J1424" s="27"/>
      <c r="K1424" s="27">
        <f>F1424/C1424*100</f>
        <v>99.999855114459578</v>
      </c>
      <c r="L1424" s="17"/>
      <c r="M1424" s="27">
        <f>H1424/E1424*100</f>
        <v>99.999855114459578</v>
      </c>
    </row>
    <row r="1425" spans="1:13" ht="18" customHeight="1">
      <c r="A1425" s="35" t="s">
        <v>22</v>
      </c>
      <c r="B1425" s="25" t="s">
        <v>23</v>
      </c>
      <c r="C1425" s="27">
        <v>38400</v>
      </c>
      <c r="D1425" s="27"/>
      <c r="E1425" s="27">
        <f t="shared" si="426"/>
        <v>38400</v>
      </c>
      <c r="F1425" s="27">
        <v>35315.47</v>
      </c>
      <c r="G1425" s="27"/>
      <c r="H1425" s="27">
        <f t="shared" si="427"/>
        <v>35315.47</v>
      </c>
      <c r="I1425" s="27">
        <v>2267.7399999999998</v>
      </c>
      <c r="J1425" s="27"/>
      <c r="K1425" s="27">
        <f t="shared" ref="K1425:K1445" si="428">F1425/C1425*100</f>
        <v>91.96736979166667</v>
      </c>
      <c r="L1425" s="17"/>
      <c r="M1425" s="27">
        <f t="shared" ref="L1425:M1444" si="429">H1425/E1425*100</f>
        <v>91.96736979166667</v>
      </c>
    </row>
    <row r="1426" spans="1:13" ht="18" customHeight="1">
      <c r="A1426" s="33" t="s">
        <v>24</v>
      </c>
      <c r="B1426" s="25" t="s">
        <v>25</v>
      </c>
      <c r="C1426" s="27">
        <v>6290</v>
      </c>
      <c r="D1426" s="27"/>
      <c r="E1426" s="27">
        <f t="shared" si="426"/>
        <v>6290</v>
      </c>
      <c r="F1426" s="27">
        <v>5307.41</v>
      </c>
      <c r="G1426" s="27"/>
      <c r="H1426" s="27">
        <f t="shared" si="427"/>
        <v>5307.41</v>
      </c>
      <c r="I1426" s="27">
        <v>323.44</v>
      </c>
      <c r="J1426" s="27"/>
      <c r="K1426" s="27">
        <f t="shared" si="428"/>
        <v>84.378537360890306</v>
      </c>
      <c r="L1426" s="17"/>
      <c r="M1426" s="27">
        <f t="shared" si="429"/>
        <v>84.378537360890306</v>
      </c>
    </row>
    <row r="1427" spans="1:13" ht="18" customHeight="1">
      <c r="A1427" s="33" t="s">
        <v>26</v>
      </c>
      <c r="B1427" s="25" t="s">
        <v>27</v>
      </c>
      <c r="C1427" s="27">
        <v>2000</v>
      </c>
      <c r="D1427" s="27"/>
      <c r="E1427" s="27">
        <f t="shared" si="426"/>
        <v>2000</v>
      </c>
      <c r="F1427" s="27">
        <v>825</v>
      </c>
      <c r="G1427" s="27"/>
      <c r="H1427" s="27">
        <f t="shared" si="427"/>
        <v>825</v>
      </c>
      <c r="I1427" s="27"/>
      <c r="J1427" s="27"/>
      <c r="K1427" s="27">
        <f t="shared" si="428"/>
        <v>41.25</v>
      </c>
      <c r="L1427" s="17"/>
      <c r="M1427" s="27">
        <f t="shared" si="429"/>
        <v>41.25</v>
      </c>
    </row>
    <row r="1428" spans="1:13" ht="18" customHeight="1">
      <c r="A1428" s="35" t="s">
        <v>37</v>
      </c>
      <c r="B1428" s="25" t="s">
        <v>38</v>
      </c>
      <c r="C1428" s="27">
        <v>33000</v>
      </c>
      <c r="D1428" s="27"/>
      <c r="E1428" s="27">
        <f t="shared" si="426"/>
        <v>33000</v>
      </c>
      <c r="F1428" s="27">
        <v>32665.99</v>
      </c>
      <c r="G1428" s="27"/>
      <c r="H1428" s="27">
        <f t="shared" si="427"/>
        <v>32665.99</v>
      </c>
      <c r="I1428" s="27"/>
      <c r="J1428" s="27"/>
      <c r="K1428" s="27">
        <f t="shared" si="428"/>
        <v>98.987848484848499</v>
      </c>
      <c r="L1428" s="17"/>
      <c r="M1428" s="27">
        <f t="shared" si="429"/>
        <v>98.987848484848499</v>
      </c>
    </row>
    <row r="1429" spans="1:13" ht="18" customHeight="1">
      <c r="A1429" s="33" t="s">
        <v>47</v>
      </c>
      <c r="B1429" s="25" t="s">
        <v>48</v>
      </c>
      <c r="C1429" s="27">
        <v>96582</v>
      </c>
      <c r="D1429" s="27"/>
      <c r="E1429" s="27">
        <f t="shared" si="426"/>
        <v>96582</v>
      </c>
      <c r="F1429" s="27">
        <v>78810.67</v>
      </c>
      <c r="G1429" s="27"/>
      <c r="H1429" s="27">
        <f t="shared" si="427"/>
        <v>78810.67</v>
      </c>
      <c r="I1429" s="27">
        <v>11712.75</v>
      </c>
      <c r="J1429" s="27"/>
      <c r="K1429" s="27">
        <f t="shared" si="428"/>
        <v>81.599749435712653</v>
      </c>
      <c r="L1429" s="17"/>
      <c r="M1429" s="27">
        <f t="shared" si="429"/>
        <v>81.599749435712653</v>
      </c>
    </row>
    <row r="1430" spans="1:13" ht="18" customHeight="1">
      <c r="A1430" s="35" t="s">
        <v>39</v>
      </c>
      <c r="B1430" s="25" t="s">
        <v>40</v>
      </c>
      <c r="C1430" s="27">
        <v>1908100</v>
      </c>
      <c r="D1430" s="27"/>
      <c r="E1430" s="27">
        <f t="shared" si="426"/>
        <v>1908100</v>
      </c>
      <c r="F1430" s="27">
        <v>1904469.12</v>
      </c>
      <c r="G1430" s="27"/>
      <c r="H1430" s="27">
        <f t="shared" si="427"/>
        <v>1904469.12</v>
      </c>
      <c r="I1430" s="27"/>
      <c r="J1430" s="27"/>
      <c r="K1430" s="27">
        <f t="shared" si="428"/>
        <v>99.809712279230652</v>
      </c>
      <c r="L1430" s="17"/>
      <c r="M1430" s="27">
        <f t="shared" si="429"/>
        <v>99.809712279230652</v>
      </c>
    </row>
    <row r="1431" spans="1:13" ht="18" customHeight="1">
      <c r="A1431" s="35" t="s">
        <v>253</v>
      </c>
      <c r="B1431" s="25" t="s">
        <v>212</v>
      </c>
      <c r="C1431" s="27">
        <v>160</v>
      </c>
      <c r="D1431" s="27"/>
      <c r="E1431" s="27">
        <f t="shared" si="426"/>
        <v>160</v>
      </c>
      <c r="F1431" s="27">
        <v>152</v>
      </c>
      <c r="G1431" s="27"/>
      <c r="H1431" s="27">
        <f t="shared" si="427"/>
        <v>152</v>
      </c>
      <c r="I1431" s="27"/>
      <c r="J1431" s="27"/>
      <c r="K1431" s="27">
        <f t="shared" si="428"/>
        <v>95</v>
      </c>
      <c r="L1431" s="17"/>
      <c r="M1431" s="27">
        <f t="shared" si="429"/>
        <v>95</v>
      </c>
    </row>
    <row r="1432" spans="1:13" ht="18" customHeight="1">
      <c r="A1432" s="33" t="s">
        <v>28</v>
      </c>
      <c r="B1432" s="25" t="s">
        <v>29</v>
      </c>
      <c r="C1432" s="27">
        <v>2188440</v>
      </c>
      <c r="D1432" s="27"/>
      <c r="E1432" s="27">
        <f t="shared" si="426"/>
        <v>2188440</v>
      </c>
      <c r="F1432" s="27">
        <v>2065752.01</v>
      </c>
      <c r="G1432" s="27"/>
      <c r="H1432" s="27">
        <f t="shared" si="427"/>
        <v>2065752.01</v>
      </c>
      <c r="I1432" s="27">
        <v>492064.71</v>
      </c>
      <c r="J1432" s="27"/>
      <c r="K1432" s="27">
        <f t="shared" si="428"/>
        <v>94.393815229112974</v>
      </c>
      <c r="L1432" s="17"/>
      <c r="M1432" s="27">
        <f t="shared" si="429"/>
        <v>94.393815229112974</v>
      </c>
    </row>
    <row r="1433" spans="1:13" ht="18" customHeight="1">
      <c r="A1433" s="33" t="s">
        <v>73</v>
      </c>
      <c r="B1433" s="25" t="s">
        <v>74</v>
      </c>
      <c r="C1433" s="27">
        <v>940</v>
      </c>
      <c r="D1433" s="27"/>
      <c r="E1433" s="27">
        <f>C1433+D1433</f>
        <v>940</v>
      </c>
      <c r="F1433" s="27">
        <v>924.84</v>
      </c>
      <c r="G1433" s="27"/>
      <c r="H1433" s="27">
        <f>F1433+G1433</f>
        <v>924.84</v>
      </c>
      <c r="I1433" s="27">
        <v>77.069999999999993</v>
      </c>
      <c r="J1433" s="27"/>
      <c r="K1433" s="27">
        <f t="shared" si="428"/>
        <v>98.387234042553189</v>
      </c>
      <c r="L1433" s="17"/>
      <c r="M1433" s="27">
        <f t="shared" si="429"/>
        <v>98.387234042553189</v>
      </c>
    </row>
    <row r="1434" spans="1:13" ht="18" customHeight="1">
      <c r="A1434" s="72" t="s">
        <v>284</v>
      </c>
      <c r="B1434" s="25" t="s">
        <v>260</v>
      </c>
      <c r="C1434" s="27">
        <v>3040</v>
      </c>
      <c r="D1434" s="27"/>
      <c r="E1434" s="27">
        <f>C1434+D1434</f>
        <v>3040</v>
      </c>
      <c r="F1434" s="27">
        <v>2968.54</v>
      </c>
      <c r="G1434" s="27"/>
      <c r="H1434" s="27">
        <f>F1434+G1434</f>
        <v>2968.54</v>
      </c>
      <c r="I1434" s="27">
        <v>262.82</v>
      </c>
      <c r="J1434" s="27"/>
      <c r="K1434" s="27">
        <f t="shared" si="428"/>
        <v>97.649342105263159</v>
      </c>
      <c r="L1434" s="17"/>
      <c r="M1434" s="27">
        <f t="shared" si="429"/>
        <v>97.649342105263159</v>
      </c>
    </row>
    <row r="1435" spans="1:13" ht="18" customHeight="1">
      <c r="A1435" s="72" t="s">
        <v>293</v>
      </c>
      <c r="B1435" s="25" t="s">
        <v>261</v>
      </c>
      <c r="C1435" s="27">
        <v>2130</v>
      </c>
      <c r="D1435" s="27"/>
      <c r="E1435" s="27">
        <f>C1435+D1435</f>
        <v>2130</v>
      </c>
      <c r="F1435" s="27">
        <v>2064.15</v>
      </c>
      <c r="G1435" s="27"/>
      <c r="H1435" s="27">
        <f>F1435+G1435</f>
        <v>2064.15</v>
      </c>
      <c r="I1435" s="27">
        <v>197.27</v>
      </c>
      <c r="J1435" s="27"/>
      <c r="K1435" s="27">
        <f t="shared" si="428"/>
        <v>96.908450704225359</v>
      </c>
      <c r="L1435" s="17"/>
      <c r="M1435" s="27">
        <f t="shared" si="429"/>
        <v>96.908450704225359</v>
      </c>
    </row>
    <row r="1436" spans="1:13" ht="18" customHeight="1">
      <c r="A1436" s="33" t="s">
        <v>75</v>
      </c>
      <c r="B1436" s="25" t="s">
        <v>76</v>
      </c>
      <c r="C1436" s="27">
        <v>1100</v>
      </c>
      <c r="D1436" s="27"/>
      <c r="E1436" s="27">
        <f t="shared" si="426"/>
        <v>1100</v>
      </c>
      <c r="F1436" s="27">
        <v>172.56</v>
      </c>
      <c r="G1436" s="27"/>
      <c r="H1436" s="27">
        <f t="shared" si="427"/>
        <v>172.56</v>
      </c>
      <c r="I1436" s="27"/>
      <c r="J1436" s="27"/>
      <c r="K1436" s="27">
        <f t="shared" si="428"/>
        <v>15.687272727272727</v>
      </c>
      <c r="L1436" s="17"/>
      <c r="M1436" s="27">
        <f t="shared" si="429"/>
        <v>15.687272727272727</v>
      </c>
    </row>
    <row r="1437" spans="1:13" ht="18" customHeight="1">
      <c r="A1437" s="33" t="s">
        <v>41</v>
      </c>
      <c r="B1437" s="25" t="s">
        <v>42</v>
      </c>
      <c r="C1437" s="27">
        <v>7964</v>
      </c>
      <c r="D1437" s="27"/>
      <c r="E1437" s="27">
        <f t="shared" si="426"/>
        <v>7964</v>
      </c>
      <c r="F1437" s="27">
        <v>7964</v>
      </c>
      <c r="G1437" s="27"/>
      <c r="H1437" s="27">
        <f t="shared" si="427"/>
        <v>7964</v>
      </c>
      <c r="I1437" s="27"/>
      <c r="J1437" s="27"/>
      <c r="K1437" s="27">
        <f t="shared" si="428"/>
        <v>100</v>
      </c>
      <c r="L1437" s="17"/>
      <c r="M1437" s="27">
        <f t="shared" si="429"/>
        <v>100</v>
      </c>
    </row>
    <row r="1438" spans="1:13" ht="18" customHeight="1">
      <c r="A1438" s="33" t="s">
        <v>202</v>
      </c>
      <c r="B1438" s="25" t="s">
        <v>203</v>
      </c>
      <c r="C1438" s="27">
        <v>13</v>
      </c>
      <c r="D1438" s="27"/>
      <c r="E1438" s="27">
        <f t="shared" si="426"/>
        <v>13</v>
      </c>
      <c r="F1438" s="27">
        <v>12.63</v>
      </c>
      <c r="G1438" s="27"/>
      <c r="H1438" s="27">
        <f t="shared" si="427"/>
        <v>12.63</v>
      </c>
      <c r="I1438" s="27"/>
      <c r="J1438" s="27"/>
      <c r="K1438" s="27">
        <f t="shared" si="428"/>
        <v>97.15384615384616</v>
      </c>
      <c r="L1438" s="17"/>
      <c r="M1438" s="27">
        <f t="shared" si="429"/>
        <v>97.15384615384616</v>
      </c>
    </row>
    <row r="1439" spans="1:13" ht="18" customHeight="1">
      <c r="A1439" s="71" t="s">
        <v>291</v>
      </c>
      <c r="B1439" s="25" t="s">
        <v>265</v>
      </c>
      <c r="C1439" s="27">
        <v>2800</v>
      </c>
      <c r="D1439" s="27"/>
      <c r="E1439" s="27">
        <f t="shared" si="426"/>
        <v>2800</v>
      </c>
      <c r="F1439" s="27">
        <v>2616.3000000000002</v>
      </c>
      <c r="G1439" s="27"/>
      <c r="H1439" s="27">
        <f t="shared" si="427"/>
        <v>2616.3000000000002</v>
      </c>
      <c r="I1439" s="27"/>
      <c r="J1439" s="27"/>
      <c r="K1439" s="27">
        <f t="shared" si="428"/>
        <v>93.439285714285731</v>
      </c>
      <c r="L1439" s="17"/>
      <c r="M1439" s="27">
        <f t="shared" si="429"/>
        <v>93.439285714285731</v>
      </c>
    </row>
    <row r="1440" spans="1:13" ht="18" customHeight="1">
      <c r="A1440" s="71" t="s">
        <v>301</v>
      </c>
      <c r="B1440" s="25" t="s">
        <v>266</v>
      </c>
      <c r="C1440" s="27">
        <v>1400</v>
      </c>
      <c r="D1440" s="27"/>
      <c r="E1440" s="27">
        <f t="shared" si="426"/>
        <v>1400</v>
      </c>
      <c r="F1440" s="27">
        <v>1388.61</v>
      </c>
      <c r="G1440" s="27"/>
      <c r="H1440" s="27">
        <f t="shared" si="427"/>
        <v>1388.61</v>
      </c>
      <c r="I1440" s="27"/>
      <c r="J1440" s="27"/>
      <c r="K1440" s="27">
        <f t="shared" si="428"/>
        <v>99.186428571428564</v>
      </c>
      <c r="L1440" s="17"/>
      <c r="M1440" s="27">
        <f t="shared" si="429"/>
        <v>99.186428571428564</v>
      </c>
    </row>
    <row r="1441" spans="1:13" ht="18" customHeight="1">
      <c r="A1441" s="71" t="s">
        <v>287</v>
      </c>
      <c r="B1441" s="25" t="s">
        <v>267</v>
      </c>
      <c r="C1441" s="27">
        <v>7782</v>
      </c>
      <c r="D1441" s="27"/>
      <c r="E1441" s="27">
        <f t="shared" si="426"/>
        <v>7782</v>
      </c>
      <c r="F1441" s="27">
        <v>7070.31</v>
      </c>
      <c r="G1441" s="27"/>
      <c r="H1441" s="27">
        <f t="shared" si="427"/>
        <v>7070.31</v>
      </c>
      <c r="I1441" s="27"/>
      <c r="J1441" s="27"/>
      <c r="K1441" s="27">
        <f t="shared" si="428"/>
        <v>90.854664610639944</v>
      </c>
      <c r="L1441" s="17"/>
      <c r="M1441" s="27">
        <f t="shared" si="429"/>
        <v>90.854664610639944</v>
      </c>
    </row>
    <row r="1442" spans="1:13" ht="18" customHeight="1">
      <c r="A1442" s="33" t="s">
        <v>57</v>
      </c>
      <c r="B1442" s="25" t="s">
        <v>58</v>
      </c>
      <c r="C1442" s="27">
        <v>9488958.75</v>
      </c>
      <c r="D1442" s="27">
        <v>4124925</v>
      </c>
      <c r="E1442" s="27">
        <f t="shared" si="426"/>
        <v>13613883.75</v>
      </c>
      <c r="F1442" s="27">
        <v>9179281.9800000004</v>
      </c>
      <c r="G1442" s="27">
        <v>4124923.93</v>
      </c>
      <c r="H1442" s="27">
        <f t="shared" si="427"/>
        <v>13304205.91</v>
      </c>
      <c r="I1442" s="27">
        <v>167.17</v>
      </c>
      <c r="J1442" s="27"/>
      <c r="K1442" s="27">
        <f t="shared" si="428"/>
        <v>96.73645151002475</v>
      </c>
      <c r="L1442" s="27">
        <f t="shared" si="429"/>
        <v>99.999974060134434</v>
      </c>
      <c r="M1442" s="27">
        <f t="shared" si="429"/>
        <v>97.725279239291282</v>
      </c>
    </row>
    <row r="1443" spans="1:13" ht="18" customHeight="1">
      <c r="A1443" s="33" t="s">
        <v>57</v>
      </c>
      <c r="B1443" s="25" t="s">
        <v>427</v>
      </c>
      <c r="C1443" s="27"/>
      <c r="D1443" s="27">
        <v>5193905.79</v>
      </c>
      <c r="E1443" s="27">
        <f t="shared" si="426"/>
        <v>5193905.79</v>
      </c>
      <c r="F1443" s="27"/>
      <c r="G1443" s="27">
        <v>5175492.18</v>
      </c>
      <c r="H1443" s="27">
        <f t="shared" si="427"/>
        <v>5175492.18</v>
      </c>
      <c r="I1443" s="27"/>
      <c r="J1443" s="27"/>
      <c r="K1443" s="27"/>
      <c r="L1443" s="17">
        <f>G1443/D1443*100</f>
        <v>99.645476626945126</v>
      </c>
      <c r="M1443" s="27">
        <f t="shared" si="429"/>
        <v>99.645476626945126</v>
      </c>
    </row>
    <row r="1444" spans="1:13" ht="18" customHeight="1">
      <c r="A1444" s="33" t="s">
        <v>57</v>
      </c>
      <c r="B1444" s="25" t="s">
        <v>200</v>
      </c>
      <c r="C1444" s="27">
        <v>1817789.96</v>
      </c>
      <c r="D1444" s="27"/>
      <c r="E1444" s="27">
        <f t="shared" si="426"/>
        <v>1817789.96</v>
      </c>
      <c r="F1444" s="27">
        <v>1811652.09</v>
      </c>
      <c r="G1444" s="27"/>
      <c r="H1444" s="27">
        <f t="shared" si="427"/>
        <v>1811652.09</v>
      </c>
      <c r="I1444" s="27"/>
      <c r="J1444" s="27"/>
      <c r="K1444" s="27">
        <f t="shared" si="428"/>
        <v>99.66234437778499</v>
      </c>
      <c r="L1444" s="17"/>
      <c r="M1444" s="27">
        <f t="shared" si="429"/>
        <v>99.66234437778499</v>
      </c>
    </row>
    <row r="1445" spans="1:13" ht="18" customHeight="1">
      <c r="A1445" s="33" t="s">
        <v>43</v>
      </c>
      <c r="B1445" s="25" t="s">
        <v>44</v>
      </c>
      <c r="C1445" s="27">
        <v>10000</v>
      </c>
      <c r="D1445" s="27"/>
      <c r="E1445" s="27">
        <f t="shared" si="426"/>
        <v>10000</v>
      </c>
      <c r="F1445" s="27">
        <v>8255.74</v>
      </c>
      <c r="G1445" s="27"/>
      <c r="H1445" s="27">
        <f t="shared" si="427"/>
        <v>8255.74</v>
      </c>
      <c r="I1445" s="27"/>
      <c r="J1445" s="27"/>
      <c r="K1445" s="27">
        <f t="shared" si="428"/>
        <v>82.557400000000001</v>
      </c>
      <c r="L1445" s="17"/>
      <c r="M1445" s="27">
        <f>H1445/E1445*100</f>
        <v>82.557400000000001</v>
      </c>
    </row>
    <row r="1446" spans="1:13" ht="18" customHeight="1">
      <c r="A1446" s="36"/>
      <c r="B1446" s="25"/>
      <c r="C1446" s="27"/>
      <c r="D1446" s="27"/>
      <c r="E1446" s="27"/>
      <c r="F1446" s="27"/>
      <c r="G1446" s="27"/>
      <c r="H1446" s="27"/>
      <c r="I1446" s="27"/>
      <c r="J1446" s="27"/>
      <c r="K1446" s="27"/>
      <c r="L1446" s="27"/>
      <c r="M1446" s="27"/>
    </row>
    <row r="1447" spans="1:13" s="28" customFormat="1" ht="18" customHeight="1">
      <c r="A1447" s="37" t="s">
        <v>59</v>
      </c>
      <c r="B1447" s="5" t="s">
        <v>201</v>
      </c>
      <c r="C1447" s="24">
        <f t="shared" ref="C1447:D1450" si="430">C1448</f>
        <v>2500</v>
      </c>
      <c r="D1447" s="24">
        <f t="shared" si="430"/>
        <v>0</v>
      </c>
      <c r="E1447" s="24">
        <f>C1447+D1447</f>
        <v>2500</v>
      </c>
      <c r="F1447" s="24">
        <f t="shared" ref="F1447:G1450" si="431">F1448</f>
        <v>1938.96</v>
      </c>
      <c r="G1447" s="24">
        <f t="shared" si="431"/>
        <v>0</v>
      </c>
      <c r="H1447" s="24">
        <f>F1447+G1447</f>
        <v>1938.96</v>
      </c>
      <c r="I1447" s="24">
        <f t="shared" ref="I1447:J1450" si="432">I1448</f>
        <v>0</v>
      </c>
      <c r="J1447" s="24">
        <f t="shared" si="432"/>
        <v>0</v>
      </c>
      <c r="K1447" s="24">
        <f>F1447/C1447*100</f>
        <v>77.558400000000006</v>
      </c>
      <c r="L1447" s="24">
        <v>0</v>
      </c>
      <c r="M1447" s="24">
        <f>H1447/E1447*100</f>
        <v>77.558400000000006</v>
      </c>
    </row>
    <row r="1448" spans="1:13" s="28" customFormat="1" ht="18" customHeight="1">
      <c r="A1448" s="22" t="s">
        <v>397</v>
      </c>
      <c r="B1448" s="5"/>
      <c r="C1448" s="24">
        <f t="shared" si="430"/>
        <v>2500</v>
      </c>
      <c r="D1448" s="24">
        <f t="shared" si="430"/>
        <v>0</v>
      </c>
      <c r="E1448" s="24">
        <f>C1448+D1448</f>
        <v>2500</v>
      </c>
      <c r="F1448" s="24">
        <f t="shared" si="431"/>
        <v>1938.96</v>
      </c>
      <c r="G1448" s="24">
        <f t="shared" si="431"/>
        <v>0</v>
      </c>
      <c r="H1448" s="24">
        <f>F1448+G1448</f>
        <v>1938.96</v>
      </c>
      <c r="I1448" s="24">
        <f t="shared" si="432"/>
        <v>0</v>
      </c>
      <c r="J1448" s="24">
        <f t="shared" si="432"/>
        <v>0</v>
      </c>
      <c r="K1448" s="24">
        <f>F1448/C1448*100</f>
        <v>77.558400000000006</v>
      </c>
      <c r="L1448" s="24"/>
      <c r="M1448" s="24">
        <f>H1448/E1448*100</f>
        <v>77.558400000000006</v>
      </c>
    </row>
    <row r="1449" spans="1:13" s="28" customFormat="1" ht="18" customHeight="1">
      <c r="A1449" s="97" t="s">
        <v>398</v>
      </c>
      <c r="B1449" s="87"/>
      <c r="C1449" s="32">
        <f t="shared" si="430"/>
        <v>2500</v>
      </c>
      <c r="D1449" s="32">
        <f t="shared" si="430"/>
        <v>0</v>
      </c>
      <c r="E1449" s="32">
        <f>C1449+D1449</f>
        <v>2500</v>
      </c>
      <c r="F1449" s="32">
        <f t="shared" si="431"/>
        <v>1938.96</v>
      </c>
      <c r="G1449" s="32">
        <f t="shared" si="431"/>
        <v>0</v>
      </c>
      <c r="H1449" s="32">
        <f>F1449+G1449</f>
        <v>1938.96</v>
      </c>
      <c r="I1449" s="32">
        <f t="shared" si="432"/>
        <v>0</v>
      </c>
      <c r="J1449" s="32">
        <f t="shared" si="432"/>
        <v>0</v>
      </c>
      <c r="K1449" s="32">
        <f>F1449/C1449*100</f>
        <v>77.558400000000006</v>
      </c>
      <c r="L1449" s="32"/>
      <c r="M1449" s="32">
        <f>H1449/E1449*100</f>
        <v>77.558400000000006</v>
      </c>
    </row>
    <row r="1450" spans="1:13" s="28" customFormat="1" ht="18" customHeight="1">
      <c r="A1450" s="98" t="s">
        <v>399</v>
      </c>
      <c r="B1450" s="87"/>
      <c r="C1450" s="32">
        <f t="shared" si="430"/>
        <v>2500</v>
      </c>
      <c r="D1450" s="32">
        <f t="shared" si="430"/>
        <v>0</v>
      </c>
      <c r="E1450" s="32">
        <f>C1450+D1450</f>
        <v>2500</v>
      </c>
      <c r="F1450" s="32">
        <f t="shared" si="431"/>
        <v>1938.96</v>
      </c>
      <c r="G1450" s="32">
        <f t="shared" si="431"/>
        <v>0</v>
      </c>
      <c r="H1450" s="32">
        <f>F1450+G1450</f>
        <v>1938.96</v>
      </c>
      <c r="I1450" s="32">
        <f t="shared" si="432"/>
        <v>0</v>
      </c>
      <c r="J1450" s="32">
        <f t="shared" si="432"/>
        <v>0</v>
      </c>
      <c r="K1450" s="32">
        <f>F1450/C1450*100</f>
        <v>77.558400000000006</v>
      </c>
      <c r="L1450" s="32"/>
      <c r="M1450" s="32">
        <f>H1450/E1450*100</f>
        <v>77.558400000000006</v>
      </c>
    </row>
    <row r="1451" spans="1:13" ht="18" customHeight="1">
      <c r="A1451" s="35" t="s">
        <v>26</v>
      </c>
      <c r="B1451" s="25" t="s">
        <v>27</v>
      </c>
      <c r="C1451" s="27">
        <v>2500</v>
      </c>
      <c r="D1451" s="27"/>
      <c r="E1451" s="27">
        <f>C1451+D1451</f>
        <v>2500</v>
      </c>
      <c r="F1451" s="27">
        <v>1938.96</v>
      </c>
      <c r="G1451" s="27"/>
      <c r="H1451" s="27">
        <f>F1451+G1451</f>
        <v>1938.96</v>
      </c>
      <c r="I1451" s="27"/>
      <c r="J1451" s="27"/>
      <c r="K1451" s="27">
        <f>F1451/C1451*100</f>
        <v>77.558400000000006</v>
      </c>
      <c r="L1451" s="27"/>
      <c r="M1451" s="27">
        <f>H1451/E1451*100</f>
        <v>77.558400000000006</v>
      </c>
    </row>
    <row r="1452" spans="1:13" ht="18" customHeight="1">
      <c r="A1452" s="30"/>
      <c r="B1452" s="30"/>
      <c r="C1452" s="27"/>
      <c r="D1452" s="27"/>
      <c r="E1452" s="27"/>
      <c r="F1452" s="27"/>
      <c r="G1452" s="27"/>
      <c r="H1452" s="27"/>
      <c r="I1452" s="27"/>
      <c r="J1452" s="27"/>
      <c r="K1452" s="27"/>
      <c r="L1452" s="27"/>
      <c r="M1452" s="27"/>
    </row>
    <row r="1453" spans="1:13" ht="18" customHeight="1">
      <c r="A1453" s="37" t="s">
        <v>62</v>
      </c>
      <c r="B1453" s="5" t="s">
        <v>63</v>
      </c>
      <c r="C1453" s="24">
        <f t="shared" ref="C1453:D1455" si="433">C1454</f>
        <v>7000</v>
      </c>
      <c r="D1453" s="24">
        <f t="shared" si="433"/>
        <v>34200</v>
      </c>
      <c r="E1453" s="24">
        <f>C1453+D1453</f>
        <v>41200</v>
      </c>
      <c r="F1453" s="24">
        <f t="shared" ref="F1453:G1455" si="434">F1454</f>
        <v>3341.8</v>
      </c>
      <c r="G1453" s="24">
        <f t="shared" si="434"/>
        <v>28703.77</v>
      </c>
      <c r="H1453" s="24">
        <f>F1453+G1453</f>
        <v>32045.57</v>
      </c>
      <c r="I1453" s="24">
        <f t="shared" ref="I1453:J1455" si="435">I1454</f>
        <v>2009.4</v>
      </c>
      <c r="J1453" s="24">
        <f t="shared" si="435"/>
        <v>0</v>
      </c>
      <c r="K1453" s="24">
        <f t="shared" ref="K1453:M1456" si="436">F1453/C1453*100</f>
        <v>47.74</v>
      </c>
      <c r="L1453" s="24">
        <f t="shared" si="436"/>
        <v>83.929152046783628</v>
      </c>
      <c r="M1453" s="24">
        <f t="shared" si="436"/>
        <v>77.780509708737867</v>
      </c>
    </row>
    <row r="1454" spans="1:13" ht="18" customHeight="1">
      <c r="A1454" s="22" t="s">
        <v>397</v>
      </c>
      <c r="B1454" s="5"/>
      <c r="C1454" s="24">
        <f t="shared" si="433"/>
        <v>7000</v>
      </c>
      <c r="D1454" s="24">
        <f t="shared" si="433"/>
        <v>34200</v>
      </c>
      <c r="E1454" s="24">
        <f>C1454+D1454</f>
        <v>41200</v>
      </c>
      <c r="F1454" s="24">
        <f t="shared" si="434"/>
        <v>3341.8</v>
      </c>
      <c r="G1454" s="24">
        <f t="shared" si="434"/>
        <v>28703.77</v>
      </c>
      <c r="H1454" s="24">
        <f>F1454+G1454</f>
        <v>32045.57</v>
      </c>
      <c r="I1454" s="24">
        <f t="shared" si="435"/>
        <v>2009.4</v>
      </c>
      <c r="J1454" s="24">
        <f t="shared" si="435"/>
        <v>0</v>
      </c>
      <c r="K1454" s="24">
        <f t="shared" si="436"/>
        <v>47.74</v>
      </c>
      <c r="L1454" s="24">
        <f t="shared" si="436"/>
        <v>83.929152046783628</v>
      </c>
      <c r="M1454" s="24">
        <f t="shared" si="436"/>
        <v>77.780509708737867</v>
      </c>
    </row>
    <row r="1455" spans="1:13" ht="18" customHeight="1">
      <c r="A1455" s="97" t="s">
        <v>398</v>
      </c>
      <c r="B1455" s="87"/>
      <c r="C1455" s="32">
        <f t="shared" si="433"/>
        <v>7000</v>
      </c>
      <c r="D1455" s="32">
        <f t="shared" si="433"/>
        <v>34200</v>
      </c>
      <c r="E1455" s="32">
        <f>C1455+D1455</f>
        <v>41200</v>
      </c>
      <c r="F1455" s="32">
        <f t="shared" si="434"/>
        <v>3341.8</v>
      </c>
      <c r="G1455" s="32">
        <f t="shared" si="434"/>
        <v>28703.77</v>
      </c>
      <c r="H1455" s="32">
        <f>F1455+G1455</f>
        <v>32045.57</v>
      </c>
      <c r="I1455" s="32">
        <f t="shared" si="435"/>
        <v>2009.4</v>
      </c>
      <c r="J1455" s="32">
        <f t="shared" si="435"/>
        <v>0</v>
      </c>
      <c r="K1455" s="32">
        <f t="shared" si="436"/>
        <v>47.74</v>
      </c>
      <c r="L1455" s="32">
        <f t="shared" si="436"/>
        <v>83.929152046783628</v>
      </c>
      <c r="M1455" s="32">
        <f t="shared" si="436"/>
        <v>77.780509708737867</v>
      </c>
    </row>
    <row r="1456" spans="1:13" ht="18" customHeight="1">
      <c r="A1456" s="98" t="s">
        <v>400</v>
      </c>
      <c r="B1456" s="87"/>
      <c r="C1456" s="32">
        <f>C1461</f>
        <v>7000</v>
      </c>
      <c r="D1456" s="32">
        <f>D1461</f>
        <v>34200</v>
      </c>
      <c r="E1456" s="32">
        <f>C1456+D1456</f>
        <v>41200</v>
      </c>
      <c r="F1456" s="32">
        <f>F1461</f>
        <v>3341.8</v>
      </c>
      <c r="G1456" s="32">
        <f>G1461</f>
        <v>28703.77</v>
      </c>
      <c r="H1456" s="32">
        <f>F1456+G1456</f>
        <v>32045.57</v>
      </c>
      <c r="I1456" s="32">
        <f>I1461</f>
        <v>2009.4</v>
      </c>
      <c r="J1456" s="32">
        <f>J1461</f>
        <v>0</v>
      </c>
      <c r="K1456" s="32">
        <f t="shared" si="436"/>
        <v>47.74</v>
      </c>
      <c r="L1456" s="32">
        <f t="shared" si="436"/>
        <v>83.929152046783628</v>
      </c>
      <c r="M1456" s="32">
        <f t="shared" si="436"/>
        <v>77.780509708737867</v>
      </c>
    </row>
    <row r="1457" spans="1:13" ht="18" customHeight="1">
      <c r="A1457" s="30"/>
      <c r="B1457" s="30"/>
      <c r="C1457" s="27"/>
      <c r="D1457" s="27"/>
      <c r="E1457" s="27"/>
      <c r="F1457" s="27"/>
      <c r="G1457" s="27"/>
      <c r="H1457" s="27"/>
      <c r="I1457" s="27"/>
      <c r="J1457" s="27"/>
      <c r="K1457" s="27"/>
      <c r="L1457" s="27"/>
      <c r="M1457" s="27"/>
    </row>
    <row r="1458" spans="1:13" s="28" customFormat="1" ht="18" customHeight="1">
      <c r="A1458" s="23" t="s">
        <v>64</v>
      </c>
      <c r="B1458" s="34">
        <v>70005</v>
      </c>
      <c r="C1458" s="24">
        <f t="shared" ref="C1458:D1460" si="437">C1459</f>
        <v>7000</v>
      </c>
      <c r="D1458" s="24">
        <f t="shared" si="437"/>
        <v>34200</v>
      </c>
      <c r="E1458" s="24">
        <f>C1458+D1458</f>
        <v>41200</v>
      </c>
      <c r="F1458" s="24">
        <f t="shared" ref="F1458:G1460" si="438">F1459</f>
        <v>3341.8</v>
      </c>
      <c r="G1458" s="24">
        <f t="shared" si="438"/>
        <v>28703.77</v>
      </c>
      <c r="H1458" s="24">
        <f>F1458+G1458</f>
        <v>32045.57</v>
      </c>
      <c r="I1458" s="24">
        <f t="shared" ref="I1458:J1460" si="439">I1459</f>
        <v>2009.4</v>
      </c>
      <c r="J1458" s="24">
        <f t="shared" si="439"/>
        <v>0</v>
      </c>
      <c r="K1458" s="24">
        <f t="shared" ref="K1458:M1464" si="440">F1458/C1458*100</f>
        <v>47.74</v>
      </c>
      <c r="L1458" s="24">
        <f t="shared" si="440"/>
        <v>83.929152046783628</v>
      </c>
      <c r="M1458" s="24">
        <f>H1458/E1458*100</f>
        <v>77.780509708737867</v>
      </c>
    </row>
    <row r="1459" spans="1:13" s="28" customFormat="1" ht="18" customHeight="1">
      <c r="A1459" s="22" t="s">
        <v>397</v>
      </c>
      <c r="B1459" s="34"/>
      <c r="C1459" s="24">
        <f t="shared" si="437"/>
        <v>7000</v>
      </c>
      <c r="D1459" s="24">
        <f t="shared" si="437"/>
        <v>34200</v>
      </c>
      <c r="E1459" s="24">
        <f>C1459+D1459</f>
        <v>41200</v>
      </c>
      <c r="F1459" s="24">
        <f t="shared" si="438"/>
        <v>3341.8</v>
      </c>
      <c r="G1459" s="24">
        <f t="shared" si="438"/>
        <v>28703.77</v>
      </c>
      <c r="H1459" s="24">
        <f>F1459+G1459</f>
        <v>32045.57</v>
      </c>
      <c r="I1459" s="24">
        <f t="shared" si="439"/>
        <v>2009.4</v>
      </c>
      <c r="J1459" s="24">
        <f t="shared" si="439"/>
        <v>0</v>
      </c>
      <c r="K1459" s="24">
        <f t="shared" si="440"/>
        <v>47.74</v>
      </c>
      <c r="L1459" s="24">
        <f t="shared" si="440"/>
        <v>83.929152046783628</v>
      </c>
      <c r="M1459" s="24">
        <f>H1459/E1459*100</f>
        <v>77.780509708737867</v>
      </c>
    </row>
    <row r="1460" spans="1:13" s="28" customFormat="1" ht="18" customHeight="1">
      <c r="A1460" s="97" t="s">
        <v>398</v>
      </c>
      <c r="B1460" s="73"/>
      <c r="C1460" s="32">
        <f t="shared" si="437"/>
        <v>7000</v>
      </c>
      <c r="D1460" s="32">
        <f t="shared" si="437"/>
        <v>34200</v>
      </c>
      <c r="E1460" s="32">
        <f>C1460+D1460</f>
        <v>41200</v>
      </c>
      <c r="F1460" s="32">
        <f t="shared" si="438"/>
        <v>3341.8</v>
      </c>
      <c r="G1460" s="32">
        <f t="shared" si="438"/>
        <v>28703.77</v>
      </c>
      <c r="H1460" s="32">
        <f>F1460+G1460</f>
        <v>32045.57</v>
      </c>
      <c r="I1460" s="32">
        <f t="shared" si="439"/>
        <v>2009.4</v>
      </c>
      <c r="J1460" s="32">
        <f t="shared" si="439"/>
        <v>0</v>
      </c>
      <c r="K1460" s="32">
        <f t="shared" si="440"/>
        <v>47.74</v>
      </c>
      <c r="L1460" s="32">
        <f t="shared" si="440"/>
        <v>83.929152046783628</v>
      </c>
      <c r="M1460" s="32">
        <f>H1460/E1460*100</f>
        <v>77.780509708737867</v>
      </c>
    </row>
    <row r="1461" spans="1:13" s="18" customFormat="1" ht="18" customHeight="1">
      <c r="A1461" s="98" t="s">
        <v>400</v>
      </c>
      <c r="B1461" s="15"/>
      <c r="C1461" s="17">
        <f>SUM(C1462:C1464)</f>
        <v>7000</v>
      </c>
      <c r="D1461" s="17">
        <f>SUM(D1462:D1464)</f>
        <v>34200</v>
      </c>
      <c r="E1461" s="17">
        <f>SUM(C1461:D1461)</f>
        <v>41200</v>
      </c>
      <c r="F1461" s="17">
        <f>SUM(F1462:F1464)</f>
        <v>3341.8</v>
      </c>
      <c r="G1461" s="17">
        <f>SUM(G1462:G1464)</f>
        <v>28703.77</v>
      </c>
      <c r="H1461" s="17">
        <f>SUM(F1461:G1461)</f>
        <v>32045.57</v>
      </c>
      <c r="I1461" s="17">
        <f>SUM(I1462:I1464)</f>
        <v>2009.4</v>
      </c>
      <c r="J1461" s="17">
        <f>SUM(J1462:J1464)</f>
        <v>0</v>
      </c>
      <c r="K1461" s="32">
        <f t="shared" si="440"/>
        <v>47.74</v>
      </c>
      <c r="L1461" s="32">
        <f t="shared" si="440"/>
        <v>83.929152046783628</v>
      </c>
      <c r="M1461" s="32">
        <f>H1461/E1461*100</f>
        <v>77.780509708737867</v>
      </c>
    </row>
    <row r="1462" spans="1:13" ht="18" customHeight="1">
      <c r="A1462" s="33" t="s">
        <v>28</v>
      </c>
      <c r="B1462" s="25" t="s">
        <v>29</v>
      </c>
      <c r="C1462" s="27">
        <v>4000</v>
      </c>
      <c r="D1462" s="27">
        <v>32144</v>
      </c>
      <c r="E1462" s="27">
        <f>C1462+D1462</f>
        <v>36144</v>
      </c>
      <c r="F1462" s="27">
        <v>2671.8</v>
      </c>
      <c r="G1462" s="27">
        <v>28648.63</v>
      </c>
      <c r="H1462" s="27">
        <f>F1462+G1462</f>
        <v>31320.43</v>
      </c>
      <c r="I1462" s="27">
        <v>2009.4</v>
      </c>
      <c r="J1462" s="27"/>
      <c r="K1462" s="32">
        <f t="shared" si="440"/>
        <v>66.795000000000002</v>
      </c>
      <c r="L1462" s="32">
        <f t="shared" si="440"/>
        <v>89.125902190144359</v>
      </c>
      <c r="M1462" s="32">
        <f t="shared" si="440"/>
        <v>86.654576139884909</v>
      </c>
    </row>
    <row r="1463" spans="1:13" ht="18" customHeight="1">
      <c r="A1463" s="35" t="s">
        <v>202</v>
      </c>
      <c r="B1463" s="25" t="s">
        <v>203</v>
      </c>
      <c r="C1463" s="27"/>
      <c r="D1463" s="27">
        <v>56</v>
      </c>
      <c r="E1463" s="27">
        <f>C1463+D1463</f>
        <v>56</v>
      </c>
      <c r="F1463" s="27"/>
      <c r="G1463" s="27">
        <v>55.14</v>
      </c>
      <c r="H1463" s="27">
        <f>F1463+G1463</f>
        <v>55.14</v>
      </c>
      <c r="I1463" s="27"/>
      <c r="J1463" s="27"/>
      <c r="K1463" s="32"/>
      <c r="L1463" s="32">
        <f t="shared" si="440"/>
        <v>98.464285714285722</v>
      </c>
      <c r="M1463" s="32">
        <f>H1463/E1463*100</f>
        <v>98.464285714285722</v>
      </c>
    </row>
    <row r="1464" spans="1:13" ht="18" customHeight="1">
      <c r="A1464" s="35" t="s">
        <v>55</v>
      </c>
      <c r="B1464" s="25" t="s">
        <v>56</v>
      </c>
      <c r="C1464" s="27">
        <v>3000</v>
      </c>
      <c r="D1464" s="27">
        <v>2000</v>
      </c>
      <c r="E1464" s="27">
        <f>C1464+D1464</f>
        <v>5000</v>
      </c>
      <c r="F1464" s="27">
        <v>670</v>
      </c>
      <c r="G1464" s="27"/>
      <c r="H1464" s="27">
        <f>F1464+G1464</f>
        <v>670</v>
      </c>
      <c r="I1464" s="27"/>
      <c r="J1464" s="27"/>
      <c r="K1464" s="32">
        <f t="shared" si="440"/>
        <v>22.333333333333332</v>
      </c>
      <c r="L1464" s="32"/>
      <c r="M1464" s="32">
        <f>H1464/E1464*100</f>
        <v>13.4</v>
      </c>
    </row>
    <row r="1465" spans="1:13" ht="18" customHeight="1">
      <c r="A1465" s="25"/>
      <c r="B1465" s="25"/>
      <c r="C1465" s="27"/>
      <c r="D1465" s="27"/>
      <c r="E1465" s="27"/>
      <c r="F1465" s="27"/>
      <c r="G1465" s="27"/>
      <c r="H1465" s="27"/>
      <c r="I1465" s="27"/>
      <c r="J1465" s="27"/>
      <c r="K1465" s="27"/>
      <c r="L1465" s="27"/>
      <c r="M1465" s="27"/>
    </row>
    <row r="1466" spans="1:13" ht="18" customHeight="1">
      <c r="A1466" s="37" t="s">
        <v>68</v>
      </c>
      <c r="B1466" s="5" t="s">
        <v>69</v>
      </c>
      <c r="C1466" s="24">
        <f>C1467</f>
        <v>26000</v>
      </c>
      <c r="D1466" s="24">
        <f>D1467</f>
        <v>480582</v>
      </c>
      <c r="E1466" s="24">
        <f t="shared" ref="E1466:E1471" si="441">SUM(C1466:D1466)</f>
        <v>506582</v>
      </c>
      <c r="F1466" s="24">
        <f>F1467</f>
        <v>25997.03</v>
      </c>
      <c r="G1466" s="24">
        <f>G1467</f>
        <v>480574.09</v>
      </c>
      <c r="H1466" s="24">
        <f t="shared" ref="H1466:H1471" si="442">SUM(F1466:G1466)</f>
        <v>506571.12</v>
      </c>
      <c r="I1466" s="24">
        <f>I1467</f>
        <v>25681.780000000002</v>
      </c>
      <c r="J1466" s="24">
        <f>J1467</f>
        <v>0</v>
      </c>
      <c r="K1466" s="24">
        <f t="shared" ref="K1466:M1471" si="443">F1466/C1466*100</f>
        <v>99.98857692307692</v>
      </c>
      <c r="L1466" s="24">
        <f t="shared" si="443"/>
        <v>99.998354079012543</v>
      </c>
      <c r="M1466" s="24">
        <f t="shared" si="443"/>
        <v>99.997852272682408</v>
      </c>
    </row>
    <row r="1467" spans="1:13" ht="18" customHeight="1">
      <c r="A1467" s="22" t="s">
        <v>397</v>
      </c>
      <c r="B1467" s="5"/>
      <c r="C1467" s="24">
        <f>C1468+C1471</f>
        <v>26000</v>
      </c>
      <c r="D1467" s="24">
        <f>D1468+D1471</f>
        <v>480582</v>
      </c>
      <c r="E1467" s="24">
        <f t="shared" si="441"/>
        <v>506582</v>
      </c>
      <c r="F1467" s="24">
        <f>F1468+F1471</f>
        <v>25997.03</v>
      </c>
      <c r="G1467" s="24">
        <f>G1468+G1471</f>
        <v>480574.09</v>
      </c>
      <c r="H1467" s="24">
        <f t="shared" si="442"/>
        <v>506571.12</v>
      </c>
      <c r="I1467" s="24">
        <f>I1468+I1471</f>
        <v>25681.780000000002</v>
      </c>
      <c r="J1467" s="24">
        <f>J1468+J1471</f>
        <v>0</v>
      </c>
      <c r="K1467" s="24">
        <f t="shared" si="443"/>
        <v>99.98857692307692</v>
      </c>
      <c r="L1467" s="24">
        <f t="shared" si="443"/>
        <v>99.998354079012543</v>
      </c>
      <c r="M1467" s="24">
        <f t="shared" si="443"/>
        <v>99.997852272682408</v>
      </c>
    </row>
    <row r="1468" spans="1:13" ht="18" customHeight="1">
      <c r="A1468" s="97" t="s">
        <v>398</v>
      </c>
      <c r="B1468" s="87"/>
      <c r="C1468" s="32">
        <f>C1469+C1470</f>
        <v>26000</v>
      </c>
      <c r="D1468" s="32">
        <f>D1469+D1470</f>
        <v>480433</v>
      </c>
      <c r="E1468" s="32">
        <f t="shared" si="441"/>
        <v>506433</v>
      </c>
      <c r="F1468" s="32">
        <f>F1469+F1470</f>
        <v>25997.03</v>
      </c>
      <c r="G1468" s="32">
        <f>G1469+G1470</f>
        <v>480425.09</v>
      </c>
      <c r="H1468" s="32">
        <f t="shared" si="442"/>
        <v>506422.12</v>
      </c>
      <c r="I1468" s="32">
        <f>I1469+I1470</f>
        <v>25681.780000000002</v>
      </c>
      <c r="J1468" s="32">
        <f>J1469+J1470</f>
        <v>0</v>
      </c>
      <c r="K1468" s="32">
        <f t="shared" si="443"/>
        <v>99.98857692307692</v>
      </c>
      <c r="L1468" s="32">
        <f t="shared" si="443"/>
        <v>99.998353568551707</v>
      </c>
      <c r="M1468" s="32">
        <f t="shared" si="443"/>
        <v>99.997851640789605</v>
      </c>
    </row>
    <row r="1469" spans="1:13" ht="18" customHeight="1">
      <c r="A1469" s="98" t="s">
        <v>399</v>
      </c>
      <c r="B1469" s="87"/>
      <c r="C1469" s="32">
        <f>C1482+C1490</f>
        <v>5093</v>
      </c>
      <c r="D1469" s="32">
        <f>D1482+D1490</f>
        <v>346995</v>
      </c>
      <c r="E1469" s="32">
        <f t="shared" si="441"/>
        <v>352088</v>
      </c>
      <c r="F1469" s="32">
        <f>F1482+F1490</f>
        <v>5091.92</v>
      </c>
      <c r="G1469" s="32">
        <f>G1482+G1490</f>
        <v>346991.02</v>
      </c>
      <c r="H1469" s="32">
        <f t="shared" si="442"/>
        <v>352082.94</v>
      </c>
      <c r="I1469" s="32">
        <f>I1482+I1490</f>
        <v>25681.780000000002</v>
      </c>
      <c r="J1469" s="32">
        <f>J1482+J1490</f>
        <v>0</v>
      </c>
      <c r="K1469" s="32">
        <f t="shared" si="443"/>
        <v>99.978794423718824</v>
      </c>
      <c r="L1469" s="32">
        <f t="shared" si="443"/>
        <v>99.998853009409359</v>
      </c>
      <c r="M1469" s="32">
        <f t="shared" si="443"/>
        <v>99.998562859285173</v>
      </c>
    </row>
    <row r="1470" spans="1:13" s="18" customFormat="1" ht="18" customHeight="1">
      <c r="A1470" s="98" t="s">
        <v>400</v>
      </c>
      <c r="B1470" s="57"/>
      <c r="C1470" s="20">
        <f>C1483+C1476+C1491+C1518</f>
        <v>20907</v>
      </c>
      <c r="D1470" s="20">
        <f>D1483+D1476+D1491+D1518</f>
        <v>133438</v>
      </c>
      <c r="E1470" s="20">
        <f t="shared" si="441"/>
        <v>154345</v>
      </c>
      <c r="F1470" s="20">
        <f>F1483+F1476+F1491+F1518</f>
        <v>20905.11</v>
      </c>
      <c r="G1470" s="20">
        <f>G1483+G1476+G1491+G1518</f>
        <v>133434.07</v>
      </c>
      <c r="H1470" s="20">
        <f t="shared" si="442"/>
        <v>154339.18</v>
      </c>
      <c r="I1470" s="20">
        <f>I1483+I1476+I1491+I1518</f>
        <v>0</v>
      </c>
      <c r="J1470" s="20">
        <f>J1483+J1476+J1491+J1518</f>
        <v>0</v>
      </c>
      <c r="K1470" s="32">
        <f t="shared" si="443"/>
        <v>99.990959965561771</v>
      </c>
      <c r="L1470" s="32">
        <f t="shared" si="443"/>
        <v>99.997054811972603</v>
      </c>
      <c r="M1470" s="32">
        <f t="shared" si="443"/>
        <v>99.996229226732311</v>
      </c>
    </row>
    <row r="1471" spans="1:13" s="18" customFormat="1" ht="18" customHeight="1">
      <c r="A1471" s="98" t="s">
        <v>402</v>
      </c>
      <c r="B1471" s="15"/>
      <c r="C1471" s="17">
        <f>C1492</f>
        <v>0</v>
      </c>
      <c r="D1471" s="17">
        <f>D1492</f>
        <v>149</v>
      </c>
      <c r="E1471" s="17">
        <f t="shared" si="441"/>
        <v>149</v>
      </c>
      <c r="F1471" s="17">
        <f>F1492</f>
        <v>0</v>
      </c>
      <c r="G1471" s="17">
        <f>G1492</f>
        <v>149</v>
      </c>
      <c r="H1471" s="17">
        <f t="shared" si="442"/>
        <v>149</v>
      </c>
      <c r="I1471" s="20">
        <f>I1492</f>
        <v>0</v>
      </c>
      <c r="J1471" s="20">
        <f>J1492</f>
        <v>0</v>
      </c>
      <c r="K1471" s="32"/>
      <c r="L1471" s="32">
        <f t="shared" si="443"/>
        <v>100</v>
      </c>
      <c r="M1471" s="32">
        <f t="shared" si="443"/>
        <v>100</v>
      </c>
    </row>
    <row r="1472" spans="1:13" ht="18" customHeight="1">
      <c r="A1472" s="25"/>
      <c r="B1472" s="25"/>
      <c r="C1472" s="27"/>
      <c r="D1472" s="27"/>
      <c r="E1472" s="27"/>
      <c r="F1472" s="27"/>
      <c r="G1472" s="27"/>
      <c r="H1472" s="27"/>
      <c r="I1472" s="27"/>
      <c r="J1472" s="27"/>
      <c r="K1472" s="30"/>
      <c r="L1472" s="30"/>
      <c r="M1472" s="27"/>
    </row>
    <row r="1473" spans="1:13" s="28" customFormat="1" ht="18" customHeight="1">
      <c r="A1473" s="37" t="s">
        <v>204</v>
      </c>
      <c r="B1473" s="34">
        <v>71013</v>
      </c>
      <c r="C1473" s="24">
        <f t="shared" ref="C1473:D1476" si="444">C1474</f>
        <v>0</v>
      </c>
      <c r="D1473" s="24">
        <f t="shared" si="444"/>
        <v>67000</v>
      </c>
      <c r="E1473" s="24">
        <f>SUM(C1473:D1473)</f>
        <v>67000</v>
      </c>
      <c r="F1473" s="24">
        <f t="shared" ref="F1473:G1476" si="445">F1474</f>
        <v>0</v>
      </c>
      <c r="G1473" s="24">
        <f t="shared" si="445"/>
        <v>67000</v>
      </c>
      <c r="H1473" s="24">
        <f>SUM(F1473:G1473)</f>
        <v>67000</v>
      </c>
      <c r="I1473" s="24">
        <f t="shared" ref="I1473:J1476" si="446">I1474</f>
        <v>0</v>
      </c>
      <c r="J1473" s="24">
        <f t="shared" si="446"/>
        <v>0</v>
      </c>
      <c r="K1473" s="24">
        <v>0</v>
      </c>
      <c r="L1473" s="24">
        <f t="shared" ref="L1473:M1477" si="447">G1473/D1473*100</f>
        <v>100</v>
      </c>
      <c r="M1473" s="24">
        <f t="shared" si="447"/>
        <v>100</v>
      </c>
    </row>
    <row r="1474" spans="1:13" s="28" customFormat="1" ht="18" customHeight="1">
      <c r="A1474" s="22" t="s">
        <v>397</v>
      </c>
      <c r="B1474" s="34"/>
      <c r="C1474" s="24">
        <f t="shared" si="444"/>
        <v>0</v>
      </c>
      <c r="D1474" s="24">
        <f t="shared" si="444"/>
        <v>67000</v>
      </c>
      <c r="E1474" s="24">
        <f>SUM(C1474:D1474)</f>
        <v>67000</v>
      </c>
      <c r="F1474" s="24">
        <f t="shared" si="445"/>
        <v>0</v>
      </c>
      <c r="G1474" s="24">
        <f t="shared" si="445"/>
        <v>67000</v>
      </c>
      <c r="H1474" s="24">
        <f>SUM(F1474:G1474)</f>
        <v>67000</v>
      </c>
      <c r="I1474" s="24">
        <f t="shared" si="446"/>
        <v>0</v>
      </c>
      <c r="J1474" s="24">
        <f t="shared" si="446"/>
        <v>0</v>
      </c>
      <c r="K1474" s="24"/>
      <c r="L1474" s="24">
        <f t="shared" si="447"/>
        <v>100</v>
      </c>
      <c r="M1474" s="24">
        <f t="shared" si="447"/>
        <v>100</v>
      </c>
    </row>
    <row r="1475" spans="1:13" s="28" customFormat="1" ht="18" customHeight="1">
      <c r="A1475" s="97" t="s">
        <v>398</v>
      </c>
      <c r="B1475" s="73"/>
      <c r="C1475" s="32">
        <f t="shared" si="444"/>
        <v>0</v>
      </c>
      <c r="D1475" s="32">
        <f t="shared" si="444"/>
        <v>67000</v>
      </c>
      <c r="E1475" s="32">
        <f>SUM(C1475:D1475)</f>
        <v>67000</v>
      </c>
      <c r="F1475" s="32">
        <f t="shared" si="445"/>
        <v>0</v>
      </c>
      <c r="G1475" s="32">
        <f t="shared" si="445"/>
        <v>67000</v>
      </c>
      <c r="H1475" s="32">
        <f>SUM(F1475:G1475)</f>
        <v>67000</v>
      </c>
      <c r="I1475" s="32">
        <f t="shared" si="446"/>
        <v>0</v>
      </c>
      <c r="J1475" s="32">
        <f t="shared" si="446"/>
        <v>0</v>
      </c>
      <c r="K1475" s="32"/>
      <c r="L1475" s="32">
        <f t="shared" si="447"/>
        <v>100</v>
      </c>
      <c r="M1475" s="32">
        <f t="shared" si="447"/>
        <v>100</v>
      </c>
    </row>
    <row r="1476" spans="1:13" s="28" customFormat="1" ht="18" customHeight="1">
      <c r="A1476" s="98" t="s">
        <v>400</v>
      </c>
      <c r="B1476" s="73"/>
      <c r="C1476" s="32">
        <f t="shared" si="444"/>
        <v>0</v>
      </c>
      <c r="D1476" s="32">
        <f t="shared" si="444"/>
        <v>67000</v>
      </c>
      <c r="E1476" s="32">
        <f>SUM(C1476:D1476)</f>
        <v>67000</v>
      </c>
      <c r="F1476" s="32">
        <f t="shared" si="445"/>
        <v>0</v>
      </c>
      <c r="G1476" s="32">
        <f t="shared" si="445"/>
        <v>67000</v>
      </c>
      <c r="H1476" s="32">
        <f>SUM(F1476:G1476)</f>
        <v>67000</v>
      </c>
      <c r="I1476" s="32">
        <f t="shared" si="446"/>
        <v>0</v>
      </c>
      <c r="J1476" s="32">
        <f t="shared" si="446"/>
        <v>0</v>
      </c>
      <c r="K1476" s="32"/>
      <c r="L1476" s="32">
        <f t="shared" si="447"/>
        <v>100</v>
      </c>
      <c r="M1476" s="32">
        <f t="shared" si="447"/>
        <v>100</v>
      </c>
    </row>
    <row r="1477" spans="1:13" ht="18" customHeight="1">
      <c r="A1477" s="33" t="s">
        <v>28</v>
      </c>
      <c r="B1477" s="25" t="s">
        <v>29</v>
      </c>
      <c r="C1477" s="27"/>
      <c r="D1477" s="27">
        <v>67000</v>
      </c>
      <c r="E1477" s="27">
        <f>C1477+D1477</f>
        <v>67000</v>
      </c>
      <c r="F1477" s="27"/>
      <c r="G1477" s="27">
        <v>67000</v>
      </c>
      <c r="H1477" s="27">
        <f>F1477+G1477</f>
        <v>67000</v>
      </c>
      <c r="I1477" s="27"/>
      <c r="J1477" s="27"/>
      <c r="K1477" s="27"/>
      <c r="L1477" s="27">
        <f t="shared" si="447"/>
        <v>100</v>
      </c>
      <c r="M1477" s="27">
        <f t="shared" si="447"/>
        <v>100</v>
      </c>
    </row>
    <row r="1478" spans="1:13" ht="11.25" customHeight="1">
      <c r="A1478" s="36"/>
      <c r="B1478" s="25"/>
      <c r="C1478" s="27"/>
      <c r="D1478" s="27"/>
      <c r="E1478" s="27"/>
      <c r="F1478" s="27"/>
      <c r="G1478" s="27"/>
      <c r="H1478" s="27"/>
      <c r="I1478" s="27"/>
      <c r="J1478" s="27"/>
      <c r="K1478" s="27"/>
      <c r="L1478" s="27"/>
      <c r="M1478" s="27"/>
    </row>
    <row r="1479" spans="1:13" s="28" customFormat="1" ht="18" customHeight="1">
      <c r="A1479" s="37" t="s">
        <v>70</v>
      </c>
      <c r="B1479" s="34">
        <v>71014</v>
      </c>
      <c r="C1479" s="24">
        <f>SUM(C1484:C1485)</f>
        <v>7500</v>
      </c>
      <c r="D1479" s="24">
        <f>SUM(D1484:D1485)</f>
        <v>0</v>
      </c>
      <c r="E1479" s="24">
        <f t="shared" ref="E1479:E1485" si="448">C1479+D1479</f>
        <v>7500</v>
      </c>
      <c r="F1479" s="24">
        <f>SUM(F1484:F1485)</f>
        <v>7499.49</v>
      </c>
      <c r="G1479" s="24">
        <f>SUM(G1484:G1485)</f>
        <v>0</v>
      </c>
      <c r="H1479" s="24">
        <f t="shared" ref="H1479:H1485" si="449">F1479+G1479</f>
        <v>7499.49</v>
      </c>
      <c r="I1479" s="24">
        <f>SUM(I1484:I1485)</f>
        <v>0</v>
      </c>
      <c r="J1479" s="24">
        <f>SUM(J1484:J1485)</f>
        <v>0</v>
      </c>
      <c r="K1479" s="24">
        <f t="shared" ref="K1479:K1485" si="450">F1479/C1479*100</f>
        <v>99.993199999999987</v>
      </c>
      <c r="L1479" s="24">
        <v>0</v>
      </c>
      <c r="M1479" s="24">
        <f t="shared" ref="M1479:M1485" si="451">H1479/E1479*100</f>
        <v>99.993199999999987</v>
      </c>
    </row>
    <row r="1480" spans="1:13" s="28" customFormat="1" ht="18" customHeight="1">
      <c r="A1480" s="22" t="s">
        <v>397</v>
      </c>
      <c r="B1480" s="34"/>
      <c r="C1480" s="24">
        <f>C1481</f>
        <v>7500</v>
      </c>
      <c r="D1480" s="24">
        <f>D1481</f>
        <v>0</v>
      </c>
      <c r="E1480" s="24">
        <f t="shared" si="448"/>
        <v>7500</v>
      </c>
      <c r="F1480" s="24">
        <f>F1481</f>
        <v>7499.49</v>
      </c>
      <c r="G1480" s="24">
        <f>G1481</f>
        <v>0</v>
      </c>
      <c r="H1480" s="24">
        <f t="shared" si="449"/>
        <v>7499.49</v>
      </c>
      <c r="I1480" s="24">
        <f>I1481</f>
        <v>0</v>
      </c>
      <c r="J1480" s="24">
        <f>J1481</f>
        <v>0</v>
      </c>
      <c r="K1480" s="24">
        <f t="shared" si="450"/>
        <v>99.993199999999987</v>
      </c>
      <c r="L1480" s="24"/>
      <c r="M1480" s="24">
        <f t="shared" si="451"/>
        <v>99.993199999999987</v>
      </c>
    </row>
    <row r="1481" spans="1:13" s="28" customFormat="1" ht="18" customHeight="1">
      <c r="A1481" s="97" t="s">
        <v>398</v>
      </c>
      <c r="B1481" s="73"/>
      <c r="C1481" s="32">
        <f>C1482+C1483</f>
        <v>7500</v>
      </c>
      <c r="D1481" s="32">
        <f>D1482+D1483</f>
        <v>0</v>
      </c>
      <c r="E1481" s="32">
        <f t="shared" si="448"/>
        <v>7500</v>
      </c>
      <c r="F1481" s="32">
        <f>F1482+F1483</f>
        <v>7499.49</v>
      </c>
      <c r="G1481" s="32">
        <f>G1482+G1483</f>
        <v>0</v>
      </c>
      <c r="H1481" s="32">
        <f t="shared" si="449"/>
        <v>7499.49</v>
      </c>
      <c r="I1481" s="32">
        <f>I1482+I1483</f>
        <v>0</v>
      </c>
      <c r="J1481" s="32">
        <f>J1482+J1483</f>
        <v>0</v>
      </c>
      <c r="K1481" s="32">
        <f t="shared" si="450"/>
        <v>99.993199999999987</v>
      </c>
      <c r="L1481" s="32"/>
      <c r="M1481" s="32">
        <f t="shared" si="451"/>
        <v>99.993199999999987</v>
      </c>
    </row>
    <row r="1482" spans="1:13" s="28" customFormat="1" ht="18" customHeight="1">
      <c r="A1482" s="98" t="s">
        <v>399</v>
      </c>
      <c r="B1482" s="73"/>
      <c r="C1482" s="32">
        <f>C1484</f>
        <v>4500</v>
      </c>
      <c r="D1482" s="32">
        <f>D1484</f>
        <v>0</v>
      </c>
      <c r="E1482" s="32">
        <f t="shared" si="448"/>
        <v>4500</v>
      </c>
      <c r="F1482" s="32">
        <f t="shared" ref="F1482:G1484" si="452">F1484</f>
        <v>4500</v>
      </c>
      <c r="G1482" s="32">
        <f t="shared" si="452"/>
        <v>0</v>
      </c>
      <c r="H1482" s="32">
        <f t="shared" si="449"/>
        <v>4500</v>
      </c>
      <c r="I1482" s="32">
        <f>I1484</f>
        <v>0</v>
      </c>
      <c r="J1482" s="32">
        <f>J1484</f>
        <v>0</v>
      </c>
      <c r="K1482" s="32">
        <f t="shared" si="450"/>
        <v>100</v>
      </c>
      <c r="L1482" s="32"/>
      <c r="M1482" s="32">
        <f t="shared" si="451"/>
        <v>100</v>
      </c>
    </row>
    <row r="1483" spans="1:13" s="28" customFormat="1" ht="18" customHeight="1">
      <c r="A1483" s="98" t="s">
        <v>400</v>
      </c>
      <c r="B1483" s="73"/>
      <c r="C1483" s="32">
        <f>C1485</f>
        <v>3000</v>
      </c>
      <c r="D1483" s="32">
        <f>D1485</f>
        <v>0</v>
      </c>
      <c r="E1483" s="32">
        <f t="shared" si="448"/>
        <v>3000</v>
      </c>
      <c r="F1483" s="32">
        <f t="shared" si="452"/>
        <v>2999.49</v>
      </c>
      <c r="G1483" s="32">
        <f t="shared" si="452"/>
        <v>0</v>
      </c>
      <c r="H1483" s="32">
        <f t="shared" si="449"/>
        <v>2999.49</v>
      </c>
      <c r="I1483" s="32">
        <f>I1485</f>
        <v>0</v>
      </c>
      <c r="J1483" s="32">
        <f>J1485</f>
        <v>0</v>
      </c>
      <c r="K1483" s="32">
        <f t="shared" si="450"/>
        <v>99.98299999999999</v>
      </c>
      <c r="L1483" s="32"/>
      <c r="M1483" s="32">
        <f t="shared" si="451"/>
        <v>99.98299999999999</v>
      </c>
    </row>
    <row r="1484" spans="1:13" ht="18" customHeight="1">
      <c r="A1484" s="35" t="s">
        <v>26</v>
      </c>
      <c r="B1484" s="25" t="s">
        <v>27</v>
      </c>
      <c r="C1484" s="27">
        <v>4500</v>
      </c>
      <c r="D1484" s="27"/>
      <c r="E1484" s="27">
        <f t="shared" si="448"/>
        <v>4500</v>
      </c>
      <c r="F1484" s="32">
        <v>4500</v>
      </c>
      <c r="G1484" s="32">
        <f t="shared" si="452"/>
        <v>0</v>
      </c>
      <c r="H1484" s="27">
        <f t="shared" si="449"/>
        <v>4500</v>
      </c>
      <c r="I1484" s="32">
        <f>I1486</f>
        <v>0</v>
      </c>
      <c r="J1484" s="32"/>
      <c r="K1484" s="32">
        <f t="shared" si="450"/>
        <v>100</v>
      </c>
      <c r="L1484" s="32"/>
      <c r="M1484" s="32">
        <f t="shared" si="451"/>
        <v>100</v>
      </c>
    </row>
    <row r="1485" spans="1:13" ht="18" customHeight="1">
      <c r="A1485" s="33" t="s">
        <v>28</v>
      </c>
      <c r="B1485" s="25" t="s">
        <v>29</v>
      </c>
      <c r="C1485" s="27">
        <v>3000</v>
      </c>
      <c r="D1485" s="27"/>
      <c r="E1485" s="27">
        <f t="shared" si="448"/>
        <v>3000</v>
      </c>
      <c r="F1485" s="32">
        <v>2999.49</v>
      </c>
      <c r="G1485" s="32"/>
      <c r="H1485" s="27">
        <f t="shared" si="449"/>
        <v>2999.49</v>
      </c>
      <c r="I1485" s="32"/>
      <c r="J1485" s="32"/>
      <c r="K1485" s="32">
        <f t="shared" si="450"/>
        <v>99.98299999999999</v>
      </c>
      <c r="L1485" s="32"/>
      <c r="M1485" s="32">
        <f t="shared" si="451"/>
        <v>99.98299999999999</v>
      </c>
    </row>
    <row r="1486" spans="1:13" ht="11.25" customHeight="1">
      <c r="A1486" s="25"/>
      <c r="B1486" s="25"/>
      <c r="C1486" s="27"/>
      <c r="D1486" s="27"/>
      <c r="E1486" s="27"/>
      <c r="F1486" s="27"/>
      <c r="G1486" s="27"/>
      <c r="H1486" s="27"/>
      <c r="I1486" s="27"/>
      <c r="J1486" s="27"/>
      <c r="K1486" s="27"/>
      <c r="L1486" s="27"/>
      <c r="M1486" s="27"/>
    </row>
    <row r="1487" spans="1:13" s="28" customFormat="1" ht="18" customHeight="1">
      <c r="A1487" s="37" t="s">
        <v>205</v>
      </c>
      <c r="B1487" s="34">
        <v>71015</v>
      </c>
      <c r="C1487" s="24">
        <f>C1488</f>
        <v>18500</v>
      </c>
      <c r="D1487" s="24">
        <f>D1488</f>
        <v>412595</v>
      </c>
      <c r="E1487" s="24">
        <f t="shared" ref="E1487:E1492" si="453">SUM(C1487:D1487)</f>
        <v>431095</v>
      </c>
      <c r="F1487" s="24">
        <f>F1488</f>
        <v>18497.539999999997</v>
      </c>
      <c r="G1487" s="24">
        <f>G1488</f>
        <v>412587.59</v>
      </c>
      <c r="H1487" s="24">
        <f t="shared" ref="H1487:H1493" si="454">SUM(F1487:G1487)</f>
        <v>431085.13</v>
      </c>
      <c r="I1487" s="24">
        <f>I1488</f>
        <v>25681.780000000002</v>
      </c>
      <c r="J1487" s="24">
        <f>J1488</f>
        <v>0</v>
      </c>
      <c r="K1487" s="43">
        <f t="shared" ref="K1487:M1513" si="455">F1487/C1487*100</f>
        <v>99.986702702702686</v>
      </c>
      <c r="L1487" s="24">
        <f t="shared" si="455"/>
        <v>99.99820404997638</v>
      </c>
      <c r="M1487" s="24">
        <f t="shared" si="455"/>
        <v>99.997710481448408</v>
      </c>
    </row>
    <row r="1488" spans="1:13" s="28" customFormat="1" ht="18" customHeight="1">
      <c r="A1488" s="22" t="s">
        <v>397</v>
      </c>
      <c r="B1488" s="34"/>
      <c r="C1488" s="24">
        <f>C1489+C1492</f>
        <v>18500</v>
      </c>
      <c r="D1488" s="24">
        <f>D1489+D1492</f>
        <v>412595</v>
      </c>
      <c r="E1488" s="24">
        <f t="shared" si="453"/>
        <v>431095</v>
      </c>
      <c r="F1488" s="24">
        <f>F1489+F1492</f>
        <v>18497.539999999997</v>
      </c>
      <c r="G1488" s="24">
        <f>G1489+G1492</f>
        <v>412587.59</v>
      </c>
      <c r="H1488" s="24">
        <f t="shared" si="454"/>
        <v>431085.13</v>
      </c>
      <c r="I1488" s="24">
        <f>I1489+I1492</f>
        <v>25681.780000000002</v>
      </c>
      <c r="J1488" s="24">
        <f>J1489+J1492</f>
        <v>0</v>
      </c>
      <c r="K1488" s="43">
        <f t="shared" si="455"/>
        <v>99.986702702702686</v>
      </c>
      <c r="L1488" s="24">
        <f t="shared" si="455"/>
        <v>99.99820404997638</v>
      </c>
      <c r="M1488" s="24">
        <f t="shared" si="455"/>
        <v>99.997710481448408</v>
      </c>
    </row>
    <row r="1489" spans="1:13" s="28" customFormat="1" ht="18" customHeight="1">
      <c r="A1489" s="97" t="s">
        <v>398</v>
      </c>
      <c r="B1489" s="73"/>
      <c r="C1489" s="32">
        <f>C1490+C1491</f>
        <v>18500</v>
      </c>
      <c r="D1489" s="32">
        <f>D1490+D1491</f>
        <v>412446</v>
      </c>
      <c r="E1489" s="32">
        <f t="shared" si="453"/>
        <v>430946</v>
      </c>
      <c r="F1489" s="32">
        <f>F1490+F1491</f>
        <v>18497.539999999997</v>
      </c>
      <c r="G1489" s="32">
        <f>G1490+G1491</f>
        <v>412438.59</v>
      </c>
      <c r="H1489" s="32">
        <f t="shared" si="454"/>
        <v>430936.13</v>
      </c>
      <c r="I1489" s="32">
        <f>I1490+I1491</f>
        <v>25681.780000000002</v>
      </c>
      <c r="J1489" s="32">
        <f>J1490+J1491</f>
        <v>0</v>
      </c>
      <c r="K1489" s="32">
        <f t="shared" si="455"/>
        <v>99.986702702702686</v>
      </c>
      <c r="L1489" s="32">
        <f t="shared" si="455"/>
        <v>99.998203401172532</v>
      </c>
      <c r="M1489" s="32">
        <f t="shared" si="455"/>
        <v>99.997709689845138</v>
      </c>
    </row>
    <row r="1490" spans="1:13" s="28" customFormat="1" ht="18" customHeight="1">
      <c r="A1490" s="98" t="s">
        <v>399</v>
      </c>
      <c r="B1490" s="73"/>
      <c r="C1490" s="32">
        <f>SUM(C1494:C1499)</f>
        <v>593</v>
      </c>
      <c r="D1490" s="32">
        <f>SUM(D1494:D1499)</f>
        <v>346995</v>
      </c>
      <c r="E1490" s="32">
        <f>SUM(C1490:D1490)</f>
        <v>347588</v>
      </c>
      <c r="F1490" s="32">
        <f>SUM(F1494:F1499)</f>
        <v>591.91999999999996</v>
      </c>
      <c r="G1490" s="32">
        <f>SUM(G1494:G1499)</f>
        <v>346991.02</v>
      </c>
      <c r="H1490" s="32">
        <f t="shared" si="454"/>
        <v>347582.94</v>
      </c>
      <c r="I1490" s="32">
        <f>SUM(I1494:I1499)</f>
        <v>25681.780000000002</v>
      </c>
      <c r="J1490" s="32">
        <f>SUM(J1494:J1499)</f>
        <v>0</v>
      </c>
      <c r="K1490" s="32">
        <f t="shared" si="455"/>
        <v>99.817875210792579</v>
      </c>
      <c r="L1490" s="32">
        <f t="shared" si="455"/>
        <v>99.998853009409359</v>
      </c>
      <c r="M1490" s="32">
        <f t="shared" si="455"/>
        <v>99.998544253541553</v>
      </c>
    </row>
    <row r="1491" spans="1:13" s="28" customFormat="1" ht="18" customHeight="1">
      <c r="A1491" s="98" t="s">
        <v>400</v>
      </c>
      <c r="B1491" s="73"/>
      <c r="C1491" s="32">
        <f>SUM(C1500:C1513)</f>
        <v>17907</v>
      </c>
      <c r="D1491" s="32">
        <f>SUM(D1500:D1513)</f>
        <v>65451</v>
      </c>
      <c r="E1491" s="32">
        <f t="shared" si="453"/>
        <v>83358</v>
      </c>
      <c r="F1491" s="32">
        <f>SUM(F1500:F1513)</f>
        <v>17905.62</v>
      </c>
      <c r="G1491" s="32">
        <f>SUM(G1500:G1513)</f>
        <v>65447.570000000007</v>
      </c>
      <c r="H1491" s="32">
        <f t="shared" si="454"/>
        <v>83353.19</v>
      </c>
      <c r="I1491" s="32">
        <f>SUM(I1500:I1513)</f>
        <v>0</v>
      </c>
      <c r="J1491" s="32">
        <f>SUM(J1500:J1513)</f>
        <v>0</v>
      </c>
      <c r="K1491" s="32">
        <f t="shared" si="455"/>
        <v>99.992293516501917</v>
      </c>
      <c r="L1491" s="32">
        <f t="shared" si="455"/>
        <v>99.994759438358486</v>
      </c>
      <c r="M1491" s="32">
        <f t="shared" si="455"/>
        <v>99.994229708006429</v>
      </c>
    </row>
    <row r="1492" spans="1:13" s="28" customFormat="1" ht="18" customHeight="1">
      <c r="A1492" s="98" t="s">
        <v>402</v>
      </c>
      <c r="B1492" s="73"/>
      <c r="C1492" s="32">
        <f>C1493</f>
        <v>0</v>
      </c>
      <c r="D1492" s="32">
        <f>D1493</f>
        <v>149</v>
      </c>
      <c r="E1492" s="32">
        <f t="shared" si="453"/>
        <v>149</v>
      </c>
      <c r="F1492" s="32">
        <f>F1493</f>
        <v>0</v>
      </c>
      <c r="G1492" s="32">
        <f>G1493</f>
        <v>149</v>
      </c>
      <c r="H1492" s="32">
        <f t="shared" si="454"/>
        <v>149</v>
      </c>
      <c r="I1492" s="32">
        <f>I1493</f>
        <v>0</v>
      </c>
      <c r="J1492" s="32">
        <f>J1493</f>
        <v>0</v>
      </c>
      <c r="K1492" s="32"/>
      <c r="L1492" s="32">
        <f t="shared" si="455"/>
        <v>100</v>
      </c>
      <c r="M1492" s="32">
        <f t="shared" si="455"/>
        <v>100</v>
      </c>
    </row>
    <row r="1493" spans="1:13" s="28" customFormat="1" ht="18" customHeight="1">
      <c r="A1493" s="82" t="s">
        <v>307</v>
      </c>
      <c r="B1493" s="87" t="s">
        <v>46</v>
      </c>
      <c r="C1493" s="32"/>
      <c r="D1493" s="32">
        <v>149</v>
      </c>
      <c r="E1493" s="27">
        <f t="shared" ref="E1493:E1513" si="456">C1493+D1493</f>
        <v>149</v>
      </c>
      <c r="F1493" s="32"/>
      <c r="G1493" s="32">
        <v>149</v>
      </c>
      <c r="H1493" s="32">
        <f t="shared" si="454"/>
        <v>149</v>
      </c>
      <c r="I1493" s="32"/>
      <c r="J1493" s="32"/>
      <c r="K1493" s="32"/>
      <c r="L1493" s="32">
        <f t="shared" si="455"/>
        <v>100</v>
      </c>
      <c r="M1493" s="32">
        <f t="shared" si="455"/>
        <v>100</v>
      </c>
    </row>
    <row r="1494" spans="1:13" ht="18" customHeight="1">
      <c r="A1494" s="33" t="s">
        <v>33</v>
      </c>
      <c r="B1494" s="25" t="s">
        <v>34</v>
      </c>
      <c r="C1494" s="27"/>
      <c r="D1494" s="27">
        <v>69910</v>
      </c>
      <c r="E1494" s="27">
        <f t="shared" si="456"/>
        <v>69910</v>
      </c>
      <c r="F1494" s="27"/>
      <c r="G1494" s="27">
        <v>69909.2</v>
      </c>
      <c r="H1494" s="27">
        <f t="shared" ref="H1494:H1513" si="457">F1494+G1494</f>
        <v>69909.2</v>
      </c>
      <c r="I1494" s="27"/>
      <c r="J1494" s="32"/>
      <c r="K1494" s="32"/>
      <c r="L1494" s="32">
        <f t="shared" si="455"/>
        <v>99.998855671577729</v>
      </c>
      <c r="M1494" s="32">
        <f t="shared" si="455"/>
        <v>99.998855671577729</v>
      </c>
    </row>
    <row r="1495" spans="1:13" ht="18" customHeight="1">
      <c r="A1495" s="33" t="s">
        <v>206</v>
      </c>
      <c r="B1495" s="25" t="s">
        <v>207</v>
      </c>
      <c r="C1495" s="27">
        <v>500</v>
      </c>
      <c r="D1495" s="27">
        <v>203508</v>
      </c>
      <c r="E1495" s="27">
        <f t="shared" si="456"/>
        <v>204008</v>
      </c>
      <c r="F1495" s="27">
        <v>500</v>
      </c>
      <c r="G1495" s="27">
        <v>203507.35</v>
      </c>
      <c r="H1495" s="27">
        <f t="shared" si="457"/>
        <v>204007.35</v>
      </c>
      <c r="I1495" s="27"/>
      <c r="J1495" s="32"/>
      <c r="K1495" s="32">
        <f t="shared" si="455"/>
        <v>100</v>
      </c>
      <c r="L1495" s="32">
        <f t="shared" si="455"/>
        <v>99.999680602236779</v>
      </c>
      <c r="M1495" s="32">
        <f t="shared" si="455"/>
        <v>99.999681385043729</v>
      </c>
    </row>
    <row r="1496" spans="1:13" ht="18" customHeight="1">
      <c r="A1496" s="33" t="s">
        <v>35</v>
      </c>
      <c r="B1496" s="25" t="s">
        <v>36</v>
      </c>
      <c r="C1496" s="27"/>
      <c r="D1496" s="27">
        <v>21610</v>
      </c>
      <c r="E1496" s="27">
        <f t="shared" si="456"/>
        <v>21610</v>
      </c>
      <c r="F1496" s="27"/>
      <c r="G1496" s="27">
        <v>21609.58</v>
      </c>
      <c r="H1496" s="27">
        <f t="shared" si="457"/>
        <v>21609.58</v>
      </c>
      <c r="I1496" s="27">
        <v>21879.48</v>
      </c>
      <c r="J1496" s="32"/>
      <c r="K1496" s="32"/>
      <c r="L1496" s="32">
        <f t="shared" si="455"/>
        <v>99.998056455344752</v>
      </c>
      <c r="M1496" s="32">
        <f t="shared" si="455"/>
        <v>99.998056455344752</v>
      </c>
    </row>
    <row r="1497" spans="1:13" ht="18" customHeight="1">
      <c r="A1497" s="35" t="s">
        <v>22</v>
      </c>
      <c r="B1497" s="25" t="s">
        <v>23</v>
      </c>
      <c r="C1497" s="27">
        <v>80</v>
      </c>
      <c r="D1497" s="27">
        <v>46224</v>
      </c>
      <c r="E1497" s="27">
        <f t="shared" si="456"/>
        <v>46304</v>
      </c>
      <c r="F1497" s="27">
        <v>79.66</v>
      </c>
      <c r="G1497" s="27">
        <v>46222.14</v>
      </c>
      <c r="H1497" s="27">
        <f t="shared" si="457"/>
        <v>46301.8</v>
      </c>
      <c r="I1497" s="27">
        <v>3485.4</v>
      </c>
      <c r="J1497" s="32"/>
      <c r="K1497" s="32">
        <f t="shared" si="455"/>
        <v>99.574999999999989</v>
      </c>
      <c r="L1497" s="32">
        <f t="shared" si="455"/>
        <v>99.995976116303225</v>
      </c>
      <c r="M1497" s="32">
        <f t="shared" si="455"/>
        <v>99.995248790601252</v>
      </c>
    </row>
    <row r="1498" spans="1:13" ht="18" customHeight="1">
      <c r="A1498" s="33" t="s">
        <v>24</v>
      </c>
      <c r="B1498" s="25" t="s">
        <v>25</v>
      </c>
      <c r="C1498" s="27">
        <v>13</v>
      </c>
      <c r="D1498" s="27">
        <v>4243</v>
      </c>
      <c r="E1498" s="27">
        <f t="shared" si="456"/>
        <v>4256</v>
      </c>
      <c r="F1498" s="27">
        <v>12.26</v>
      </c>
      <c r="G1498" s="27">
        <v>4242.75</v>
      </c>
      <c r="H1498" s="27">
        <f t="shared" si="457"/>
        <v>4255.01</v>
      </c>
      <c r="I1498" s="27">
        <v>316.89999999999998</v>
      </c>
      <c r="J1498" s="32"/>
      <c r="K1498" s="32">
        <f t="shared" si="455"/>
        <v>94.307692307692307</v>
      </c>
      <c r="L1498" s="32">
        <f t="shared" si="455"/>
        <v>99.994107942493514</v>
      </c>
      <c r="M1498" s="32">
        <f t="shared" si="455"/>
        <v>99.976738721804509</v>
      </c>
    </row>
    <row r="1499" spans="1:13" ht="18" customHeight="1">
      <c r="A1499" s="33" t="s">
        <v>26</v>
      </c>
      <c r="B1499" s="25" t="s">
        <v>27</v>
      </c>
      <c r="C1499" s="27"/>
      <c r="D1499" s="27">
        <v>1500</v>
      </c>
      <c r="E1499" s="27">
        <f t="shared" si="456"/>
        <v>1500</v>
      </c>
      <c r="F1499" s="27"/>
      <c r="G1499" s="27">
        <v>1500</v>
      </c>
      <c r="H1499" s="27">
        <f t="shared" si="457"/>
        <v>1500</v>
      </c>
      <c r="I1499" s="27"/>
      <c r="J1499" s="32"/>
      <c r="K1499" s="32"/>
      <c r="L1499" s="32">
        <f t="shared" si="455"/>
        <v>100</v>
      </c>
      <c r="M1499" s="32">
        <f t="shared" si="455"/>
        <v>100</v>
      </c>
    </row>
    <row r="1500" spans="1:13" ht="18" customHeight="1">
      <c r="A1500" s="35" t="s">
        <v>37</v>
      </c>
      <c r="B1500" s="25" t="s">
        <v>38</v>
      </c>
      <c r="C1500" s="27"/>
      <c r="D1500" s="27">
        <v>7194</v>
      </c>
      <c r="E1500" s="27">
        <f t="shared" si="456"/>
        <v>7194</v>
      </c>
      <c r="F1500" s="27"/>
      <c r="G1500" s="27">
        <v>7193.86</v>
      </c>
      <c r="H1500" s="27">
        <f t="shared" si="457"/>
        <v>7193.86</v>
      </c>
      <c r="I1500" s="27"/>
      <c r="J1500" s="32"/>
      <c r="K1500" s="32"/>
      <c r="L1500" s="32">
        <f t="shared" si="455"/>
        <v>99.998053933833745</v>
      </c>
      <c r="M1500" s="32">
        <f t="shared" si="455"/>
        <v>99.998053933833745</v>
      </c>
    </row>
    <row r="1501" spans="1:13" ht="18" customHeight="1">
      <c r="A1501" s="35" t="s">
        <v>39</v>
      </c>
      <c r="B1501" s="25" t="s">
        <v>40</v>
      </c>
      <c r="C1501" s="27">
        <v>14600</v>
      </c>
      <c r="D1501" s="27"/>
      <c r="E1501" s="27">
        <f t="shared" si="456"/>
        <v>14600</v>
      </c>
      <c r="F1501" s="27">
        <v>14599.33</v>
      </c>
      <c r="G1501" s="27"/>
      <c r="H1501" s="27">
        <f t="shared" si="457"/>
        <v>14599.33</v>
      </c>
      <c r="I1501" s="27"/>
      <c r="J1501" s="27"/>
      <c r="K1501" s="32">
        <f t="shared" si="455"/>
        <v>99.995410958904102</v>
      </c>
      <c r="L1501" s="32"/>
      <c r="M1501" s="32">
        <f t="shared" si="455"/>
        <v>99.995410958904102</v>
      </c>
    </row>
    <row r="1502" spans="1:13" ht="18" customHeight="1">
      <c r="A1502" s="35" t="s">
        <v>495</v>
      </c>
      <c r="B1502" s="25" t="s">
        <v>212</v>
      </c>
      <c r="C1502" s="27"/>
      <c r="D1502" s="27">
        <v>180</v>
      </c>
      <c r="E1502" s="27">
        <f t="shared" si="456"/>
        <v>180</v>
      </c>
      <c r="F1502" s="27"/>
      <c r="G1502" s="27">
        <v>180</v>
      </c>
      <c r="H1502" s="27">
        <f t="shared" si="457"/>
        <v>180</v>
      </c>
      <c r="I1502" s="27"/>
      <c r="J1502" s="27"/>
      <c r="K1502" s="32"/>
      <c r="L1502" s="32">
        <f t="shared" si="455"/>
        <v>100</v>
      </c>
      <c r="M1502" s="32">
        <f t="shared" si="455"/>
        <v>100</v>
      </c>
    </row>
    <row r="1503" spans="1:13" ht="18" customHeight="1">
      <c r="A1503" s="33" t="s">
        <v>28</v>
      </c>
      <c r="B1503" s="25" t="s">
        <v>29</v>
      </c>
      <c r="C1503" s="27"/>
      <c r="D1503" s="27">
        <v>7822</v>
      </c>
      <c r="E1503" s="27">
        <f t="shared" si="456"/>
        <v>7822</v>
      </c>
      <c r="F1503" s="27"/>
      <c r="G1503" s="27">
        <v>7821.07</v>
      </c>
      <c r="H1503" s="27">
        <f t="shared" si="457"/>
        <v>7821.07</v>
      </c>
      <c r="I1503" s="27"/>
      <c r="J1503" s="27"/>
      <c r="K1503" s="32"/>
      <c r="L1503" s="27">
        <f>G1503/D1503*100</f>
        <v>99.988110457683462</v>
      </c>
      <c r="M1503" s="27">
        <f>H1503/E1503*100</f>
        <v>99.988110457683462</v>
      </c>
    </row>
    <row r="1504" spans="1:13" ht="18" customHeight="1">
      <c r="A1504" s="33" t="s">
        <v>73</v>
      </c>
      <c r="B1504" s="25" t="s">
        <v>74</v>
      </c>
      <c r="C1504" s="27"/>
      <c r="D1504" s="27">
        <v>391</v>
      </c>
      <c r="E1504" s="27">
        <f t="shared" si="456"/>
        <v>391</v>
      </c>
      <c r="F1504" s="27"/>
      <c r="G1504" s="27">
        <v>390.12</v>
      </c>
      <c r="H1504" s="27">
        <f t="shared" si="457"/>
        <v>390.12</v>
      </c>
      <c r="I1504" s="27"/>
      <c r="J1504" s="27"/>
      <c r="K1504" s="32"/>
      <c r="L1504" s="27">
        <f t="shared" si="455"/>
        <v>99.774936061381069</v>
      </c>
      <c r="M1504" s="27">
        <f t="shared" si="455"/>
        <v>99.774936061381069</v>
      </c>
    </row>
    <row r="1505" spans="1:13" ht="18" customHeight="1">
      <c r="A1505" s="72" t="s">
        <v>288</v>
      </c>
      <c r="B1505" s="25" t="s">
        <v>260</v>
      </c>
      <c r="C1505" s="27"/>
      <c r="D1505" s="27">
        <v>908</v>
      </c>
      <c r="E1505" s="27">
        <f t="shared" si="456"/>
        <v>908</v>
      </c>
      <c r="F1505" s="27"/>
      <c r="G1505" s="27">
        <v>907.68</v>
      </c>
      <c r="H1505" s="27">
        <f t="shared" si="457"/>
        <v>907.68</v>
      </c>
      <c r="I1505" s="27"/>
      <c r="J1505" s="27"/>
      <c r="K1505" s="32"/>
      <c r="L1505" s="27">
        <f t="shared" si="455"/>
        <v>99.964757709251089</v>
      </c>
      <c r="M1505" s="27">
        <f t="shared" si="455"/>
        <v>99.964757709251089</v>
      </c>
    </row>
    <row r="1506" spans="1:13" ht="18" customHeight="1">
      <c r="A1506" s="72" t="s">
        <v>285</v>
      </c>
      <c r="B1506" s="25" t="s">
        <v>261</v>
      </c>
      <c r="C1506" s="27"/>
      <c r="D1506" s="27">
        <v>2587</v>
      </c>
      <c r="E1506" s="27">
        <f t="shared" si="456"/>
        <v>2587</v>
      </c>
      <c r="F1506" s="27"/>
      <c r="G1506" s="27">
        <v>2586.92</v>
      </c>
      <c r="H1506" s="27">
        <f t="shared" si="457"/>
        <v>2586.92</v>
      </c>
      <c r="I1506" s="27"/>
      <c r="J1506" s="27"/>
      <c r="K1506" s="32"/>
      <c r="L1506" s="27">
        <f t="shared" si="455"/>
        <v>99.996907614998065</v>
      </c>
      <c r="M1506" s="27">
        <f t="shared" si="455"/>
        <v>99.996907614998065</v>
      </c>
    </row>
    <row r="1507" spans="1:13" ht="18" customHeight="1">
      <c r="A1507" s="72" t="s">
        <v>325</v>
      </c>
      <c r="B1507" s="25" t="s">
        <v>263</v>
      </c>
      <c r="C1507" s="27"/>
      <c r="D1507" s="27">
        <v>24000</v>
      </c>
      <c r="E1507" s="27">
        <f t="shared" si="456"/>
        <v>24000</v>
      </c>
      <c r="F1507" s="27"/>
      <c r="G1507" s="27">
        <v>24000</v>
      </c>
      <c r="H1507" s="27">
        <f t="shared" si="457"/>
        <v>24000</v>
      </c>
      <c r="I1507" s="27"/>
      <c r="J1507" s="27"/>
      <c r="K1507" s="32"/>
      <c r="L1507" s="27">
        <f t="shared" si="455"/>
        <v>100</v>
      </c>
      <c r="M1507" s="27">
        <f t="shared" si="455"/>
        <v>100</v>
      </c>
    </row>
    <row r="1508" spans="1:13" ht="18" customHeight="1">
      <c r="A1508" s="33" t="s">
        <v>75</v>
      </c>
      <c r="B1508" s="25" t="s">
        <v>76</v>
      </c>
      <c r="C1508" s="27"/>
      <c r="D1508" s="27">
        <v>681</v>
      </c>
      <c r="E1508" s="27">
        <f t="shared" si="456"/>
        <v>681</v>
      </c>
      <c r="F1508" s="27"/>
      <c r="G1508" s="27">
        <v>680.32</v>
      </c>
      <c r="H1508" s="27">
        <f t="shared" si="457"/>
        <v>680.32</v>
      </c>
      <c r="I1508" s="27"/>
      <c r="J1508" s="27"/>
      <c r="K1508" s="32"/>
      <c r="L1508" s="27">
        <f t="shared" si="455"/>
        <v>99.900146842878129</v>
      </c>
      <c r="M1508" s="27">
        <f t="shared" si="455"/>
        <v>99.900146842878129</v>
      </c>
    </row>
    <row r="1509" spans="1:13" ht="18" customHeight="1">
      <c r="A1509" s="33" t="s">
        <v>41</v>
      </c>
      <c r="B1509" s="25" t="s">
        <v>42</v>
      </c>
      <c r="C1509" s="27">
        <v>7</v>
      </c>
      <c r="D1509" s="27">
        <v>6480</v>
      </c>
      <c r="E1509" s="27">
        <f t="shared" si="456"/>
        <v>6487</v>
      </c>
      <c r="F1509" s="27">
        <v>7</v>
      </c>
      <c r="G1509" s="27">
        <v>6480</v>
      </c>
      <c r="H1509" s="27">
        <f t="shared" si="457"/>
        <v>6487</v>
      </c>
      <c r="I1509" s="27"/>
      <c r="J1509" s="27"/>
      <c r="K1509" s="32">
        <f t="shared" si="455"/>
        <v>100</v>
      </c>
      <c r="L1509" s="27">
        <f t="shared" si="455"/>
        <v>100</v>
      </c>
      <c r="M1509" s="27">
        <f t="shared" si="455"/>
        <v>100</v>
      </c>
    </row>
    <row r="1510" spans="1:13" ht="18" customHeight="1">
      <c r="A1510" s="33" t="s">
        <v>367</v>
      </c>
      <c r="B1510" s="25" t="s">
        <v>366</v>
      </c>
      <c r="C1510" s="27"/>
      <c r="D1510" s="27">
        <v>555</v>
      </c>
      <c r="E1510" s="27">
        <f t="shared" si="456"/>
        <v>555</v>
      </c>
      <c r="F1510" s="27"/>
      <c r="G1510" s="27">
        <v>554.79999999999995</v>
      </c>
      <c r="H1510" s="27">
        <f t="shared" si="457"/>
        <v>554.79999999999995</v>
      </c>
      <c r="I1510" s="27"/>
      <c r="J1510" s="27"/>
      <c r="K1510" s="32"/>
      <c r="L1510" s="27">
        <f t="shared" si="455"/>
        <v>99.963963963963948</v>
      </c>
      <c r="M1510" s="27">
        <f t="shared" si="455"/>
        <v>99.963963963963948</v>
      </c>
    </row>
    <row r="1511" spans="1:13" ht="18" customHeight="1">
      <c r="A1511" s="33" t="s">
        <v>368</v>
      </c>
      <c r="B1511" s="25" t="s">
        <v>265</v>
      </c>
      <c r="C1511" s="27"/>
      <c r="D1511" s="27">
        <v>555</v>
      </c>
      <c r="E1511" s="27">
        <f t="shared" si="456"/>
        <v>555</v>
      </c>
      <c r="F1511" s="27"/>
      <c r="G1511" s="27">
        <v>554.79999999999995</v>
      </c>
      <c r="H1511" s="27">
        <f t="shared" si="457"/>
        <v>554.79999999999995</v>
      </c>
      <c r="I1511" s="27"/>
      <c r="J1511" s="27"/>
      <c r="K1511" s="32"/>
      <c r="L1511" s="27">
        <f t="shared" si="455"/>
        <v>99.963963963963948</v>
      </c>
      <c r="M1511" s="27">
        <f t="shared" si="455"/>
        <v>99.963963963963948</v>
      </c>
    </row>
    <row r="1512" spans="1:13" ht="18" customHeight="1">
      <c r="A1512" s="71" t="s">
        <v>286</v>
      </c>
      <c r="B1512" s="25" t="s">
        <v>266</v>
      </c>
      <c r="C1512" s="27"/>
      <c r="D1512" s="27">
        <v>1953</v>
      </c>
      <c r="E1512" s="27">
        <f t="shared" si="456"/>
        <v>1953</v>
      </c>
      <c r="F1512" s="27"/>
      <c r="G1512" s="27">
        <v>1953</v>
      </c>
      <c r="H1512" s="27">
        <f t="shared" si="457"/>
        <v>1953</v>
      </c>
      <c r="I1512" s="27"/>
      <c r="J1512" s="27"/>
      <c r="K1512" s="32"/>
      <c r="L1512" s="27">
        <f t="shared" si="455"/>
        <v>100</v>
      </c>
      <c r="M1512" s="27">
        <f t="shared" si="455"/>
        <v>100</v>
      </c>
    </row>
    <row r="1513" spans="1:13" ht="18" customHeight="1">
      <c r="A1513" s="71" t="s">
        <v>287</v>
      </c>
      <c r="B1513" s="25" t="s">
        <v>267</v>
      </c>
      <c r="C1513" s="27">
        <v>3300</v>
      </c>
      <c r="D1513" s="27">
        <v>12145</v>
      </c>
      <c r="E1513" s="27">
        <f t="shared" si="456"/>
        <v>15445</v>
      </c>
      <c r="F1513" s="27">
        <v>3299.29</v>
      </c>
      <c r="G1513" s="27">
        <v>12145</v>
      </c>
      <c r="H1513" s="27">
        <f t="shared" si="457"/>
        <v>15444.29</v>
      </c>
      <c r="I1513" s="27"/>
      <c r="J1513" s="27"/>
      <c r="K1513" s="32">
        <f t="shared" si="455"/>
        <v>99.978484848484854</v>
      </c>
      <c r="L1513" s="27">
        <f t="shared" si="455"/>
        <v>100</v>
      </c>
      <c r="M1513" s="27">
        <f t="shared" si="455"/>
        <v>99.995403043056001</v>
      </c>
    </row>
    <row r="1514" spans="1:13" ht="18" customHeight="1">
      <c r="A1514" s="71"/>
      <c r="B1514" s="25"/>
      <c r="C1514" s="27"/>
      <c r="D1514" s="27"/>
      <c r="E1514" s="27"/>
      <c r="F1514" s="27"/>
      <c r="G1514" s="27"/>
      <c r="H1514" s="27"/>
      <c r="I1514" s="27"/>
      <c r="J1514" s="27"/>
      <c r="K1514" s="32"/>
      <c r="L1514" s="27"/>
      <c r="M1514" s="27"/>
    </row>
    <row r="1515" spans="1:13" s="28" customFormat="1" ht="18" customHeight="1">
      <c r="A1515" s="37" t="s">
        <v>496</v>
      </c>
      <c r="B1515" s="34">
        <v>71078</v>
      </c>
      <c r="C1515" s="24">
        <f t="shared" ref="C1515:D1518" si="458">C1516</f>
        <v>0</v>
      </c>
      <c r="D1515" s="24">
        <f t="shared" si="458"/>
        <v>987</v>
      </c>
      <c r="E1515" s="24">
        <f>SUM(C1515:D1515)</f>
        <v>987</v>
      </c>
      <c r="F1515" s="24">
        <f t="shared" ref="F1515:G1518" si="459">F1516</f>
        <v>0</v>
      </c>
      <c r="G1515" s="24">
        <f t="shared" si="459"/>
        <v>986.5</v>
      </c>
      <c r="H1515" s="24">
        <f>SUM(F1515:G1515)</f>
        <v>986.5</v>
      </c>
      <c r="I1515" s="24">
        <f t="shared" ref="I1515:J1518" si="460">I1516</f>
        <v>0</v>
      </c>
      <c r="J1515" s="24">
        <f t="shared" si="460"/>
        <v>0</v>
      </c>
      <c r="K1515" s="32"/>
      <c r="L1515" s="24">
        <f t="shared" ref="L1515:M1519" si="461">G1515/D1515*100</f>
        <v>99.949341438703144</v>
      </c>
      <c r="M1515" s="24">
        <f t="shared" si="461"/>
        <v>99.949341438703144</v>
      </c>
    </row>
    <row r="1516" spans="1:13" s="28" customFormat="1" ht="18" customHeight="1">
      <c r="A1516" s="22" t="s">
        <v>397</v>
      </c>
      <c r="B1516" s="34"/>
      <c r="C1516" s="24">
        <f t="shared" si="458"/>
        <v>0</v>
      </c>
      <c r="D1516" s="24">
        <f t="shared" si="458"/>
        <v>987</v>
      </c>
      <c r="E1516" s="24">
        <f>SUM(C1516:D1516)</f>
        <v>987</v>
      </c>
      <c r="F1516" s="24">
        <f t="shared" si="459"/>
        <v>0</v>
      </c>
      <c r="G1516" s="24">
        <f t="shared" si="459"/>
        <v>986.5</v>
      </c>
      <c r="H1516" s="24">
        <f>SUM(F1516:G1516)</f>
        <v>986.5</v>
      </c>
      <c r="I1516" s="24">
        <f t="shared" si="460"/>
        <v>0</v>
      </c>
      <c r="J1516" s="24">
        <f t="shared" si="460"/>
        <v>0</v>
      </c>
      <c r="K1516" s="32"/>
      <c r="L1516" s="24">
        <f t="shared" si="461"/>
        <v>99.949341438703144</v>
      </c>
      <c r="M1516" s="24">
        <f t="shared" si="461"/>
        <v>99.949341438703144</v>
      </c>
    </row>
    <row r="1517" spans="1:13" ht="18" customHeight="1">
      <c r="A1517" s="97" t="s">
        <v>398</v>
      </c>
      <c r="B1517" s="56"/>
      <c r="C1517" s="27">
        <f t="shared" si="458"/>
        <v>0</v>
      </c>
      <c r="D1517" s="27">
        <f t="shared" si="458"/>
        <v>987</v>
      </c>
      <c r="E1517" s="27">
        <f>SUM(C1517:D1517)</f>
        <v>987</v>
      </c>
      <c r="F1517" s="27">
        <f t="shared" si="459"/>
        <v>0</v>
      </c>
      <c r="G1517" s="27">
        <f t="shared" si="459"/>
        <v>986.5</v>
      </c>
      <c r="H1517" s="27">
        <f>SUM(F1517:G1517)</f>
        <v>986.5</v>
      </c>
      <c r="I1517" s="27">
        <f t="shared" si="460"/>
        <v>0</v>
      </c>
      <c r="J1517" s="27">
        <f t="shared" si="460"/>
        <v>0</v>
      </c>
      <c r="K1517" s="32"/>
      <c r="L1517" s="27">
        <f t="shared" si="461"/>
        <v>99.949341438703144</v>
      </c>
      <c r="M1517" s="27">
        <f t="shared" si="461"/>
        <v>99.949341438703144</v>
      </c>
    </row>
    <row r="1518" spans="1:13" ht="18" customHeight="1">
      <c r="A1518" s="98" t="s">
        <v>400</v>
      </c>
      <c r="B1518" s="56"/>
      <c r="C1518" s="27">
        <f t="shared" si="458"/>
        <v>0</v>
      </c>
      <c r="D1518" s="27">
        <f t="shared" si="458"/>
        <v>987</v>
      </c>
      <c r="E1518" s="27">
        <f>SUM(C1518:D1518)</f>
        <v>987</v>
      </c>
      <c r="F1518" s="27">
        <f t="shared" si="459"/>
        <v>0</v>
      </c>
      <c r="G1518" s="27">
        <f t="shared" si="459"/>
        <v>986.5</v>
      </c>
      <c r="H1518" s="27">
        <f>SUM(F1518:G1518)</f>
        <v>986.5</v>
      </c>
      <c r="I1518" s="27">
        <f t="shared" si="460"/>
        <v>0</v>
      </c>
      <c r="J1518" s="27">
        <f t="shared" si="460"/>
        <v>0</v>
      </c>
      <c r="K1518" s="32"/>
      <c r="L1518" s="27">
        <f t="shared" si="461"/>
        <v>99.949341438703144</v>
      </c>
      <c r="M1518" s="27">
        <f t="shared" si="461"/>
        <v>99.949341438703144</v>
      </c>
    </row>
    <row r="1519" spans="1:13" ht="18" customHeight="1">
      <c r="A1519" s="33" t="s">
        <v>75</v>
      </c>
      <c r="B1519" s="25" t="s">
        <v>76</v>
      </c>
      <c r="C1519" s="32"/>
      <c r="D1519" s="32">
        <v>987</v>
      </c>
      <c r="E1519" s="32">
        <f>SUM(C1519:D1519)</f>
        <v>987</v>
      </c>
      <c r="F1519" s="32"/>
      <c r="G1519" s="32">
        <v>986.5</v>
      </c>
      <c r="H1519" s="32">
        <f>SUM(F1519:G1519)</f>
        <v>986.5</v>
      </c>
      <c r="I1519" s="32"/>
      <c r="J1519" s="32"/>
      <c r="K1519" s="32"/>
      <c r="L1519" s="27">
        <f t="shared" si="461"/>
        <v>99.949341438703144</v>
      </c>
      <c r="M1519" s="27">
        <f t="shared" si="461"/>
        <v>99.949341438703144</v>
      </c>
    </row>
    <row r="1520" spans="1:13" ht="18" customHeight="1">
      <c r="A1520" s="71"/>
      <c r="B1520" s="25"/>
      <c r="C1520" s="27"/>
      <c r="D1520" s="27"/>
      <c r="E1520" s="27"/>
      <c r="F1520" s="27"/>
      <c r="G1520" s="27"/>
      <c r="H1520" s="27"/>
      <c r="I1520" s="27"/>
      <c r="J1520" s="27"/>
      <c r="K1520" s="27"/>
      <c r="L1520" s="27"/>
      <c r="M1520" s="27"/>
    </row>
    <row r="1521" spans="1:13" ht="18" customHeight="1">
      <c r="A1521" s="23" t="s">
        <v>77</v>
      </c>
      <c r="B1521" s="23" t="s">
        <v>78</v>
      </c>
      <c r="C1521" s="24">
        <f>C1522+C1526</f>
        <v>1362285</v>
      </c>
      <c r="D1521" s="24">
        <f>D1522+D1526</f>
        <v>583248.23</v>
      </c>
      <c r="E1521" s="24">
        <f>SUM(C1521:D1521)</f>
        <v>1945533.23</v>
      </c>
      <c r="F1521" s="24">
        <f>F1522+F1526</f>
        <v>1335125.3599999999</v>
      </c>
      <c r="G1521" s="24">
        <f>G1522+G1526</f>
        <v>582817.44999999995</v>
      </c>
      <c r="H1521" s="24">
        <f>SUM(F1521:G1521)</f>
        <v>1917942.8099999998</v>
      </c>
      <c r="I1521" s="24">
        <f>I1522+I1526</f>
        <v>5529.41</v>
      </c>
      <c r="J1521" s="24">
        <f>J1522+J1526</f>
        <v>0</v>
      </c>
      <c r="K1521" s="24">
        <f>F1521/C1521*100</f>
        <v>98.00631732713785</v>
      </c>
      <c r="L1521" s="24">
        <f>G1521/D1521*100</f>
        <v>99.926141224637746</v>
      </c>
      <c r="M1521" s="24">
        <f>H1521/E1521*100</f>
        <v>98.581858198330536</v>
      </c>
    </row>
    <row r="1522" spans="1:13" ht="18" customHeight="1">
      <c r="A1522" s="22" t="s">
        <v>397</v>
      </c>
      <c r="B1522" s="23"/>
      <c r="C1522" s="24">
        <f>C1523</f>
        <v>1362285</v>
      </c>
      <c r="D1522" s="24">
        <f>D1523</f>
        <v>195993</v>
      </c>
      <c r="E1522" s="24">
        <f t="shared" ref="E1522:E1528" si="462">SUM(C1522:D1522)</f>
        <v>1558278</v>
      </c>
      <c r="F1522" s="24">
        <f>F1523</f>
        <v>1335125.3599999999</v>
      </c>
      <c r="G1522" s="24">
        <f>G1523</f>
        <v>195992.27</v>
      </c>
      <c r="H1522" s="24">
        <f t="shared" ref="H1522:H1528" si="463">SUM(F1522:G1522)</f>
        <v>1531117.63</v>
      </c>
      <c r="I1522" s="24">
        <f>I1523</f>
        <v>5529.41</v>
      </c>
      <c r="J1522" s="24">
        <f>J1523</f>
        <v>0</v>
      </c>
      <c r="K1522" s="24">
        <f>F1522/C1522*100</f>
        <v>98.00631732713785</v>
      </c>
      <c r="L1522" s="24">
        <f t="shared" ref="L1522:M1528" si="464">G1522/D1522*100</f>
        <v>99.999627537718183</v>
      </c>
      <c r="M1522" s="24">
        <f t="shared" si="464"/>
        <v>98.257026666615317</v>
      </c>
    </row>
    <row r="1523" spans="1:13" ht="18" customHeight="1">
      <c r="A1523" s="97" t="s">
        <v>398</v>
      </c>
      <c r="B1523" s="31"/>
      <c r="C1523" s="32">
        <f>C1524+C1525</f>
        <v>1362285</v>
      </c>
      <c r="D1523" s="32">
        <f>D1524+D1525</f>
        <v>195993</v>
      </c>
      <c r="E1523" s="32">
        <f t="shared" si="462"/>
        <v>1558278</v>
      </c>
      <c r="F1523" s="32">
        <f>F1524+F1525</f>
        <v>1335125.3599999999</v>
      </c>
      <c r="G1523" s="32">
        <f>G1524+G1525</f>
        <v>195992.27</v>
      </c>
      <c r="H1523" s="32">
        <f t="shared" si="463"/>
        <v>1531117.63</v>
      </c>
      <c r="I1523" s="32">
        <f>I1524+I1525</f>
        <v>5529.41</v>
      </c>
      <c r="J1523" s="32">
        <f>J1524+J1525</f>
        <v>0</v>
      </c>
      <c r="K1523" s="32">
        <f>F1523/C1523*100</f>
        <v>98.00631732713785</v>
      </c>
      <c r="L1523" s="32">
        <f t="shared" si="464"/>
        <v>99.999627537718183</v>
      </c>
      <c r="M1523" s="32">
        <f t="shared" si="464"/>
        <v>98.257026666615317</v>
      </c>
    </row>
    <row r="1524" spans="1:13" ht="18" customHeight="1">
      <c r="A1524" s="98" t="s">
        <v>399</v>
      </c>
      <c r="B1524" s="31"/>
      <c r="C1524" s="32">
        <f>C1533+C1542+C1562</f>
        <v>627585</v>
      </c>
      <c r="D1524" s="32">
        <f>D1533+D1542+D1562</f>
        <v>189081.48</v>
      </c>
      <c r="E1524" s="32">
        <f t="shared" si="462"/>
        <v>816666.48</v>
      </c>
      <c r="F1524" s="32">
        <f>F1533+F1542+F1562</f>
        <v>623740.54</v>
      </c>
      <c r="G1524" s="32">
        <f>G1533+G1542+G1562</f>
        <v>189080.75</v>
      </c>
      <c r="H1524" s="32">
        <f t="shared" si="463"/>
        <v>812821.29</v>
      </c>
      <c r="I1524" s="32">
        <f>I1533+I1542+I1562</f>
        <v>0</v>
      </c>
      <c r="J1524" s="32">
        <f>J1533+J1542+J1562</f>
        <v>0</v>
      </c>
      <c r="K1524" s="32">
        <f>F1524/C1524*100</f>
        <v>99.387420030752821</v>
      </c>
      <c r="L1524" s="32">
        <f t="shared" si="464"/>
        <v>99.999613923055804</v>
      </c>
      <c r="M1524" s="32">
        <f t="shared" si="464"/>
        <v>99.52916030054277</v>
      </c>
    </row>
    <row r="1525" spans="1:13" ht="18" customHeight="1">
      <c r="A1525" s="98" t="s">
        <v>400</v>
      </c>
      <c r="B1525" s="31"/>
      <c r="C1525" s="32">
        <f>C1543+C1563</f>
        <v>734700</v>
      </c>
      <c r="D1525" s="32">
        <f>D1543+D1563</f>
        <v>6911.5199999999995</v>
      </c>
      <c r="E1525" s="32">
        <f t="shared" si="462"/>
        <v>741611.52000000002</v>
      </c>
      <c r="F1525" s="32">
        <f>F1543+F1563</f>
        <v>711384.82</v>
      </c>
      <c r="G1525" s="32">
        <f>G1543+G1563</f>
        <v>6911.5199999999995</v>
      </c>
      <c r="H1525" s="32">
        <f t="shared" si="463"/>
        <v>718296.34</v>
      </c>
      <c r="I1525" s="32">
        <f>I1543+I1563</f>
        <v>5529.41</v>
      </c>
      <c r="J1525" s="32">
        <f>J1543+J1563</f>
        <v>0</v>
      </c>
      <c r="K1525" s="32">
        <f>F1525/C1525*100</f>
        <v>96.826571389682854</v>
      </c>
      <c r="L1525" s="32">
        <f t="shared" si="464"/>
        <v>100</v>
      </c>
      <c r="M1525" s="32">
        <f t="shared" si="464"/>
        <v>96.856146463312754</v>
      </c>
    </row>
    <row r="1526" spans="1:13" ht="18" customHeight="1">
      <c r="A1526" s="96" t="s">
        <v>406</v>
      </c>
      <c r="B1526" s="23"/>
      <c r="C1526" s="24">
        <f>C1527</f>
        <v>0</v>
      </c>
      <c r="D1526" s="24">
        <f>D1527</f>
        <v>387255.23</v>
      </c>
      <c r="E1526" s="24">
        <f t="shared" si="462"/>
        <v>387255.23</v>
      </c>
      <c r="F1526" s="24">
        <f>F1527</f>
        <v>0</v>
      </c>
      <c r="G1526" s="24">
        <f>G1527</f>
        <v>386825.18</v>
      </c>
      <c r="H1526" s="24">
        <f t="shared" si="463"/>
        <v>386825.18</v>
      </c>
      <c r="I1526" s="24">
        <f>I1527</f>
        <v>0</v>
      </c>
      <c r="J1526" s="24">
        <f>J1527</f>
        <v>0</v>
      </c>
      <c r="K1526" s="24"/>
      <c r="L1526" s="24">
        <f t="shared" si="464"/>
        <v>99.888949207993917</v>
      </c>
      <c r="M1526" s="24">
        <f t="shared" si="464"/>
        <v>99.888949207993917</v>
      </c>
    </row>
    <row r="1527" spans="1:13" ht="18" customHeight="1">
      <c r="A1527" s="14" t="s">
        <v>407</v>
      </c>
      <c r="B1527" s="31"/>
      <c r="C1527" s="32">
        <f>C1545</f>
        <v>0</v>
      </c>
      <c r="D1527" s="32">
        <f>D1545</f>
        <v>387255.23</v>
      </c>
      <c r="E1527" s="32">
        <f t="shared" si="462"/>
        <v>387255.23</v>
      </c>
      <c r="F1527" s="32">
        <f>F1545</f>
        <v>0</v>
      </c>
      <c r="G1527" s="32">
        <f>G1545</f>
        <v>386825.18</v>
      </c>
      <c r="H1527" s="32">
        <f t="shared" si="463"/>
        <v>386825.18</v>
      </c>
      <c r="I1527" s="32">
        <f>I1545</f>
        <v>0</v>
      </c>
      <c r="J1527" s="32">
        <f>J1545</f>
        <v>0</v>
      </c>
      <c r="K1527" s="32"/>
      <c r="L1527" s="32">
        <f t="shared" si="464"/>
        <v>99.888949207993917</v>
      </c>
      <c r="M1527" s="32">
        <f t="shared" si="464"/>
        <v>99.888949207993917</v>
      </c>
    </row>
    <row r="1528" spans="1:13" ht="45" customHeight="1">
      <c r="A1528" s="95" t="s">
        <v>408</v>
      </c>
      <c r="B1528" s="31"/>
      <c r="C1528" s="32">
        <f>C1546</f>
        <v>0</v>
      </c>
      <c r="D1528" s="32">
        <f>D1546</f>
        <v>387255.23</v>
      </c>
      <c r="E1528" s="32">
        <f t="shared" si="462"/>
        <v>387255.23</v>
      </c>
      <c r="F1528" s="32">
        <f>F1546</f>
        <v>0</v>
      </c>
      <c r="G1528" s="32">
        <f>G1546</f>
        <v>386825.18</v>
      </c>
      <c r="H1528" s="32">
        <f t="shared" si="463"/>
        <v>386825.18</v>
      </c>
      <c r="I1528" s="32">
        <f>I1546</f>
        <v>0</v>
      </c>
      <c r="J1528" s="32">
        <f>J1546</f>
        <v>0</v>
      </c>
      <c r="K1528" s="32"/>
      <c r="L1528" s="32">
        <f t="shared" si="464"/>
        <v>99.888949207993917</v>
      </c>
      <c r="M1528" s="32">
        <f t="shared" si="464"/>
        <v>99.888949207993917</v>
      </c>
    </row>
    <row r="1529" spans="1:13" ht="18.75" customHeight="1">
      <c r="A1529" s="23"/>
      <c r="B1529" s="23"/>
      <c r="C1529" s="24"/>
      <c r="D1529" s="24"/>
      <c r="E1529" s="24"/>
      <c r="F1529" s="24"/>
      <c r="G1529" s="24"/>
      <c r="H1529" s="24"/>
      <c r="I1529" s="24"/>
      <c r="J1529" s="24"/>
      <c r="K1529" s="24"/>
      <c r="L1529" s="24"/>
      <c r="M1529" s="24"/>
    </row>
    <row r="1530" spans="1:13" s="28" customFormat="1" ht="18" customHeight="1">
      <c r="A1530" s="23" t="s">
        <v>79</v>
      </c>
      <c r="B1530" s="34">
        <v>75011</v>
      </c>
      <c r="C1530" s="24">
        <f>SUM(C1534:C1537)</f>
        <v>0</v>
      </c>
      <c r="D1530" s="24">
        <f>SUM(D1534:D1537)</f>
        <v>177251</v>
      </c>
      <c r="E1530" s="24">
        <f>SUM(C1530:D1530)</f>
        <v>177251</v>
      </c>
      <c r="F1530" s="24">
        <f>SUM(F1534:F1537)</f>
        <v>0</v>
      </c>
      <c r="G1530" s="24">
        <f>SUM(G1534:G1537)</f>
        <v>177251</v>
      </c>
      <c r="H1530" s="24">
        <f>SUM(F1530:G1530)</f>
        <v>177251</v>
      </c>
      <c r="I1530" s="24">
        <f>SUM(I1534:I1537)</f>
        <v>0</v>
      </c>
      <c r="J1530" s="24">
        <f>SUM(J1534:J1537)</f>
        <v>0</v>
      </c>
      <c r="K1530" s="24">
        <v>0</v>
      </c>
      <c r="L1530" s="24">
        <f t="shared" ref="L1530:M1537" si="465">G1530/D1530*100</f>
        <v>100</v>
      </c>
      <c r="M1530" s="24">
        <f t="shared" si="465"/>
        <v>100</v>
      </c>
    </row>
    <row r="1531" spans="1:13" s="28" customFormat="1" ht="18" customHeight="1">
      <c r="A1531" s="22" t="s">
        <v>397</v>
      </c>
      <c r="B1531" s="34"/>
      <c r="C1531" s="24">
        <f>C1532</f>
        <v>0</v>
      </c>
      <c r="D1531" s="24">
        <f>D1532</f>
        <v>177251</v>
      </c>
      <c r="E1531" s="24">
        <f>SUM(C1531:D1531)</f>
        <v>177251</v>
      </c>
      <c r="F1531" s="24">
        <f>F1532</f>
        <v>0</v>
      </c>
      <c r="G1531" s="24">
        <f>G1532</f>
        <v>177251</v>
      </c>
      <c r="H1531" s="24">
        <f>SUM(F1531:G1531)</f>
        <v>177251</v>
      </c>
      <c r="I1531" s="24">
        <f>I1532</f>
        <v>0</v>
      </c>
      <c r="J1531" s="24">
        <f>J1532</f>
        <v>0</v>
      </c>
      <c r="K1531" s="24"/>
      <c r="L1531" s="24">
        <f t="shared" si="465"/>
        <v>100</v>
      </c>
      <c r="M1531" s="24">
        <f t="shared" si="465"/>
        <v>100</v>
      </c>
    </row>
    <row r="1532" spans="1:13" s="28" customFormat="1" ht="18" customHeight="1">
      <c r="A1532" s="97" t="s">
        <v>398</v>
      </c>
      <c r="B1532" s="73"/>
      <c r="C1532" s="32">
        <f>C1533</f>
        <v>0</v>
      </c>
      <c r="D1532" s="32">
        <f>D1533</f>
        <v>177251</v>
      </c>
      <c r="E1532" s="32">
        <f>SUM(C1532:D1532)</f>
        <v>177251</v>
      </c>
      <c r="F1532" s="32">
        <f>F1533</f>
        <v>0</v>
      </c>
      <c r="G1532" s="32">
        <f>G1533</f>
        <v>177251</v>
      </c>
      <c r="H1532" s="32">
        <f>SUM(F1532:G1532)</f>
        <v>177251</v>
      </c>
      <c r="I1532" s="32">
        <f>I1533</f>
        <v>0</v>
      </c>
      <c r="J1532" s="32">
        <f>J1533</f>
        <v>0</v>
      </c>
      <c r="K1532" s="32"/>
      <c r="L1532" s="32">
        <f t="shared" si="465"/>
        <v>100</v>
      </c>
      <c r="M1532" s="32">
        <f t="shared" si="465"/>
        <v>100</v>
      </c>
    </row>
    <row r="1533" spans="1:13" s="28" customFormat="1" ht="19.5" customHeight="1">
      <c r="A1533" s="98" t="s">
        <v>399</v>
      </c>
      <c r="B1533" s="73"/>
      <c r="C1533" s="32">
        <f>SUM(C1534:C1537)</f>
        <v>0</v>
      </c>
      <c r="D1533" s="32">
        <f>SUM(D1534:D1537)</f>
        <v>177251</v>
      </c>
      <c r="E1533" s="32">
        <f>SUM(C1533:D1533)</f>
        <v>177251</v>
      </c>
      <c r="F1533" s="32">
        <f>SUM(F1534:F1537)</f>
        <v>0</v>
      </c>
      <c r="G1533" s="32">
        <f>SUM(G1534:G1537)</f>
        <v>177251</v>
      </c>
      <c r="H1533" s="32">
        <f>SUM(F1533:G1533)</f>
        <v>177251</v>
      </c>
      <c r="I1533" s="32">
        <f>SUM(I1534:I1537)</f>
        <v>0</v>
      </c>
      <c r="J1533" s="32">
        <f>SUM(J1534:J1537)</f>
        <v>0</v>
      </c>
      <c r="K1533" s="32"/>
      <c r="L1533" s="32">
        <f t="shared" si="465"/>
        <v>100</v>
      </c>
      <c r="M1533" s="32">
        <f t="shared" si="465"/>
        <v>100</v>
      </c>
    </row>
    <row r="1534" spans="1:13" ht="18" customHeight="1">
      <c r="A1534" s="33" t="s">
        <v>33</v>
      </c>
      <c r="B1534" s="25" t="s">
        <v>208</v>
      </c>
      <c r="C1534" s="27"/>
      <c r="D1534" s="27">
        <v>136698</v>
      </c>
      <c r="E1534" s="27">
        <f>C1534+D1534</f>
        <v>136698</v>
      </c>
      <c r="F1534" s="27"/>
      <c r="G1534" s="27">
        <v>136698</v>
      </c>
      <c r="H1534" s="27">
        <f>F1534+G1534</f>
        <v>136698</v>
      </c>
      <c r="I1534" s="27"/>
      <c r="J1534" s="32"/>
      <c r="K1534" s="32"/>
      <c r="L1534" s="32">
        <f t="shared" si="465"/>
        <v>100</v>
      </c>
      <c r="M1534" s="32">
        <f t="shared" si="465"/>
        <v>100</v>
      </c>
    </row>
    <row r="1535" spans="1:13" ht="18" customHeight="1">
      <c r="A1535" s="33" t="s">
        <v>35</v>
      </c>
      <c r="B1535" s="25" t="s">
        <v>36</v>
      </c>
      <c r="C1535" s="27"/>
      <c r="D1535" s="27">
        <v>11389</v>
      </c>
      <c r="E1535" s="27">
        <f>C1535+D1535</f>
        <v>11389</v>
      </c>
      <c r="F1535" s="27"/>
      <c r="G1535" s="27">
        <v>11389</v>
      </c>
      <c r="H1535" s="27">
        <f>F1535+G1535</f>
        <v>11389</v>
      </c>
      <c r="I1535" s="17">
        <v>0</v>
      </c>
      <c r="J1535" s="32"/>
      <c r="K1535" s="32"/>
      <c r="L1535" s="32">
        <f t="shared" si="465"/>
        <v>100</v>
      </c>
      <c r="M1535" s="32">
        <f t="shared" si="465"/>
        <v>100</v>
      </c>
    </row>
    <row r="1536" spans="1:13" ht="18" customHeight="1">
      <c r="A1536" s="35" t="s">
        <v>22</v>
      </c>
      <c r="B1536" s="25" t="s">
        <v>23</v>
      </c>
      <c r="C1536" s="27"/>
      <c r="D1536" s="27">
        <v>25654</v>
      </c>
      <c r="E1536" s="27">
        <f>C1536+D1536</f>
        <v>25654</v>
      </c>
      <c r="F1536" s="27"/>
      <c r="G1536" s="27">
        <v>25654</v>
      </c>
      <c r="H1536" s="27">
        <f>F1536+G1536</f>
        <v>25654</v>
      </c>
      <c r="I1536" s="27"/>
      <c r="J1536" s="32"/>
      <c r="K1536" s="32"/>
      <c r="L1536" s="32">
        <f t="shared" si="465"/>
        <v>100</v>
      </c>
      <c r="M1536" s="32">
        <f t="shared" si="465"/>
        <v>100</v>
      </c>
    </row>
    <row r="1537" spans="1:13" ht="18" customHeight="1">
      <c r="A1537" s="33" t="s">
        <v>24</v>
      </c>
      <c r="B1537" s="25" t="s">
        <v>25</v>
      </c>
      <c r="C1537" s="27"/>
      <c r="D1537" s="27">
        <v>3510</v>
      </c>
      <c r="E1537" s="27">
        <f>C1537+D1537</f>
        <v>3510</v>
      </c>
      <c r="F1537" s="27"/>
      <c r="G1537" s="27">
        <v>3510</v>
      </c>
      <c r="H1537" s="27">
        <f>F1537+G1537</f>
        <v>3510</v>
      </c>
      <c r="I1537" s="27"/>
      <c r="J1537" s="32"/>
      <c r="K1537" s="32"/>
      <c r="L1537" s="32">
        <f t="shared" si="465"/>
        <v>100</v>
      </c>
      <c r="M1537" s="32">
        <f t="shared" si="465"/>
        <v>100</v>
      </c>
    </row>
    <row r="1538" spans="1:13" ht="19.5" customHeight="1">
      <c r="A1538" s="30"/>
      <c r="B1538" s="30"/>
      <c r="C1538" s="27"/>
      <c r="D1538" s="27"/>
      <c r="E1538" s="27"/>
      <c r="F1538" s="27"/>
      <c r="G1538" s="27"/>
      <c r="H1538" s="27"/>
      <c r="I1538" s="27"/>
      <c r="J1538" s="27"/>
      <c r="K1538" s="27"/>
      <c r="L1538" s="27"/>
      <c r="M1538" s="27"/>
    </row>
    <row r="1539" spans="1:13" s="28" customFormat="1" ht="18" customHeight="1">
      <c r="A1539" s="23" t="s">
        <v>209</v>
      </c>
      <c r="B1539" s="34">
        <v>75020</v>
      </c>
      <c r="C1539" s="24">
        <f>C1540+C1544</f>
        <v>1362285</v>
      </c>
      <c r="D1539" s="24">
        <f>D1540+D1544</f>
        <v>387255.23</v>
      </c>
      <c r="E1539" s="24">
        <f>SUM(C1539:D1539)</f>
        <v>1749540.23</v>
      </c>
      <c r="F1539" s="24">
        <f>F1540+F1544</f>
        <v>1335125.3599999999</v>
      </c>
      <c r="G1539" s="24">
        <f>G1540+G1544</f>
        <v>386825.18</v>
      </c>
      <c r="H1539" s="24">
        <f>SUM(F1539:G1539)</f>
        <v>1721950.5399999998</v>
      </c>
      <c r="I1539" s="24">
        <f>I1540+I1544</f>
        <v>5529.41</v>
      </c>
      <c r="J1539" s="24">
        <f>J1540+J1544</f>
        <v>0</v>
      </c>
      <c r="K1539" s="24">
        <f>F1539/C1539*100</f>
        <v>98.00631732713785</v>
      </c>
      <c r="L1539" s="43">
        <f>G1539/D1539*100</f>
        <v>99.888949207993917</v>
      </c>
      <c r="M1539" s="24">
        <f t="shared" ref="M1539:M1557" si="466">H1539/E1539*100</f>
        <v>98.423031975663676</v>
      </c>
    </row>
    <row r="1540" spans="1:13" s="28" customFormat="1" ht="18" customHeight="1">
      <c r="A1540" s="22" t="s">
        <v>397</v>
      </c>
      <c r="B1540" s="34"/>
      <c r="C1540" s="24">
        <f>C1541</f>
        <v>1362285</v>
      </c>
      <c r="D1540" s="24">
        <f>D1541</f>
        <v>0</v>
      </c>
      <c r="E1540" s="24">
        <f t="shared" ref="E1540:E1546" si="467">SUM(C1540:D1540)</f>
        <v>1362285</v>
      </c>
      <c r="F1540" s="24">
        <f>F1541</f>
        <v>1335125.3599999999</v>
      </c>
      <c r="G1540" s="24">
        <f>G1541</f>
        <v>0</v>
      </c>
      <c r="H1540" s="24">
        <f t="shared" ref="H1540:H1546" si="468">SUM(F1540:G1540)</f>
        <v>1335125.3599999999</v>
      </c>
      <c r="I1540" s="24">
        <f>I1541</f>
        <v>5529.41</v>
      </c>
      <c r="J1540" s="24">
        <f>J1541</f>
        <v>0</v>
      </c>
      <c r="K1540" s="24">
        <f>F1540/C1540*100</f>
        <v>98.00631732713785</v>
      </c>
      <c r="L1540" s="32"/>
      <c r="M1540" s="24">
        <f t="shared" si="466"/>
        <v>98.00631732713785</v>
      </c>
    </row>
    <row r="1541" spans="1:13" s="28" customFormat="1" ht="18" customHeight="1">
      <c r="A1541" s="97" t="s">
        <v>398</v>
      </c>
      <c r="B1541" s="73"/>
      <c r="C1541" s="32">
        <f>C1542+C1543</f>
        <v>1362285</v>
      </c>
      <c r="D1541" s="32">
        <f>D1542+D1543</f>
        <v>0</v>
      </c>
      <c r="E1541" s="32">
        <f t="shared" si="467"/>
        <v>1362285</v>
      </c>
      <c r="F1541" s="32">
        <f>F1542+F1543</f>
        <v>1335125.3599999999</v>
      </c>
      <c r="G1541" s="32">
        <f>G1542+G1543</f>
        <v>0</v>
      </c>
      <c r="H1541" s="32">
        <f t="shared" si="468"/>
        <v>1335125.3599999999</v>
      </c>
      <c r="I1541" s="32">
        <f>I1542+I1543</f>
        <v>5529.41</v>
      </c>
      <c r="J1541" s="32">
        <f>J1542+J1543</f>
        <v>0</v>
      </c>
      <c r="K1541" s="32">
        <f>F1541/C1541*100</f>
        <v>98.00631732713785</v>
      </c>
      <c r="L1541" s="32"/>
      <c r="M1541" s="32">
        <f t="shared" si="466"/>
        <v>98.00631732713785</v>
      </c>
    </row>
    <row r="1542" spans="1:13" s="28" customFormat="1" ht="18" customHeight="1">
      <c r="A1542" s="98" t="s">
        <v>399</v>
      </c>
      <c r="B1542" s="73"/>
      <c r="C1542" s="32">
        <f>SUM(C1547:C1550)</f>
        <v>627585</v>
      </c>
      <c r="D1542" s="32">
        <f>SUM(D1547:D1550)</f>
        <v>0</v>
      </c>
      <c r="E1542" s="32">
        <f t="shared" si="467"/>
        <v>627585</v>
      </c>
      <c r="F1542" s="32">
        <f>SUM(F1547:F1550)</f>
        <v>623740.54</v>
      </c>
      <c r="G1542" s="32">
        <f>SUM(G1547:G1550)</f>
        <v>0</v>
      </c>
      <c r="H1542" s="32">
        <f t="shared" si="468"/>
        <v>623740.54</v>
      </c>
      <c r="I1542" s="32">
        <f>SUM(I1547:I1550)</f>
        <v>0</v>
      </c>
      <c r="J1542" s="32">
        <f>SUM(J1547:J1550)</f>
        <v>0</v>
      </c>
      <c r="K1542" s="32">
        <f>F1542/C1542*100</f>
        <v>99.387420030752821</v>
      </c>
      <c r="L1542" s="32"/>
      <c r="M1542" s="32">
        <f t="shared" si="466"/>
        <v>99.387420030752821</v>
      </c>
    </row>
    <row r="1543" spans="1:13" s="28" customFormat="1" ht="18" customHeight="1">
      <c r="A1543" s="98" t="s">
        <v>400</v>
      </c>
      <c r="B1543" s="73"/>
      <c r="C1543" s="32">
        <f>SUM(C1551:C1556)</f>
        <v>734700</v>
      </c>
      <c r="D1543" s="32">
        <f>SUM(D1551:D1556)</f>
        <v>0</v>
      </c>
      <c r="E1543" s="32">
        <f t="shared" si="467"/>
        <v>734700</v>
      </c>
      <c r="F1543" s="32">
        <f>SUM(F1551:F1556)</f>
        <v>711384.82</v>
      </c>
      <c r="G1543" s="32">
        <f>SUM(G1551:G1556)</f>
        <v>0</v>
      </c>
      <c r="H1543" s="32">
        <f t="shared" si="468"/>
        <v>711384.82</v>
      </c>
      <c r="I1543" s="32">
        <f>SUM(I1551:I1556)</f>
        <v>5529.41</v>
      </c>
      <c r="J1543" s="32">
        <f>SUM(J1551:J1556)</f>
        <v>0</v>
      </c>
      <c r="K1543" s="32">
        <f>F1543/C1543*100</f>
        <v>96.826571389682854</v>
      </c>
      <c r="L1543" s="32"/>
      <c r="M1543" s="32">
        <f t="shared" si="466"/>
        <v>96.826571389682854</v>
      </c>
    </row>
    <row r="1544" spans="1:13" s="28" customFormat="1" ht="18" customHeight="1">
      <c r="A1544" s="96" t="s">
        <v>406</v>
      </c>
      <c r="B1544" s="73"/>
      <c r="C1544" s="43">
        <f>C1545</f>
        <v>0</v>
      </c>
      <c r="D1544" s="43">
        <f>D1545</f>
        <v>387255.23</v>
      </c>
      <c r="E1544" s="43">
        <f t="shared" si="467"/>
        <v>387255.23</v>
      </c>
      <c r="F1544" s="43">
        <f>F1545</f>
        <v>0</v>
      </c>
      <c r="G1544" s="43">
        <f>G1545</f>
        <v>386825.18</v>
      </c>
      <c r="H1544" s="43">
        <f t="shared" si="468"/>
        <v>386825.18</v>
      </c>
      <c r="I1544" s="43">
        <f>I1545</f>
        <v>0</v>
      </c>
      <c r="J1544" s="43"/>
      <c r="K1544" s="24"/>
      <c r="L1544" s="43">
        <f>G1544/D1544*100</f>
        <v>99.888949207993917</v>
      </c>
      <c r="M1544" s="24">
        <f t="shared" si="466"/>
        <v>99.888949207993917</v>
      </c>
    </row>
    <row r="1545" spans="1:13" s="28" customFormat="1" ht="28.5" customHeight="1">
      <c r="A1545" s="14" t="s">
        <v>407</v>
      </c>
      <c r="B1545" s="73"/>
      <c r="C1545" s="32">
        <f>SUM(C1557:C1557)</f>
        <v>0</v>
      </c>
      <c r="D1545" s="32">
        <f>SUM(D1557:D1557)</f>
        <v>387255.23</v>
      </c>
      <c r="E1545" s="32">
        <f t="shared" si="467"/>
        <v>387255.23</v>
      </c>
      <c r="F1545" s="32">
        <f>SUM(F1557:F1557)</f>
        <v>0</v>
      </c>
      <c r="G1545" s="32">
        <f>SUM(G1557:G1557)</f>
        <v>386825.18</v>
      </c>
      <c r="H1545" s="32">
        <f t="shared" si="468"/>
        <v>386825.18</v>
      </c>
      <c r="I1545" s="32">
        <f>SUM(I1557:I1557)</f>
        <v>0</v>
      </c>
      <c r="J1545" s="32">
        <f>SUM(J1557:J1557)</f>
        <v>0</v>
      </c>
      <c r="K1545" s="32"/>
      <c r="L1545" s="32">
        <f>G1545/D1545*100</f>
        <v>99.888949207993917</v>
      </c>
      <c r="M1545" s="32">
        <f t="shared" si="466"/>
        <v>99.888949207993917</v>
      </c>
    </row>
    <row r="1546" spans="1:13" s="28" customFormat="1" ht="46.5" customHeight="1">
      <c r="A1546" s="95" t="s">
        <v>408</v>
      </c>
      <c r="B1546" s="73"/>
      <c r="C1546" s="32">
        <f>C1557</f>
        <v>0</v>
      </c>
      <c r="D1546" s="32">
        <f>D1557</f>
        <v>387255.23</v>
      </c>
      <c r="E1546" s="32">
        <f t="shared" si="467"/>
        <v>387255.23</v>
      </c>
      <c r="F1546" s="32">
        <f>F1557</f>
        <v>0</v>
      </c>
      <c r="G1546" s="32">
        <f>G1557</f>
        <v>386825.18</v>
      </c>
      <c r="H1546" s="32">
        <f t="shared" si="468"/>
        <v>386825.18</v>
      </c>
      <c r="I1546" s="32">
        <f>I1557</f>
        <v>0</v>
      </c>
      <c r="J1546" s="32">
        <f>J1557</f>
        <v>0</v>
      </c>
      <c r="K1546" s="32"/>
      <c r="L1546" s="32">
        <f>G1546/D1546*100</f>
        <v>99.888949207993917</v>
      </c>
      <c r="M1546" s="32">
        <f t="shared" si="466"/>
        <v>99.888949207993917</v>
      </c>
    </row>
    <row r="1547" spans="1:13" ht="18" customHeight="1">
      <c r="A1547" s="33" t="s">
        <v>33</v>
      </c>
      <c r="B1547" s="25" t="s">
        <v>34</v>
      </c>
      <c r="C1547" s="27">
        <v>492550</v>
      </c>
      <c r="D1547" s="27"/>
      <c r="E1547" s="27">
        <f t="shared" ref="E1547:E1557" si="469">C1547+D1547</f>
        <v>492550</v>
      </c>
      <c r="F1547" s="27">
        <v>490420.96</v>
      </c>
      <c r="G1547" s="27"/>
      <c r="H1547" s="27">
        <f t="shared" ref="H1547:H1557" si="470">F1547+G1547</f>
        <v>490420.96</v>
      </c>
      <c r="I1547" s="27"/>
      <c r="J1547" s="27"/>
      <c r="K1547" s="27">
        <f t="shared" ref="K1547:K1556" si="471">F1547/C1547*100</f>
        <v>99.567751497309914</v>
      </c>
      <c r="L1547" s="32"/>
      <c r="M1547" s="27">
        <f t="shared" si="466"/>
        <v>99.567751497309914</v>
      </c>
    </row>
    <row r="1548" spans="1:13" ht="18" customHeight="1">
      <c r="A1548" s="33" t="s">
        <v>35</v>
      </c>
      <c r="B1548" s="25" t="s">
        <v>36</v>
      </c>
      <c r="C1548" s="27">
        <v>39910</v>
      </c>
      <c r="D1548" s="27"/>
      <c r="E1548" s="27">
        <f t="shared" si="469"/>
        <v>39910</v>
      </c>
      <c r="F1548" s="27">
        <v>39832.230000000003</v>
      </c>
      <c r="G1548" s="27"/>
      <c r="H1548" s="27">
        <f t="shared" si="470"/>
        <v>39832.230000000003</v>
      </c>
      <c r="I1548" s="27"/>
      <c r="J1548" s="27"/>
      <c r="K1548" s="27">
        <f t="shared" si="471"/>
        <v>99.805136557253832</v>
      </c>
      <c r="L1548" s="32"/>
      <c r="M1548" s="27">
        <f t="shared" si="466"/>
        <v>99.805136557253832</v>
      </c>
    </row>
    <row r="1549" spans="1:13" ht="18" customHeight="1">
      <c r="A1549" s="35" t="s">
        <v>22</v>
      </c>
      <c r="B1549" s="25" t="s">
        <v>23</v>
      </c>
      <c r="C1549" s="27">
        <v>82053</v>
      </c>
      <c r="D1549" s="27"/>
      <c r="E1549" s="27">
        <f t="shared" si="469"/>
        <v>82053</v>
      </c>
      <c r="F1549" s="27">
        <v>80415.350000000006</v>
      </c>
      <c r="G1549" s="27"/>
      <c r="H1549" s="27">
        <f t="shared" si="470"/>
        <v>80415.350000000006</v>
      </c>
      <c r="I1549" s="27"/>
      <c r="J1549" s="27"/>
      <c r="K1549" s="27">
        <f t="shared" si="471"/>
        <v>98.004155850486882</v>
      </c>
      <c r="L1549" s="32"/>
      <c r="M1549" s="27">
        <f t="shared" si="466"/>
        <v>98.004155850486882</v>
      </c>
    </row>
    <row r="1550" spans="1:13" ht="18" customHeight="1">
      <c r="A1550" s="33" t="s">
        <v>24</v>
      </c>
      <c r="B1550" s="25" t="s">
        <v>25</v>
      </c>
      <c r="C1550" s="27">
        <v>13072</v>
      </c>
      <c r="D1550" s="27"/>
      <c r="E1550" s="27">
        <f t="shared" si="469"/>
        <v>13072</v>
      </c>
      <c r="F1550" s="27">
        <v>13072</v>
      </c>
      <c r="G1550" s="27"/>
      <c r="H1550" s="27">
        <f t="shared" si="470"/>
        <v>13072</v>
      </c>
      <c r="I1550" s="27"/>
      <c r="J1550" s="27"/>
      <c r="K1550" s="27">
        <f t="shared" si="471"/>
        <v>100</v>
      </c>
      <c r="L1550" s="32"/>
      <c r="M1550" s="27">
        <f t="shared" si="466"/>
        <v>100</v>
      </c>
    </row>
    <row r="1551" spans="1:13" ht="18" customHeight="1">
      <c r="A1551" s="35" t="s">
        <v>37</v>
      </c>
      <c r="B1551" s="25" t="s">
        <v>38</v>
      </c>
      <c r="C1551" s="27">
        <v>496100</v>
      </c>
      <c r="D1551" s="27"/>
      <c r="E1551" s="27">
        <f t="shared" si="469"/>
        <v>496100</v>
      </c>
      <c r="F1551" s="27">
        <v>493859.76</v>
      </c>
      <c r="G1551" s="27"/>
      <c r="H1551" s="27">
        <f t="shared" si="470"/>
        <v>493859.76</v>
      </c>
      <c r="I1551" s="27">
        <v>5529.41</v>
      </c>
      <c r="J1551" s="27"/>
      <c r="K1551" s="27">
        <f t="shared" si="471"/>
        <v>99.548429752066113</v>
      </c>
      <c r="L1551" s="32"/>
      <c r="M1551" s="27">
        <f t="shared" si="466"/>
        <v>99.548429752066113</v>
      </c>
    </row>
    <row r="1552" spans="1:13" ht="18" customHeight="1">
      <c r="A1552" s="33" t="s">
        <v>28</v>
      </c>
      <c r="B1552" s="25" t="s">
        <v>29</v>
      </c>
      <c r="C1552" s="27">
        <v>236600</v>
      </c>
      <c r="D1552" s="27"/>
      <c r="E1552" s="27">
        <f t="shared" si="469"/>
        <v>236600</v>
      </c>
      <c r="F1552" s="27">
        <v>216209.58</v>
      </c>
      <c r="G1552" s="27"/>
      <c r="H1552" s="27">
        <f t="shared" si="470"/>
        <v>216209.58</v>
      </c>
      <c r="I1552" s="27"/>
      <c r="J1552" s="27"/>
      <c r="K1552" s="27">
        <f t="shared" si="471"/>
        <v>91.381901944209631</v>
      </c>
      <c r="L1552" s="32"/>
      <c r="M1552" s="27">
        <f t="shared" si="466"/>
        <v>91.381901944209631</v>
      </c>
    </row>
    <row r="1553" spans="1:13" ht="18" customHeight="1">
      <c r="A1553" s="72" t="s">
        <v>290</v>
      </c>
      <c r="B1553" s="25" t="s">
        <v>262</v>
      </c>
      <c r="C1553" s="27">
        <v>600</v>
      </c>
      <c r="D1553" s="27"/>
      <c r="E1553" s="27">
        <f t="shared" si="469"/>
        <v>600</v>
      </c>
      <c r="F1553" s="27"/>
      <c r="G1553" s="27"/>
      <c r="H1553" s="27">
        <f t="shared" si="470"/>
        <v>0</v>
      </c>
      <c r="I1553" s="27"/>
      <c r="J1553" s="27"/>
      <c r="K1553" s="27">
        <f t="shared" si="471"/>
        <v>0</v>
      </c>
      <c r="L1553" s="32"/>
      <c r="M1553" s="27">
        <f t="shared" si="466"/>
        <v>0</v>
      </c>
    </row>
    <row r="1554" spans="1:13" ht="18" customHeight="1">
      <c r="A1554" s="72" t="s">
        <v>497</v>
      </c>
      <c r="B1554" s="25" t="s">
        <v>67</v>
      </c>
      <c r="C1554" s="27">
        <v>850</v>
      </c>
      <c r="D1554" s="27"/>
      <c r="E1554" s="27">
        <f t="shared" si="469"/>
        <v>850</v>
      </c>
      <c r="F1554" s="27">
        <v>850</v>
      </c>
      <c r="G1554" s="27"/>
      <c r="H1554" s="27">
        <f t="shared" si="470"/>
        <v>850</v>
      </c>
      <c r="I1554" s="27"/>
      <c r="J1554" s="27"/>
      <c r="K1554" s="27">
        <f t="shared" si="471"/>
        <v>100</v>
      </c>
      <c r="L1554" s="32"/>
      <c r="M1554" s="27">
        <f t="shared" si="466"/>
        <v>100</v>
      </c>
    </row>
    <row r="1555" spans="1:13" ht="18" customHeight="1">
      <c r="A1555" s="72" t="s">
        <v>330</v>
      </c>
      <c r="B1555" s="25" t="s">
        <v>52</v>
      </c>
      <c r="C1555" s="27">
        <v>150</v>
      </c>
      <c r="D1555" s="27"/>
      <c r="E1555" s="27">
        <f t="shared" si="469"/>
        <v>150</v>
      </c>
      <c r="F1555" s="27">
        <v>97.48</v>
      </c>
      <c r="G1555" s="27"/>
      <c r="H1555" s="27">
        <f t="shared" si="470"/>
        <v>97.48</v>
      </c>
      <c r="I1555" s="27"/>
      <c r="J1555" s="27"/>
      <c r="K1555" s="27">
        <f t="shared" si="471"/>
        <v>64.986666666666665</v>
      </c>
      <c r="L1555" s="32"/>
      <c r="M1555" s="27">
        <f t="shared" si="466"/>
        <v>64.986666666666665</v>
      </c>
    </row>
    <row r="1556" spans="1:13" ht="18" customHeight="1">
      <c r="A1556" s="72" t="s">
        <v>498</v>
      </c>
      <c r="B1556" s="25" t="s">
        <v>56</v>
      </c>
      <c r="C1556" s="27">
        <v>400</v>
      </c>
      <c r="D1556" s="27"/>
      <c r="E1556" s="27">
        <f t="shared" si="469"/>
        <v>400</v>
      </c>
      <c r="F1556" s="27">
        <v>368</v>
      </c>
      <c r="G1556" s="27"/>
      <c r="H1556" s="27">
        <f t="shared" si="470"/>
        <v>368</v>
      </c>
      <c r="I1556" s="27"/>
      <c r="J1556" s="27"/>
      <c r="K1556" s="27">
        <f t="shared" si="471"/>
        <v>92</v>
      </c>
      <c r="L1556" s="32"/>
      <c r="M1556" s="27">
        <f t="shared" si="466"/>
        <v>92</v>
      </c>
    </row>
    <row r="1557" spans="1:13" ht="18" customHeight="1">
      <c r="A1557" s="33" t="s">
        <v>57</v>
      </c>
      <c r="B1557" s="25" t="s">
        <v>427</v>
      </c>
      <c r="C1557" s="27"/>
      <c r="D1557" s="27">
        <v>387255.23</v>
      </c>
      <c r="E1557" s="27">
        <f t="shared" si="469"/>
        <v>387255.23</v>
      </c>
      <c r="F1557" s="27"/>
      <c r="G1557" s="27">
        <v>386825.18</v>
      </c>
      <c r="H1557" s="27">
        <f t="shared" si="470"/>
        <v>386825.18</v>
      </c>
      <c r="I1557" s="27"/>
      <c r="J1557" s="27"/>
      <c r="K1557" s="27"/>
      <c r="L1557" s="32">
        <f>G1557/D1557*100</f>
        <v>99.888949207993917</v>
      </c>
      <c r="M1557" s="27">
        <f t="shared" si="466"/>
        <v>99.888949207993917</v>
      </c>
    </row>
    <row r="1558" spans="1:13" ht="21" customHeight="1">
      <c r="A1558" s="35"/>
      <c r="B1558" s="30"/>
      <c r="C1558" s="27"/>
      <c r="D1558" s="27"/>
      <c r="E1558" s="27"/>
      <c r="F1558" s="27"/>
      <c r="G1558" s="27"/>
      <c r="H1558" s="27"/>
      <c r="I1558" s="27"/>
      <c r="J1558" s="27"/>
      <c r="K1558" s="27"/>
      <c r="L1558" s="27"/>
      <c r="M1558" s="27"/>
    </row>
    <row r="1559" spans="1:13" s="28" customFormat="1" ht="18" customHeight="1">
      <c r="A1559" s="23" t="s">
        <v>210</v>
      </c>
      <c r="B1559" s="34">
        <v>75045</v>
      </c>
      <c r="C1559" s="24">
        <f>C1560</f>
        <v>0</v>
      </c>
      <c r="D1559" s="24">
        <f>D1560</f>
        <v>18742</v>
      </c>
      <c r="E1559" s="24">
        <f>SUM(C1559:D1559)</f>
        <v>18742</v>
      </c>
      <c r="F1559" s="24">
        <f>F1560</f>
        <v>0</v>
      </c>
      <c r="G1559" s="24">
        <f>G1560</f>
        <v>18741.27</v>
      </c>
      <c r="H1559" s="24">
        <f>SUM(F1559:G1559)</f>
        <v>18741.27</v>
      </c>
      <c r="I1559" s="24">
        <f>I1560</f>
        <v>0</v>
      </c>
      <c r="J1559" s="24">
        <f>J1560</f>
        <v>0</v>
      </c>
      <c r="K1559" s="24">
        <v>0</v>
      </c>
      <c r="L1559" s="24">
        <f t="shared" ref="L1559:M1570" si="472">G1559/D1559*100</f>
        <v>99.996105004802047</v>
      </c>
      <c r="M1559" s="24">
        <f t="shared" si="472"/>
        <v>99.996105004802047</v>
      </c>
    </row>
    <row r="1560" spans="1:13" s="28" customFormat="1" ht="18" customHeight="1">
      <c r="A1560" s="22" t="s">
        <v>397</v>
      </c>
      <c r="B1560" s="34"/>
      <c r="C1560" s="24">
        <f>C1561</f>
        <v>0</v>
      </c>
      <c r="D1560" s="24">
        <f>D1561</f>
        <v>18742</v>
      </c>
      <c r="E1560" s="24">
        <f>SUM(C1560:D1560)</f>
        <v>18742</v>
      </c>
      <c r="F1560" s="24">
        <f>F1561</f>
        <v>0</v>
      </c>
      <c r="G1560" s="24">
        <f>G1561</f>
        <v>18741.27</v>
      </c>
      <c r="H1560" s="24">
        <f>SUM(F1560:G1560)</f>
        <v>18741.27</v>
      </c>
      <c r="I1560" s="24">
        <f>I1561</f>
        <v>0</v>
      </c>
      <c r="J1560" s="24">
        <f>J1561</f>
        <v>0</v>
      </c>
      <c r="K1560" s="24">
        <v>0</v>
      </c>
      <c r="L1560" s="24">
        <f t="shared" si="472"/>
        <v>99.996105004802047</v>
      </c>
      <c r="M1560" s="24">
        <f t="shared" si="472"/>
        <v>99.996105004802047</v>
      </c>
    </row>
    <row r="1561" spans="1:13" s="28" customFormat="1" ht="18" customHeight="1">
      <c r="A1561" s="97" t="s">
        <v>398</v>
      </c>
      <c r="B1561" s="34"/>
      <c r="C1561" s="32">
        <f>C1562+C1563</f>
        <v>0</v>
      </c>
      <c r="D1561" s="32">
        <f>D1562+D1563</f>
        <v>18742</v>
      </c>
      <c r="E1561" s="32">
        <f>SUM(C1561:D1561)</f>
        <v>18742</v>
      </c>
      <c r="F1561" s="32">
        <f>F1562+F1563</f>
        <v>0</v>
      </c>
      <c r="G1561" s="32">
        <f>G1562+G1563</f>
        <v>18741.27</v>
      </c>
      <c r="H1561" s="32">
        <f>SUM(F1561:G1561)</f>
        <v>18741.27</v>
      </c>
      <c r="I1561" s="32">
        <f>I1562+I1563</f>
        <v>0</v>
      </c>
      <c r="J1561" s="32">
        <f>J1562+J1563</f>
        <v>0</v>
      </c>
      <c r="K1561" s="24"/>
      <c r="L1561" s="32">
        <f t="shared" si="472"/>
        <v>99.996105004802047</v>
      </c>
      <c r="M1561" s="32">
        <f t="shared" si="472"/>
        <v>99.996105004802047</v>
      </c>
    </row>
    <row r="1562" spans="1:13" s="18" customFormat="1" ht="18" customHeight="1">
      <c r="A1562" s="98" t="s">
        <v>399</v>
      </c>
      <c r="B1562" s="15"/>
      <c r="C1562" s="17">
        <f>SUM(C1564:C1566)</f>
        <v>0</v>
      </c>
      <c r="D1562" s="17">
        <f>SUM(D1564:D1566)</f>
        <v>11830.48</v>
      </c>
      <c r="E1562" s="17">
        <f>SUM(C1562:D1562)</f>
        <v>11830.48</v>
      </c>
      <c r="F1562" s="17">
        <f>SUM(F1564:F1566)</f>
        <v>0</v>
      </c>
      <c r="G1562" s="17">
        <f>SUM(G1564:G1566)</f>
        <v>11829.75</v>
      </c>
      <c r="H1562" s="17">
        <f>SUM(F1562:G1562)</f>
        <v>11829.75</v>
      </c>
      <c r="I1562" s="17">
        <f>SUM(I1564:I1566)</f>
        <v>0</v>
      </c>
      <c r="J1562" s="17">
        <f>SUM(J1564:J1566)</f>
        <v>0</v>
      </c>
      <c r="K1562" s="17"/>
      <c r="L1562" s="17">
        <f t="shared" si="472"/>
        <v>99.993829498042359</v>
      </c>
      <c r="M1562" s="17">
        <f t="shared" si="472"/>
        <v>99.993829498042359</v>
      </c>
    </row>
    <row r="1563" spans="1:13" s="18" customFormat="1" ht="18" customHeight="1">
      <c r="A1563" s="98" t="s">
        <v>400</v>
      </c>
      <c r="B1563" s="15"/>
      <c r="C1563" s="17">
        <f>SUM(C1567:C1570)</f>
        <v>0</v>
      </c>
      <c r="D1563" s="17">
        <f>SUM(D1567:D1570)</f>
        <v>6911.5199999999995</v>
      </c>
      <c r="E1563" s="17">
        <f>SUM(C1563:D1563)</f>
        <v>6911.5199999999995</v>
      </c>
      <c r="F1563" s="17">
        <f>SUM(F1567:F1570)</f>
        <v>0</v>
      </c>
      <c r="G1563" s="17">
        <f>SUM(G1567:G1570)</f>
        <v>6911.5199999999995</v>
      </c>
      <c r="H1563" s="17">
        <f>SUM(F1563:G1563)</f>
        <v>6911.5199999999995</v>
      </c>
      <c r="I1563" s="17">
        <f>SUM(I1567:I1570)</f>
        <v>0</v>
      </c>
      <c r="J1563" s="17">
        <f>SUM(J1567:J1570)</f>
        <v>0</v>
      </c>
      <c r="K1563" s="17"/>
      <c r="L1563" s="17">
        <f t="shared" si="472"/>
        <v>100</v>
      </c>
      <c r="M1563" s="17">
        <f t="shared" si="472"/>
        <v>100</v>
      </c>
    </row>
    <row r="1564" spans="1:13" ht="18" customHeight="1">
      <c r="A1564" s="82" t="s">
        <v>22</v>
      </c>
      <c r="B1564" s="25" t="s">
        <v>23</v>
      </c>
      <c r="C1564" s="27"/>
      <c r="D1564" s="27">
        <v>679.5</v>
      </c>
      <c r="E1564" s="27">
        <f t="shared" ref="E1564:E1570" si="473">C1564+D1564</f>
        <v>679.5</v>
      </c>
      <c r="F1564" s="27"/>
      <c r="G1564" s="27">
        <v>679.5</v>
      </c>
      <c r="H1564" s="17">
        <f t="shared" ref="H1564:H1570" si="474">SUM(F1564:G1564)</f>
        <v>679.5</v>
      </c>
      <c r="I1564" s="27"/>
      <c r="J1564" s="27"/>
      <c r="K1564" s="27"/>
      <c r="L1564" s="27">
        <f t="shared" si="472"/>
        <v>100</v>
      </c>
      <c r="M1564" s="27">
        <f t="shared" si="472"/>
        <v>100</v>
      </c>
    </row>
    <row r="1565" spans="1:13" ht="18" customHeight="1">
      <c r="A1565" s="83" t="s">
        <v>24</v>
      </c>
      <c r="B1565" s="25" t="s">
        <v>25</v>
      </c>
      <c r="C1565" s="27"/>
      <c r="D1565" s="27">
        <v>110.98</v>
      </c>
      <c r="E1565" s="27">
        <f t="shared" si="473"/>
        <v>110.98</v>
      </c>
      <c r="F1565" s="27"/>
      <c r="G1565" s="27">
        <v>110.25</v>
      </c>
      <c r="H1565" s="17">
        <f t="shared" si="474"/>
        <v>110.25</v>
      </c>
      <c r="I1565" s="27"/>
      <c r="J1565" s="27"/>
      <c r="K1565" s="27"/>
      <c r="L1565" s="27">
        <f t="shared" si="472"/>
        <v>99.342223824112452</v>
      </c>
      <c r="M1565" s="27">
        <f t="shared" si="472"/>
        <v>99.342223824112452</v>
      </c>
    </row>
    <row r="1566" spans="1:13" ht="18" customHeight="1">
      <c r="A1566" s="82" t="s">
        <v>26</v>
      </c>
      <c r="B1566" s="25" t="s">
        <v>27</v>
      </c>
      <c r="C1566" s="27"/>
      <c r="D1566" s="27">
        <v>11040</v>
      </c>
      <c r="E1566" s="27">
        <f t="shared" si="473"/>
        <v>11040</v>
      </c>
      <c r="F1566" s="27"/>
      <c r="G1566" s="27">
        <v>11040</v>
      </c>
      <c r="H1566" s="17">
        <f t="shared" si="474"/>
        <v>11040</v>
      </c>
      <c r="I1566" s="27"/>
      <c r="J1566" s="27"/>
      <c r="K1566" s="27"/>
      <c r="L1566" s="27">
        <f t="shared" si="472"/>
        <v>100</v>
      </c>
      <c r="M1566" s="27">
        <f t="shared" si="472"/>
        <v>100</v>
      </c>
    </row>
    <row r="1567" spans="1:13" ht="18" customHeight="1">
      <c r="A1567" s="82" t="s">
        <v>37</v>
      </c>
      <c r="B1567" s="25" t="s">
        <v>38</v>
      </c>
      <c r="C1567" s="27"/>
      <c r="D1567" s="27">
        <v>1872.54</v>
      </c>
      <c r="E1567" s="27">
        <f t="shared" si="473"/>
        <v>1872.54</v>
      </c>
      <c r="F1567" s="27"/>
      <c r="G1567" s="27">
        <v>1872.54</v>
      </c>
      <c r="H1567" s="17">
        <f t="shared" si="474"/>
        <v>1872.54</v>
      </c>
      <c r="I1567" s="27"/>
      <c r="J1567" s="27"/>
      <c r="K1567" s="27"/>
      <c r="L1567" s="27">
        <f t="shared" si="472"/>
        <v>100</v>
      </c>
      <c r="M1567" s="27">
        <f t="shared" si="472"/>
        <v>100</v>
      </c>
    </row>
    <row r="1568" spans="1:13" ht="18" customHeight="1">
      <c r="A1568" s="83" t="s">
        <v>211</v>
      </c>
      <c r="B1568" s="25" t="s">
        <v>212</v>
      </c>
      <c r="C1568" s="27"/>
      <c r="D1568" s="27">
        <v>141</v>
      </c>
      <c r="E1568" s="27">
        <f t="shared" si="473"/>
        <v>141</v>
      </c>
      <c r="F1568" s="27"/>
      <c r="G1568" s="27">
        <v>141</v>
      </c>
      <c r="H1568" s="17">
        <f t="shared" si="474"/>
        <v>141</v>
      </c>
      <c r="I1568" s="27"/>
      <c r="J1568" s="27"/>
      <c r="K1568" s="27"/>
      <c r="L1568" s="27">
        <f t="shared" si="472"/>
        <v>100</v>
      </c>
      <c r="M1568" s="27">
        <f t="shared" si="472"/>
        <v>100</v>
      </c>
    </row>
    <row r="1569" spans="1:14" ht="18" customHeight="1">
      <c r="A1569" s="83" t="s">
        <v>28</v>
      </c>
      <c r="B1569" s="25" t="s">
        <v>29</v>
      </c>
      <c r="C1569" s="27"/>
      <c r="D1569" s="27">
        <v>4800</v>
      </c>
      <c r="E1569" s="27">
        <f t="shared" si="473"/>
        <v>4800</v>
      </c>
      <c r="F1569" s="27"/>
      <c r="G1569" s="27">
        <v>4800</v>
      </c>
      <c r="H1569" s="17">
        <f t="shared" si="474"/>
        <v>4800</v>
      </c>
      <c r="I1569" s="27"/>
      <c r="J1569" s="27"/>
      <c r="K1569" s="27"/>
      <c r="L1569" s="27">
        <f t="shared" si="472"/>
        <v>100</v>
      </c>
      <c r="M1569" s="27">
        <f t="shared" si="472"/>
        <v>100</v>
      </c>
    </row>
    <row r="1570" spans="1:14" ht="25.5" customHeight="1">
      <c r="A1570" s="72" t="s">
        <v>285</v>
      </c>
      <c r="B1570" s="25" t="s">
        <v>261</v>
      </c>
      <c r="C1570" s="27"/>
      <c r="D1570" s="27">
        <v>97.98</v>
      </c>
      <c r="E1570" s="27">
        <f t="shared" si="473"/>
        <v>97.98</v>
      </c>
      <c r="F1570" s="27"/>
      <c r="G1570" s="27">
        <v>97.98</v>
      </c>
      <c r="H1570" s="17">
        <f t="shared" si="474"/>
        <v>97.98</v>
      </c>
      <c r="I1570" s="27"/>
      <c r="J1570" s="27"/>
      <c r="K1570" s="27"/>
      <c r="L1570" s="27">
        <f t="shared" si="472"/>
        <v>100</v>
      </c>
      <c r="M1570" s="27">
        <f t="shared" si="472"/>
        <v>100</v>
      </c>
    </row>
    <row r="1571" spans="1:14" ht="19.5" customHeight="1">
      <c r="A1571" s="33"/>
      <c r="B1571" s="25"/>
      <c r="C1571" s="27"/>
      <c r="D1571" s="27"/>
      <c r="E1571" s="27"/>
      <c r="F1571" s="27"/>
      <c r="G1571" s="27"/>
      <c r="H1571" s="27"/>
      <c r="I1571" s="27"/>
      <c r="J1571" s="27"/>
      <c r="K1571" s="27"/>
      <c r="L1571" s="27"/>
      <c r="M1571" s="27"/>
    </row>
    <row r="1572" spans="1:14" ht="18" customHeight="1">
      <c r="A1572" s="23" t="s">
        <v>213</v>
      </c>
      <c r="B1572" s="23" t="s">
        <v>92</v>
      </c>
      <c r="C1572" s="24">
        <f>C1573+C1579</f>
        <v>135500</v>
      </c>
      <c r="D1572" s="24">
        <f>D1573+D1579</f>
        <v>7164744</v>
      </c>
      <c r="E1572" s="24">
        <f t="shared" ref="E1572:E1580" si="475">SUM(C1572:D1572)</f>
        <v>7300244</v>
      </c>
      <c r="F1572" s="24">
        <f>F1573+F1579</f>
        <v>128456.69</v>
      </c>
      <c r="G1572" s="24">
        <f>G1573+G1579</f>
        <v>7164730.7200000007</v>
      </c>
      <c r="H1572" s="24">
        <f t="shared" ref="H1572:H1580" si="476">SUM(F1572:G1572)</f>
        <v>7293187.4100000011</v>
      </c>
      <c r="I1572" s="24">
        <f>I1573+I1579</f>
        <v>429687.39999999997</v>
      </c>
      <c r="J1572" s="24">
        <f>J1573+J1579</f>
        <v>0</v>
      </c>
      <c r="K1572" s="24">
        <f>F1572/C1572*100</f>
        <v>94.801985239852399</v>
      </c>
      <c r="L1572" s="24">
        <f>G1572/D1572*100</f>
        <v>99.999814647948355</v>
      </c>
      <c r="M1572" s="24">
        <f>H1572/E1572*100</f>
        <v>99.903337614468796</v>
      </c>
    </row>
    <row r="1573" spans="1:14" ht="18" customHeight="1">
      <c r="A1573" s="22" t="s">
        <v>397</v>
      </c>
      <c r="B1573" s="23"/>
      <c r="C1573" s="24">
        <f>C1574+C1578+C1577</f>
        <v>135500</v>
      </c>
      <c r="D1573" s="24">
        <f>D1574+D1578+D1577</f>
        <v>7131744</v>
      </c>
      <c r="E1573" s="24">
        <f t="shared" si="475"/>
        <v>7267244</v>
      </c>
      <c r="F1573" s="24">
        <f>F1574+F1578+F1577</f>
        <v>128456.69</v>
      </c>
      <c r="G1573" s="24">
        <f>G1574+G1578</f>
        <v>7131730.7200000007</v>
      </c>
      <c r="H1573" s="24">
        <f>H1574+H1578+H1577</f>
        <v>7260187.4100000011</v>
      </c>
      <c r="I1573" s="24">
        <f>I1574+I1578+I1577</f>
        <v>429687.39999999997</v>
      </c>
      <c r="J1573" s="24">
        <f>J1574+J1578</f>
        <v>0</v>
      </c>
      <c r="K1573" s="24">
        <f>F1573/C1573*100</f>
        <v>94.801985239852399</v>
      </c>
      <c r="L1573" s="24">
        <f t="shared" ref="L1573:M1580" si="477">G1573/D1573*100</f>
        <v>99.99981379028749</v>
      </c>
      <c r="M1573" s="24">
        <f t="shared" si="477"/>
        <v>99.902898677958262</v>
      </c>
    </row>
    <row r="1574" spans="1:14" ht="18" customHeight="1">
      <c r="A1574" s="97" t="s">
        <v>398</v>
      </c>
      <c r="B1574" s="31"/>
      <c r="C1574" s="32">
        <f>C1575+C1576</f>
        <v>21500</v>
      </c>
      <c r="D1574" s="32">
        <f>D1575+D1576</f>
        <v>6742324</v>
      </c>
      <c r="E1574" s="32">
        <f t="shared" si="475"/>
        <v>6763824</v>
      </c>
      <c r="F1574" s="32">
        <f>F1575+F1576</f>
        <v>14456.69</v>
      </c>
      <c r="G1574" s="32">
        <f>G1575+G1576</f>
        <v>6742311.6000000006</v>
      </c>
      <c r="H1574" s="32">
        <f t="shared" si="476"/>
        <v>6756768.290000001</v>
      </c>
      <c r="I1574" s="32">
        <f>I1575+I1576</f>
        <v>429687.39999999997</v>
      </c>
      <c r="J1574" s="32">
        <f>J1575+J1576</f>
        <v>0</v>
      </c>
      <c r="K1574" s="32">
        <f>F1574/C1574*100</f>
        <v>67.240418604651168</v>
      </c>
      <c r="L1574" s="32">
        <f t="shared" si="477"/>
        <v>99.999816087153334</v>
      </c>
      <c r="M1574" s="32">
        <f t="shared" si="477"/>
        <v>99.895684600900339</v>
      </c>
    </row>
    <row r="1575" spans="1:14" ht="18" customHeight="1">
      <c r="A1575" s="98" t="s">
        <v>399</v>
      </c>
      <c r="B1575" s="31"/>
      <c r="C1575" s="32">
        <f>C1590</f>
        <v>0</v>
      </c>
      <c r="D1575" s="32">
        <f>D1590</f>
        <v>6134061</v>
      </c>
      <c r="E1575" s="32">
        <f t="shared" si="475"/>
        <v>6134061</v>
      </c>
      <c r="F1575" s="32">
        <f>F1590</f>
        <v>0</v>
      </c>
      <c r="G1575" s="32">
        <f>G1590</f>
        <v>6134053.3000000007</v>
      </c>
      <c r="H1575" s="32">
        <f t="shared" si="476"/>
        <v>6134053.3000000007</v>
      </c>
      <c r="I1575" s="32">
        <f>I1590</f>
        <v>406001.36</v>
      </c>
      <c r="J1575" s="32">
        <f>J1590</f>
        <v>0</v>
      </c>
      <c r="K1575" s="32"/>
      <c r="L1575" s="32">
        <f t="shared" si="477"/>
        <v>99.999874471414628</v>
      </c>
      <c r="M1575" s="32">
        <f t="shared" si="477"/>
        <v>99.999874471414628</v>
      </c>
    </row>
    <row r="1576" spans="1:14" ht="18" customHeight="1">
      <c r="A1576" s="98" t="s">
        <v>400</v>
      </c>
      <c r="B1576" s="31"/>
      <c r="C1576" s="32">
        <f>C1591+C1628+C1637</f>
        <v>21500</v>
      </c>
      <c r="D1576" s="32">
        <f>D1591+D1628+D1637</f>
        <v>608263</v>
      </c>
      <c r="E1576" s="32">
        <f t="shared" si="475"/>
        <v>629763</v>
      </c>
      <c r="F1576" s="32">
        <f>F1591+F1628+F1637</f>
        <v>14456.69</v>
      </c>
      <c r="G1576" s="32">
        <f>G1591+G1628+G1637</f>
        <v>608258.29999999993</v>
      </c>
      <c r="H1576" s="32">
        <f t="shared" si="476"/>
        <v>622714.98999999987</v>
      </c>
      <c r="I1576" s="32">
        <f>I1591+I1628+I1637</f>
        <v>23686.039999999997</v>
      </c>
      <c r="J1576" s="32">
        <f>J1591+J1628+J1637</f>
        <v>0</v>
      </c>
      <c r="K1576" s="32">
        <f>F1576/C1576*100</f>
        <v>67.240418604651168</v>
      </c>
      <c r="L1576" s="32">
        <f t="shared" si="477"/>
        <v>99.999227307924357</v>
      </c>
      <c r="M1576" s="32">
        <f t="shared" si="477"/>
        <v>98.880847239358289</v>
      </c>
    </row>
    <row r="1577" spans="1:14" ht="18" customHeight="1">
      <c r="A1577" s="97" t="s">
        <v>415</v>
      </c>
      <c r="B1577" s="31"/>
      <c r="C1577" s="32">
        <f>C1584</f>
        <v>114000</v>
      </c>
      <c r="D1577" s="32">
        <f>D1584</f>
        <v>0</v>
      </c>
      <c r="E1577" s="32">
        <f t="shared" si="475"/>
        <v>114000</v>
      </c>
      <c r="F1577" s="32">
        <f>F1584</f>
        <v>114000</v>
      </c>
      <c r="G1577" s="32">
        <f>G1584</f>
        <v>0</v>
      </c>
      <c r="H1577" s="32">
        <f t="shared" si="476"/>
        <v>114000</v>
      </c>
      <c r="I1577" s="32">
        <f>I1584</f>
        <v>0</v>
      </c>
      <c r="J1577" s="32">
        <f>J1584</f>
        <v>0</v>
      </c>
      <c r="K1577" s="32">
        <f>F1577/C1577*100</f>
        <v>100</v>
      </c>
      <c r="L1577" s="32"/>
      <c r="M1577" s="32">
        <f t="shared" si="477"/>
        <v>100</v>
      </c>
    </row>
    <row r="1578" spans="1:14" s="18" customFormat="1" ht="18" customHeight="1">
      <c r="A1578" s="98" t="s">
        <v>402</v>
      </c>
      <c r="B1578" s="15"/>
      <c r="C1578" s="17">
        <f>C1592</f>
        <v>0</v>
      </c>
      <c r="D1578" s="17">
        <f>D1592</f>
        <v>389420</v>
      </c>
      <c r="E1578" s="17">
        <f t="shared" si="475"/>
        <v>389420</v>
      </c>
      <c r="F1578" s="17">
        <f>F1592</f>
        <v>0</v>
      </c>
      <c r="G1578" s="17">
        <f>G1592</f>
        <v>389419.12</v>
      </c>
      <c r="H1578" s="20">
        <f t="shared" si="476"/>
        <v>389419.12</v>
      </c>
      <c r="I1578" s="20">
        <f>I1592</f>
        <v>0</v>
      </c>
      <c r="J1578" s="20">
        <f>J1592</f>
        <v>0</v>
      </c>
      <c r="K1578" s="32"/>
      <c r="L1578" s="32">
        <f t="shared" si="477"/>
        <v>99.999774022905868</v>
      </c>
      <c r="M1578" s="32">
        <f t="shared" si="477"/>
        <v>99.999774022905868</v>
      </c>
    </row>
    <row r="1579" spans="1:14" s="18" customFormat="1" ht="18" customHeight="1">
      <c r="A1579" s="96" t="s">
        <v>406</v>
      </c>
      <c r="B1579" s="15"/>
      <c r="C1579" s="74">
        <f>C1580</f>
        <v>0</v>
      </c>
      <c r="D1579" s="74">
        <f>D1580</f>
        <v>33000</v>
      </c>
      <c r="E1579" s="74">
        <f t="shared" si="475"/>
        <v>33000</v>
      </c>
      <c r="F1579" s="74">
        <f>F1580</f>
        <v>0</v>
      </c>
      <c r="G1579" s="74">
        <f>G1580</f>
        <v>33000</v>
      </c>
      <c r="H1579" s="74">
        <f t="shared" si="476"/>
        <v>33000</v>
      </c>
      <c r="I1579" s="74">
        <f>I1580</f>
        <v>0</v>
      </c>
      <c r="J1579" s="74">
        <f>J1580</f>
        <v>0</v>
      </c>
      <c r="K1579" s="24"/>
      <c r="L1579" s="24">
        <f t="shared" si="477"/>
        <v>100</v>
      </c>
      <c r="M1579" s="24">
        <f t="shared" si="477"/>
        <v>100</v>
      </c>
    </row>
    <row r="1580" spans="1:14" s="18" customFormat="1" ht="18" customHeight="1">
      <c r="A1580" s="14" t="s">
        <v>407</v>
      </c>
      <c r="B1580" s="15"/>
      <c r="C1580" s="17">
        <f>C1593</f>
        <v>0</v>
      </c>
      <c r="D1580" s="17">
        <f>D1593</f>
        <v>33000</v>
      </c>
      <c r="E1580" s="17">
        <f t="shared" si="475"/>
        <v>33000</v>
      </c>
      <c r="F1580" s="17">
        <f>F1593</f>
        <v>0</v>
      </c>
      <c r="G1580" s="17">
        <f>G1593</f>
        <v>33000</v>
      </c>
      <c r="H1580" s="17">
        <f t="shared" si="476"/>
        <v>33000</v>
      </c>
      <c r="I1580" s="17">
        <f>I1593</f>
        <v>0</v>
      </c>
      <c r="J1580" s="20">
        <f>J1593</f>
        <v>0</v>
      </c>
      <c r="K1580" s="32"/>
      <c r="L1580" s="32">
        <f t="shared" si="477"/>
        <v>100</v>
      </c>
      <c r="M1580" s="32">
        <f t="shared" si="477"/>
        <v>100</v>
      </c>
    </row>
    <row r="1581" spans="1:14" ht="15" customHeight="1">
      <c r="A1581" s="95"/>
      <c r="B1581" s="23"/>
      <c r="C1581" s="24"/>
      <c r="D1581" s="24"/>
      <c r="E1581" s="24"/>
      <c r="F1581" s="24"/>
      <c r="G1581" s="24"/>
      <c r="H1581" s="24"/>
      <c r="I1581" s="24"/>
      <c r="J1581" s="24"/>
      <c r="K1581" s="24"/>
      <c r="L1581" s="24"/>
      <c r="M1581" s="24"/>
    </row>
    <row r="1582" spans="1:14" s="28" customFormat="1" ht="18" customHeight="1">
      <c r="A1582" s="23" t="s">
        <v>214</v>
      </c>
      <c r="B1582" s="34">
        <v>75405</v>
      </c>
      <c r="C1582" s="24">
        <f t="shared" ref="C1582:D1584" si="478">C1583</f>
        <v>114000</v>
      </c>
      <c r="D1582" s="24">
        <f t="shared" si="478"/>
        <v>0</v>
      </c>
      <c r="E1582" s="24">
        <f>SUM(C1582:D1582)</f>
        <v>114000</v>
      </c>
      <c r="F1582" s="24">
        <f t="shared" ref="F1582:G1584" si="479">F1583</f>
        <v>114000</v>
      </c>
      <c r="G1582" s="24">
        <f t="shared" si="479"/>
        <v>0</v>
      </c>
      <c r="H1582" s="24">
        <f>SUM(F1582:G1582)</f>
        <v>114000</v>
      </c>
      <c r="I1582" s="24">
        <f t="shared" ref="I1582:J1584" si="480">I1583</f>
        <v>0</v>
      </c>
      <c r="J1582" s="24">
        <f t="shared" si="480"/>
        <v>0</v>
      </c>
      <c r="K1582" s="24">
        <f>F1582/C1582*100</f>
        <v>100</v>
      </c>
      <c r="L1582" s="24">
        <v>0</v>
      </c>
      <c r="M1582" s="24">
        <f>H1582/E1582*100</f>
        <v>100</v>
      </c>
    </row>
    <row r="1583" spans="1:14" s="28" customFormat="1" ht="18" customHeight="1">
      <c r="A1583" s="22" t="s">
        <v>397</v>
      </c>
      <c r="B1583" s="34"/>
      <c r="C1583" s="24">
        <f t="shared" si="478"/>
        <v>114000</v>
      </c>
      <c r="D1583" s="24">
        <f t="shared" si="478"/>
        <v>0</v>
      </c>
      <c r="E1583" s="24">
        <f>SUM(C1583:D1583)</f>
        <v>114000</v>
      </c>
      <c r="F1583" s="24">
        <f t="shared" si="479"/>
        <v>114000</v>
      </c>
      <c r="G1583" s="24">
        <f t="shared" si="479"/>
        <v>0</v>
      </c>
      <c r="H1583" s="24">
        <f>SUM(F1583:G1583)</f>
        <v>114000</v>
      </c>
      <c r="I1583" s="24">
        <f t="shared" si="480"/>
        <v>0</v>
      </c>
      <c r="J1583" s="24">
        <f t="shared" si="480"/>
        <v>0</v>
      </c>
      <c r="K1583" s="24">
        <f>F1583/C1583*100</f>
        <v>100</v>
      </c>
      <c r="L1583" s="24"/>
      <c r="M1583" s="24">
        <f>H1583/E1583*100</f>
        <v>100</v>
      </c>
    </row>
    <row r="1584" spans="1:14" s="28" customFormat="1" ht="18" customHeight="1">
      <c r="A1584" s="97" t="s">
        <v>415</v>
      </c>
      <c r="B1584" s="73"/>
      <c r="C1584" s="32">
        <f t="shared" si="478"/>
        <v>114000</v>
      </c>
      <c r="D1584" s="32">
        <f t="shared" si="478"/>
        <v>0</v>
      </c>
      <c r="E1584" s="32">
        <f>SUM(C1584:D1584)</f>
        <v>114000</v>
      </c>
      <c r="F1584" s="32">
        <f t="shared" si="479"/>
        <v>114000</v>
      </c>
      <c r="G1584" s="32">
        <f t="shared" si="479"/>
        <v>0</v>
      </c>
      <c r="H1584" s="32">
        <f>SUM(F1584:G1584)</f>
        <v>114000</v>
      </c>
      <c r="I1584" s="32">
        <f t="shared" si="480"/>
        <v>0</v>
      </c>
      <c r="J1584" s="32">
        <f t="shared" si="480"/>
        <v>0</v>
      </c>
      <c r="K1584" s="27">
        <f>F1584/C1584*100</f>
        <v>100</v>
      </c>
      <c r="L1584" s="27"/>
      <c r="M1584" s="27">
        <f>H1584/E1584*100</f>
        <v>100</v>
      </c>
      <c r="N1584" s="4"/>
    </row>
    <row r="1585" spans="1:13" ht="18" customHeight="1">
      <c r="A1585" s="35" t="s">
        <v>215</v>
      </c>
      <c r="B1585" s="25" t="s">
        <v>216</v>
      </c>
      <c r="C1585" s="27">
        <v>114000</v>
      </c>
      <c r="D1585" s="24"/>
      <c r="E1585" s="27">
        <f>SUM(C1585:D1585)</f>
        <v>114000</v>
      </c>
      <c r="F1585" s="27">
        <v>114000</v>
      </c>
      <c r="G1585" s="24"/>
      <c r="H1585" s="27">
        <f>SUM(F1585:G1585)</f>
        <v>114000</v>
      </c>
      <c r="I1585" s="24"/>
      <c r="J1585" s="27"/>
      <c r="K1585" s="27">
        <f>F1585/C1585*100</f>
        <v>100</v>
      </c>
      <c r="L1585" s="27"/>
      <c r="M1585" s="27">
        <f>H1585/E1585*100</f>
        <v>100</v>
      </c>
    </row>
    <row r="1586" spans="1:13" ht="18" customHeight="1">
      <c r="A1586" s="30"/>
      <c r="B1586" s="30"/>
      <c r="C1586" s="27"/>
      <c r="D1586" s="27"/>
      <c r="E1586" s="27"/>
      <c r="F1586" s="27"/>
      <c r="G1586" s="27"/>
      <c r="H1586" s="27"/>
      <c r="I1586" s="27"/>
      <c r="J1586" s="27"/>
      <c r="K1586" s="30"/>
      <c r="L1586" s="30"/>
      <c r="M1586" s="27"/>
    </row>
    <row r="1587" spans="1:13" s="28" customFormat="1" ht="18" customHeight="1">
      <c r="A1587" s="23" t="s">
        <v>259</v>
      </c>
      <c r="B1587" s="34">
        <v>75411</v>
      </c>
      <c r="C1587" s="24">
        <f>C1588+C1593</f>
        <v>10000</v>
      </c>
      <c r="D1587" s="24">
        <f>D1588+D1593</f>
        <v>7154859</v>
      </c>
      <c r="E1587" s="24">
        <f>SUM(C1587:D1587)</f>
        <v>7164859</v>
      </c>
      <c r="F1587" s="24">
        <f>F1588+F1593</f>
        <v>10000</v>
      </c>
      <c r="G1587" s="24">
        <f>G1588+G1593</f>
        <v>7154845.7200000007</v>
      </c>
      <c r="H1587" s="24">
        <f>SUM(F1587:G1587)</f>
        <v>7164845.7200000007</v>
      </c>
      <c r="I1587" s="24">
        <f>I1588+I1593</f>
        <v>429687.39999999997</v>
      </c>
      <c r="J1587" s="24">
        <f>J1588+J1593</f>
        <v>0</v>
      </c>
      <c r="K1587" s="24">
        <f>F1587/C1587*100</f>
        <v>100</v>
      </c>
      <c r="L1587" s="24">
        <f>G1587/D1587*100</f>
        <v>99.999814391869918</v>
      </c>
      <c r="M1587" s="24">
        <f>H1587/E1587*100</f>
        <v>99.999814650923355</v>
      </c>
    </row>
    <row r="1588" spans="1:13" s="28" customFormat="1" ht="18" customHeight="1">
      <c r="A1588" s="22" t="s">
        <v>397</v>
      </c>
      <c r="B1588" s="34"/>
      <c r="C1588" s="24">
        <f>C1589+C1592</f>
        <v>10000</v>
      </c>
      <c r="D1588" s="24">
        <f>D1589+D1592</f>
        <v>7121859</v>
      </c>
      <c r="E1588" s="24">
        <f t="shared" ref="E1588:E1593" si="481">SUM(C1588:D1588)</f>
        <v>7131859</v>
      </c>
      <c r="F1588" s="24">
        <f>F1589+F1592</f>
        <v>10000</v>
      </c>
      <c r="G1588" s="24">
        <f>G1589+G1592</f>
        <v>7121845.7200000007</v>
      </c>
      <c r="H1588" s="24">
        <f t="shared" ref="H1588:H1594" si="482">SUM(F1588:G1588)</f>
        <v>7131845.7200000007</v>
      </c>
      <c r="I1588" s="24">
        <f>I1589+I1592</f>
        <v>429687.39999999997</v>
      </c>
      <c r="J1588" s="24">
        <f>J1589+J1592</f>
        <v>0</v>
      </c>
      <c r="K1588" s="24">
        <f>F1588/C1588*100</f>
        <v>100</v>
      </c>
      <c r="L1588" s="24">
        <f t="shared" ref="L1588:M1602" si="483">G1588/D1588*100</f>
        <v>99.999813531832089</v>
      </c>
      <c r="M1588" s="24">
        <f t="shared" si="483"/>
        <v>99.999813793290087</v>
      </c>
    </row>
    <row r="1589" spans="1:13" s="28" customFormat="1" ht="18" customHeight="1">
      <c r="A1589" s="97" t="s">
        <v>398</v>
      </c>
      <c r="B1589" s="73"/>
      <c r="C1589" s="32">
        <f>C1590+C1591</f>
        <v>10000</v>
      </c>
      <c r="D1589" s="32">
        <f>D1590+D1591</f>
        <v>6732439</v>
      </c>
      <c r="E1589" s="32">
        <f t="shared" si="481"/>
        <v>6742439</v>
      </c>
      <c r="F1589" s="32">
        <f>F1590+F1591</f>
        <v>10000</v>
      </c>
      <c r="G1589" s="32">
        <f>G1590+G1591</f>
        <v>6732426.6000000006</v>
      </c>
      <c r="H1589" s="32">
        <f t="shared" si="482"/>
        <v>6742426.6000000006</v>
      </c>
      <c r="I1589" s="32">
        <f>I1590+I1591</f>
        <v>429687.39999999997</v>
      </c>
      <c r="J1589" s="32">
        <f>J1590+J1591</f>
        <v>0</v>
      </c>
      <c r="K1589" s="32">
        <f>F1589/C1589*100</f>
        <v>100</v>
      </c>
      <c r="L1589" s="32">
        <f t="shared" si="483"/>
        <v>99.999815817120663</v>
      </c>
      <c r="M1589" s="32">
        <f t="shared" si="483"/>
        <v>99.999816090290182</v>
      </c>
    </row>
    <row r="1590" spans="1:13" s="28" customFormat="1" ht="18" customHeight="1">
      <c r="A1590" s="98" t="s">
        <v>399</v>
      </c>
      <c r="B1590" s="73"/>
      <c r="C1590" s="32">
        <f>SUM(C1596:C1606)</f>
        <v>0</v>
      </c>
      <c r="D1590" s="32">
        <f>SUM(D1596:D1606)</f>
        <v>6134061</v>
      </c>
      <c r="E1590" s="32">
        <f t="shared" si="481"/>
        <v>6134061</v>
      </c>
      <c r="F1590" s="32">
        <f>SUM(F1596:F1606)</f>
        <v>0</v>
      </c>
      <c r="G1590" s="32">
        <f>SUM(G1596:G1606)</f>
        <v>6134053.3000000007</v>
      </c>
      <c r="H1590" s="32">
        <f t="shared" si="482"/>
        <v>6134053.3000000007</v>
      </c>
      <c r="I1590" s="32">
        <f>SUM(I1596:I1606)</f>
        <v>406001.36</v>
      </c>
      <c r="J1590" s="32">
        <f>SUM(J1596:J1606)</f>
        <v>0</v>
      </c>
      <c r="K1590" s="32"/>
      <c r="L1590" s="32">
        <f t="shared" si="483"/>
        <v>99.999874471414628</v>
      </c>
      <c r="M1590" s="32">
        <f t="shared" si="483"/>
        <v>99.999874471414628</v>
      </c>
    </row>
    <row r="1591" spans="1:13" s="28" customFormat="1" ht="18" customHeight="1">
      <c r="A1591" s="98" t="s">
        <v>400</v>
      </c>
      <c r="B1591" s="73"/>
      <c r="C1591" s="32">
        <f>SUM(C1607:C1622)</f>
        <v>10000</v>
      </c>
      <c r="D1591" s="32">
        <f>SUM(D1607:D1622)</f>
        <v>598378</v>
      </c>
      <c r="E1591" s="32">
        <f t="shared" si="481"/>
        <v>608378</v>
      </c>
      <c r="F1591" s="32">
        <f>SUM(F1607:F1622)</f>
        <v>10000</v>
      </c>
      <c r="G1591" s="32">
        <f>SUM(G1607:G1622)</f>
        <v>598373.29999999993</v>
      </c>
      <c r="H1591" s="32">
        <f t="shared" si="482"/>
        <v>608373.29999999993</v>
      </c>
      <c r="I1591" s="32">
        <f>SUM(I1607:I1622)</f>
        <v>23686.039999999997</v>
      </c>
      <c r="J1591" s="32">
        <f>SUM(J1607:J1622)</f>
        <v>0</v>
      </c>
      <c r="K1591" s="32">
        <f>F1591/C1591*100</f>
        <v>100</v>
      </c>
      <c r="L1591" s="32">
        <f t="shared" si="483"/>
        <v>99.999214543315418</v>
      </c>
      <c r="M1591" s="32">
        <f t="shared" si="483"/>
        <v>99.99922745398419</v>
      </c>
    </row>
    <row r="1592" spans="1:13" s="28" customFormat="1" ht="18" customHeight="1">
      <c r="A1592" s="98" t="s">
        <v>402</v>
      </c>
      <c r="B1592" s="73"/>
      <c r="C1592" s="32">
        <f>C1595</f>
        <v>0</v>
      </c>
      <c r="D1592" s="32">
        <f>D1595</f>
        <v>389420</v>
      </c>
      <c r="E1592" s="32">
        <f t="shared" si="481"/>
        <v>389420</v>
      </c>
      <c r="F1592" s="32">
        <f>F1595</f>
        <v>0</v>
      </c>
      <c r="G1592" s="32">
        <f>G1595</f>
        <v>389419.12</v>
      </c>
      <c r="H1592" s="32">
        <f t="shared" si="482"/>
        <v>389419.12</v>
      </c>
      <c r="I1592" s="32">
        <f>I1595</f>
        <v>0</v>
      </c>
      <c r="J1592" s="32">
        <f>J1595</f>
        <v>0</v>
      </c>
      <c r="K1592" s="32"/>
      <c r="L1592" s="32">
        <f t="shared" si="483"/>
        <v>99.999774022905868</v>
      </c>
      <c r="M1592" s="32">
        <f t="shared" si="483"/>
        <v>99.999774022905868</v>
      </c>
    </row>
    <row r="1593" spans="1:13" s="28" customFormat="1" ht="18" customHeight="1">
      <c r="A1593" s="96" t="s">
        <v>406</v>
      </c>
      <c r="B1593" s="34"/>
      <c r="C1593" s="24">
        <f>C1594</f>
        <v>0</v>
      </c>
      <c r="D1593" s="24">
        <f>D1594</f>
        <v>33000</v>
      </c>
      <c r="E1593" s="24">
        <f t="shared" si="481"/>
        <v>33000</v>
      </c>
      <c r="F1593" s="24">
        <f>F1594</f>
        <v>0</v>
      </c>
      <c r="G1593" s="24">
        <f>G1594</f>
        <v>33000</v>
      </c>
      <c r="H1593" s="24">
        <f t="shared" si="482"/>
        <v>33000</v>
      </c>
      <c r="I1593" s="24">
        <f>I1594</f>
        <v>0</v>
      </c>
      <c r="J1593" s="24">
        <f>J1594</f>
        <v>0</v>
      </c>
      <c r="K1593" s="24"/>
      <c r="L1593" s="24">
        <f t="shared" si="483"/>
        <v>100</v>
      </c>
      <c r="M1593" s="24">
        <f t="shared" si="483"/>
        <v>100</v>
      </c>
    </row>
    <row r="1594" spans="1:13" s="18" customFormat="1" ht="18" customHeight="1">
      <c r="A1594" s="14" t="s">
        <v>407</v>
      </c>
      <c r="B1594" s="15"/>
      <c r="C1594" s="17">
        <f>C1623</f>
        <v>0</v>
      </c>
      <c r="D1594" s="17">
        <f>D1623</f>
        <v>33000</v>
      </c>
      <c r="E1594" s="17">
        <f>SUM(C1594:D1594)</f>
        <v>33000</v>
      </c>
      <c r="F1594" s="17">
        <f>F1623</f>
        <v>0</v>
      </c>
      <c r="G1594" s="17">
        <f>G1623</f>
        <v>33000</v>
      </c>
      <c r="H1594" s="32">
        <f t="shared" si="482"/>
        <v>33000</v>
      </c>
      <c r="I1594" s="17">
        <f>I1623</f>
        <v>0</v>
      </c>
      <c r="J1594" s="17">
        <f>J1623</f>
        <v>0</v>
      </c>
      <c r="K1594" s="17"/>
      <c r="L1594" s="17">
        <f t="shared" si="483"/>
        <v>100</v>
      </c>
      <c r="M1594" s="17">
        <f t="shared" si="483"/>
        <v>100</v>
      </c>
    </row>
    <row r="1595" spans="1:13" ht="18" customHeight="1">
      <c r="A1595" s="35" t="s">
        <v>217</v>
      </c>
      <c r="B1595" s="25" t="s">
        <v>218</v>
      </c>
      <c r="C1595" s="27"/>
      <c r="D1595" s="27">
        <v>389420</v>
      </c>
      <c r="E1595" s="27">
        <f t="shared" ref="E1595:E1623" si="484">C1595+D1595</f>
        <v>389420</v>
      </c>
      <c r="F1595" s="27"/>
      <c r="G1595" s="27">
        <v>389419.12</v>
      </c>
      <c r="H1595" s="27">
        <f t="shared" ref="H1595:H1623" si="485">F1595+G1595</f>
        <v>389419.12</v>
      </c>
      <c r="I1595" s="27"/>
      <c r="J1595" s="27"/>
      <c r="K1595" s="17"/>
      <c r="L1595" s="27">
        <f t="shared" si="483"/>
        <v>99.999774022905868</v>
      </c>
      <c r="M1595" s="27">
        <f t="shared" si="483"/>
        <v>99.999774022905868</v>
      </c>
    </row>
    <row r="1596" spans="1:13" ht="18" customHeight="1">
      <c r="A1596" s="33" t="s">
        <v>33</v>
      </c>
      <c r="B1596" s="25" t="s">
        <v>34</v>
      </c>
      <c r="C1596" s="27"/>
      <c r="D1596" s="27">
        <v>23700</v>
      </c>
      <c r="E1596" s="27">
        <f t="shared" si="484"/>
        <v>23700</v>
      </c>
      <c r="F1596" s="27"/>
      <c r="G1596" s="27">
        <v>23699.8</v>
      </c>
      <c r="H1596" s="27">
        <f t="shared" si="485"/>
        <v>23699.8</v>
      </c>
      <c r="I1596" s="27"/>
      <c r="J1596" s="27"/>
      <c r="K1596" s="17"/>
      <c r="L1596" s="27">
        <f t="shared" si="483"/>
        <v>99.999156118143461</v>
      </c>
      <c r="M1596" s="27">
        <f t="shared" si="483"/>
        <v>99.999156118143461</v>
      </c>
    </row>
    <row r="1597" spans="1:13" ht="18" customHeight="1">
      <c r="A1597" s="33" t="s">
        <v>206</v>
      </c>
      <c r="B1597" s="25" t="s">
        <v>207</v>
      </c>
      <c r="C1597" s="27"/>
      <c r="D1597" s="27">
        <v>60976</v>
      </c>
      <c r="E1597" s="27">
        <f t="shared" si="484"/>
        <v>60976</v>
      </c>
      <c r="F1597" s="27"/>
      <c r="G1597" s="27">
        <v>60976</v>
      </c>
      <c r="H1597" s="27">
        <f t="shared" si="485"/>
        <v>60976</v>
      </c>
      <c r="I1597" s="27"/>
      <c r="J1597" s="27"/>
      <c r="K1597" s="17"/>
      <c r="L1597" s="27">
        <f t="shared" si="483"/>
        <v>100</v>
      </c>
      <c r="M1597" s="27">
        <f t="shared" si="483"/>
        <v>100</v>
      </c>
    </row>
    <row r="1598" spans="1:13" ht="18" customHeight="1">
      <c r="A1598" s="33" t="s">
        <v>35</v>
      </c>
      <c r="B1598" s="25" t="s">
        <v>36</v>
      </c>
      <c r="C1598" s="27"/>
      <c r="D1598" s="27">
        <v>7020</v>
      </c>
      <c r="E1598" s="27">
        <f t="shared" si="484"/>
        <v>7020</v>
      </c>
      <c r="F1598" s="27"/>
      <c r="G1598" s="27">
        <v>7019.16</v>
      </c>
      <c r="H1598" s="27">
        <f t="shared" si="485"/>
        <v>7019.16</v>
      </c>
      <c r="I1598" s="27">
        <v>5701.93</v>
      </c>
      <c r="J1598" s="27"/>
      <c r="K1598" s="17"/>
      <c r="L1598" s="27">
        <f t="shared" si="483"/>
        <v>99.988034188034177</v>
      </c>
      <c r="M1598" s="27">
        <f t="shared" si="483"/>
        <v>99.988034188034177</v>
      </c>
    </row>
    <row r="1599" spans="1:13" ht="18" customHeight="1">
      <c r="A1599" s="35" t="s">
        <v>219</v>
      </c>
      <c r="B1599" s="25" t="s">
        <v>220</v>
      </c>
      <c r="C1599" s="27"/>
      <c r="D1599" s="27">
        <v>4927681</v>
      </c>
      <c r="E1599" s="27">
        <f t="shared" si="484"/>
        <v>4927681</v>
      </c>
      <c r="F1599" s="27"/>
      <c r="G1599" s="27">
        <v>4927680.83</v>
      </c>
      <c r="H1599" s="27">
        <f t="shared" si="485"/>
        <v>4927680.83</v>
      </c>
      <c r="I1599" s="27"/>
      <c r="J1599" s="27"/>
      <c r="K1599" s="17"/>
      <c r="L1599" s="27">
        <f t="shared" si="483"/>
        <v>99.999996550101358</v>
      </c>
      <c r="M1599" s="27">
        <f t="shared" si="483"/>
        <v>99.999996550101358</v>
      </c>
    </row>
    <row r="1600" spans="1:13" ht="18" customHeight="1">
      <c r="A1600" s="33" t="s">
        <v>221</v>
      </c>
      <c r="B1600" s="25" t="s">
        <v>222</v>
      </c>
      <c r="C1600" s="27"/>
      <c r="D1600" s="27">
        <v>355635</v>
      </c>
      <c r="E1600" s="27">
        <f t="shared" si="484"/>
        <v>355635</v>
      </c>
      <c r="F1600" s="27"/>
      <c r="G1600" s="27">
        <v>355635</v>
      </c>
      <c r="H1600" s="27">
        <f t="shared" si="485"/>
        <v>355635</v>
      </c>
      <c r="I1600" s="27"/>
      <c r="J1600" s="27"/>
      <c r="K1600" s="32"/>
      <c r="L1600" s="27">
        <f t="shared" si="483"/>
        <v>100</v>
      </c>
      <c r="M1600" s="27">
        <f t="shared" si="483"/>
        <v>100</v>
      </c>
    </row>
    <row r="1601" spans="1:13" ht="18" customHeight="1">
      <c r="A1601" s="33" t="s">
        <v>223</v>
      </c>
      <c r="B1601" s="25" t="s">
        <v>224</v>
      </c>
      <c r="C1601" s="27"/>
      <c r="D1601" s="27">
        <v>411560</v>
      </c>
      <c r="E1601" s="27">
        <f t="shared" si="484"/>
        <v>411560</v>
      </c>
      <c r="F1601" s="27"/>
      <c r="G1601" s="27">
        <v>411559.2</v>
      </c>
      <c r="H1601" s="27">
        <f t="shared" si="485"/>
        <v>411559.2</v>
      </c>
      <c r="I1601" s="27">
        <v>400299.43</v>
      </c>
      <c r="J1601" s="27"/>
      <c r="K1601" s="32"/>
      <c r="L1601" s="27">
        <f t="shared" si="483"/>
        <v>99.999805617649912</v>
      </c>
      <c r="M1601" s="27">
        <f t="shared" si="483"/>
        <v>99.999805617649912</v>
      </c>
    </row>
    <row r="1602" spans="1:13" ht="18" customHeight="1">
      <c r="A1602" s="33" t="s">
        <v>312</v>
      </c>
      <c r="B1602" s="25" t="s">
        <v>271</v>
      </c>
      <c r="C1602" s="27"/>
      <c r="D1602" s="27">
        <v>96935</v>
      </c>
      <c r="E1602" s="27">
        <f t="shared" si="484"/>
        <v>96935</v>
      </c>
      <c r="F1602" s="27"/>
      <c r="G1602" s="27">
        <v>96935</v>
      </c>
      <c r="H1602" s="27">
        <f t="shared" si="485"/>
        <v>96935</v>
      </c>
      <c r="I1602" s="27"/>
      <c r="J1602" s="27"/>
      <c r="K1602" s="32"/>
      <c r="L1602" s="27">
        <f t="shared" si="483"/>
        <v>100</v>
      </c>
      <c r="M1602" s="27">
        <f t="shared" si="483"/>
        <v>100</v>
      </c>
    </row>
    <row r="1603" spans="1:13" ht="18" customHeight="1">
      <c r="A1603" s="35" t="s">
        <v>22</v>
      </c>
      <c r="B1603" s="25" t="s">
        <v>23</v>
      </c>
      <c r="C1603" s="27"/>
      <c r="D1603" s="27">
        <v>16254</v>
      </c>
      <c r="E1603" s="27">
        <f t="shared" si="484"/>
        <v>16254</v>
      </c>
      <c r="F1603" s="27"/>
      <c r="G1603" s="27">
        <v>16252.61</v>
      </c>
      <c r="H1603" s="27">
        <f t="shared" si="485"/>
        <v>16252.61</v>
      </c>
      <c r="I1603" s="27"/>
      <c r="J1603" s="27"/>
      <c r="K1603" s="32"/>
      <c r="L1603" s="27">
        <f t="shared" ref="L1603:M1623" si="486">G1603/D1603*100</f>
        <v>99.991448258890131</v>
      </c>
      <c r="M1603" s="27">
        <f t="shared" si="486"/>
        <v>99.991448258890131</v>
      </c>
    </row>
    <row r="1604" spans="1:13" ht="18" customHeight="1">
      <c r="A1604" s="33" t="s">
        <v>24</v>
      </c>
      <c r="B1604" s="25" t="s">
        <v>25</v>
      </c>
      <c r="C1604" s="27"/>
      <c r="D1604" s="27">
        <v>2298</v>
      </c>
      <c r="E1604" s="27">
        <f t="shared" si="484"/>
        <v>2298</v>
      </c>
      <c r="F1604" s="27"/>
      <c r="G1604" s="27">
        <v>2293.86</v>
      </c>
      <c r="H1604" s="27">
        <f t="shared" si="485"/>
        <v>2293.86</v>
      </c>
      <c r="I1604" s="27"/>
      <c r="J1604" s="27"/>
      <c r="K1604" s="32"/>
      <c r="L1604" s="27">
        <f t="shared" si="486"/>
        <v>99.819843342036563</v>
      </c>
      <c r="M1604" s="27">
        <f t="shared" si="486"/>
        <v>99.819843342036563</v>
      </c>
    </row>
    <row r="1605" spans="1:13" ht="18" customHeight="1">
      <c r="A1605" s="35" t="s">
        <v>26</v>
      </c>
      <c r="B1605" s="25" t="s">
        <v>27</v>
      </c>
      <c r="C1605" s="27"/>
      <c r="D1605" s="27">
        <v>16900</v>
      </c>
      <c r="E1605" s="27">
        <f>C1605+D1605</f>
        <v>16900</v>
      </c>
      <c r="F1605" s="27"/>
      <c r="G1605" s="27">
        <v>16900</v>
      </c>
      <c r="H1605" s="27">
        <f>F1605+G1605</f>
        <v>16900</v>
      </c>
      <c r="I1605" s="27"/>
      <c r="J1605" s="27"/>
      <c r="K1605" s="32"/>
      <c r="L1605" s="27">
        <f t="shared" si="486"/>
        <v>100</v>
      </c>
      <c r="M1605" s="27">
        <f t="shared" si="486"/>
        <v>100</v>
      </c>
    </row>
    <row r="1606" spans="1:13" ht="18" customHeight="1">
      <c r="A1606" s="33" t="s">
        <v>225</v>
      </c>
      <c r="B1606" s="25" t="s">
        <v>226</v>
      </c>
      <c r="C1606" s="27"/>
      <c r="D1606" s="27">
        <v>215102</v>
      </c>
      <c r="E1606" s="27">
        <f>C1606+D1606</f>
        <v>215102</v>
      </c>
      <c r="F1606" s="27"/>
      <c r="G1606" s="27">
        <v>215101.84</v>
      </c>
      <c r="H1606" s="27">
        <f>F1606+G1606</f>
        <v>215101.84</v>
      </c>
      <c r="I1606" s="27"/>
      <c r="J1606" s="27"/>
      <c r="K1606" s="32"/>
      <c r="L1606" s="27">
        <f t="shared" si="486"/>
        <v>99.999925616684166</v>
      </c>
      <c r="M1606" s="27">
        <f t="shared" si="486"/>
        <v>99.999925616684166</v>
      </c>
    </row>
    <row r="1607" spans="1:13" ht="18" customHeight="1">
      <c r="A1607" s="35" t="s">
        <v>37</v>
      </c>
      <c r="B1607" s="25" t="s">
        <v>38</v>
      </c>
      <c r="C1607" s="27">
        <v>1000</v>
      </c>
      <c r="D1607" s="27">
        <v>196231</v>
      </c>
      <c r="E1607" s="27">
        <f t="shared" si="484"/>
        <v>197231</v>
      </c>
      <c r="F1607" s="27">
        <v>1000</v>
      </c>
      <c r="G1607" s="27">
        <v>196231</v>
      </c>
      <c r="H1607" s="27">
        <f t="shared" si="485"/>
        <v>197231</v>
      </c>
      <c r="I1607" s="27"/>
      <c r="J1607" s="27"/>
      <c r="K1607" s="32">
        <f>F1607/C1607*100</f>
        <v>100</v>
      </c>
      <c r="L1607" s="27">
        <f t="shared" si="486"/>
        <v>100</v>
      </c>
      <c r="M1607" s="27">
        <f t="shared" si="486"/>
        <v>100</v>
      </c>
    </row>
    <row r="1608" spans="1:13" ht="18" customHeight="1">
      <c r="A1608" s="33" t="s">
        <v>123</v>
      </c>
      <c r="B1608" s="25" t="s">
        <v>124</v>
      </c>
      <c r="C1608" s="27"/>
      <c r="D1608" s="27">
        <v>3000</v>
      </c>
      <c r="E1608" s="27">
        <f t="shared" si="484"/>
        <v>3000</v>
      </c>
      <c r="F1608" s="27"/>
      <c r="G1608" s="27">
        <v>2999.91</v>
      </c>
      <c r="H1608" s="27">
        <f t="shared" si="485"/>
        <v>2999.91</v>
      </c>
      <c r="I1608" s="27"/>
      <c r="J1608" s="27"/>
      <c r="K1608" s="32"/>
      <c r="L1608" s="27">
        <f t="shared" si="486"/>
        <v>99.996999999999986</v>
      </c>
      <c r="M1608" s="27">
        <f t="shared" si="486"/>
        <v>99.996999999999986</v>
      </c>
    </row>
    <row r="1609" spans="1:13" ht="18" customHeight="1">
      <c r="A1609" s="33" t="s">
        <v>47</v>
      </c>
      <c r="B1609" s="25" t="s">
        <v>48</v>
      </c>
      <c r="C1609" s="27">
        <v>400</v>
      </c>
      <c r="D1609" s="27">
        <v>159564</v>
      </c>
      <c r="E1609" s="27">
        <f t="shared" si="484"/>
        <v>159964</v>
      </c>
      <c r="F1609" s="27">
        <v>400</v>
      </c>
      <c r="G1609" s="27">
        <v>159563.57</v>
      </c>
      <c r="H1609" s="27">
        <f t="shared" si="485"/>
        <v>159963.57</v>
      </c>
      <c r="I1609" s="27">
        <v>21145.66</v>
      </c>
      <c r="J1609" s="27"/>
      <c r="K1609" s="32">
        <f>F1609/C1609*100</f>
        <v>100</v>
      </c>
      <c r="L1609" s="27">
        <f t="shared" si="486"/>
        <v>99.999730515655159</v>
      </c>
      <c r="M1609" s="27">
        <f t="shared" si="486"/>
        <v>99.999731189517647</v>
      </c>
    </row>
    <row r="1610" spans="1:13" ht="18" customHeight="1">
      <c r="A1610" s="35" t="s">
        <v>39</v>
      </c>
      <c r="B1610" s="25" t="s">
        <v>40</v>
      </c>
      <c r="C1610" s="27"/>
      <c r="D1610" s="27">
        <v>32360</v>
      </c>
      <c r="E1610" s="27">
        <f>C1610+D1610</f>
        <v>32360</v>
      </c>
      <c r="F1610" s="27"/>
      <c r="G1610" s="27">
        <v>32359.31</v>
      </c>
      <c r="H1610" s="27">
        <f t="shared" si="485"/>
        <v>32359.31</v>
      </c>
      <c r="I1610" s="27"/>
      <c r="J1610" s="27"/>
      <c r="K1610" s="32"/>
      <c r="L1610" s="27">
        <f t="shared" si="486"/>
        <v>99.997867737948084</v>
      </c>
      <c r="M1610" s="27">
        <f t="shared" si="486"/>
        <v>99.997867737948084</v>
      </c>
    </row>
    <row r="1611" spans="1:13" ht="18" customHeight="1">
      <c r="A1611" s="35" t="s">
        <v>211</v>
      </c>
      <c r="B1611" s="25" t="s">
        <v>212</v>
      </c>
      <c r="C1611" s="27"/>
      <c r="D1611" s="27">
        <v>31092</v>
      </c>
      <c r="E1611" s="27">
        <f t="shared" si="484"/>
        <v>31092</v>
      </c>
      <c r="F1611" s="27"/>
      <c r="G1611" s="27">
        <v>31092</v>
      </c>
      <c r="H1611" s="27">
        <f t="shared" si="485"/>
        <v>31092</v>
      </c>
      <c r="I1611" s="27">
        <v>10</v>
      </c>
      <c r="J1611" s="27"/>
      <c r="K1611" s="32"/>
      <c r="L1611" s="27">
        <f t="shared" si="486"/>
        <v>100</v>
      </c>
      <c r="M1611" s="27">
        <f t="shared" si="486"/>
        <v>100</v>
      </c>
    </row>
    <row r="1612" spans="1:13" ht="18" customHeight="1">
      <c r="A1612" s="33" t="s">
        <v>28</v>
      </c>
      <c r="B1612" s="25" t="s">
        <v>29</v>
      </c>
      <c r="C1612" s="27">
        <v>8600</v>
      </c>
      <c r="D1612" s="27">
        <v>67571</v>
      </c>
      <c r="E1612" s="27">
        <f t="shared" si="484"/>
        <v>76171</v>
      </c>
      <c r="F1612" s="27">
        <v>8600</v>
      </c>
      <c r="G1612" s="27">
        <v>67571</v>
      </c>
      <c r="H1612" s="27">
        <f t="shared" si="485"/>
        <v>76171</v>
      </c>
      <c r="I1612" s="27">
        <v>1168.71</v>
      </c>
      <c r="J1612" s="27"/>
      <c r="K1612" s="32">
        <f>F1612/C1612*100</f>
        <v>100</v>
      </c>
      <c r="L1612" s="27">
        <f t="shared" si="486"/>
        <v>100</v>
      </c>
      <c r="M1612" s="27">
        <f t="shared" si="486"/>
        <v>100</v>
      </c>
    </row>
    <row r="1613" spans="1:13" ht="18" customHeight="1">
      <c r="A1613" s="33" t="s">
        <v>73</v>
      </c>
      <c r="B1613" s="25" t="s">
        <v>74</v>
      </c>
      <c r="C1613" s="27"/>
      <c r="D1613" s="27">
        <v>1464</v>
      </c>
      <c r="E1613" s="27">
        <f t="shared" si="484"/>
        <v>1464</v>
      </c>
      <c r="F1613" s="27"/>
      <c r="G1613" s="27">
        <v>1464</v>
      </c>
      <c r="H1613" s="27">
        <f t="shared" si="485"/>
        <v>1464</v>
      </c>
      <c r="I1613" s="27"/>
      <c r="J1613" s="27"/>
      <c r="K1613" s="32"/>
      <c r="L1613" s="27">
        <f t="shared" si="486"/>
        <v>100</v>
      </c>
      <c r="M1613" s="27">
        <f t="shared" si="486"/>
        <v>100</v>
      </c>
    </row>
    <row r="1614" spans="1:13" ht="18" customHeight="1">
      <c r="A1614" s="72" t="s">
        <v>288</v>
      </c>
      <c r="B1614" s="25" t="s">
        <v>260</v>
      </c>
      <c r="C1614" s="27"/>
      <c r="D1614" s="27">
        <v>7472</v>
      </c>
      <c r="E1614" s="27">
        <f t="shared" si="484"/>
        <v>7472</v>
      </c>
      <c r="F1614" s="27"/>
      <c r="G1614" s="27">
        <v>7471.32</v>
      </c>
      <c r="H1614" s="27">
        <f t="shared" si="485"/>
        <v>7471.32</v>
      </c>
      <c r="I1614" s="27">
        <v>780.64</v>
      </c>
      <c r="J1614" s="27"/>
      <c r="K1614" s="32"/>
      <c r="L1614" s="27">
        <f t="shared" si="486"/>
        <v>99.99089935760172</v>
      </c>
      <c r="M1614" s="27">
        <f t="shared" si="486"/>
        <v>99.99089935760172</v>
      </c>
    </row>
    <row r="1615" spans="1:13" ht="18" customHeight="1">
      <c r="A1615" s="72" t="s">
        <v>285</v>
      </c>
      <c r="B1615" s="25" t="s">
        <v>261</v>
      </c>
      <c r="C1615" s="27"/>
      <c r="D1615" s="27">
        <v>9795</v>
      </c>
      <c r="E1615" s="27">
        <f t="shared" si="484"/>
        <v>9795</v>
      </c>
      <c r="F1615" s="27"/>
      <c r="G1615" s="27">
        <v>9794.91</v>
      </c>
      <c r="H1615" s="27">
        <f t="shared" si="485"/>
        <v>9794.91</v>
      </c>
      <c r="I1615" s="27">
        <v>581.03</v>
      </c>
      <c r="J1615" s="27"/>
      <c r="K1615" s="32"/>
      <c r="L1615" s="27">
        <f t="shared" si="486"/>
        <v>99.999081163859103</v>
      </c>
      <c r="M1615" s="27">
        <f t="shared" si="486"/>
        <v>99.999081163859103</v>
      </c>
    </row>
    <row r="1616" spans="1:13" ht="18" customHeight="1">
      <c r="A1616" s="33" t="s">
        <v>75</v>
      </c>
      <c r="B1616" s="25" t="s">
        <v>76</v>
      </c>
      <c r="C1616" s="27"/>
      <c r="D1616" s="27">
        <v>33363</v>
      </c>
      <c r="E1616" s="27">
        <f t="shared" si="484"/>
        <v>33363</v>
      </c>
      <c r="F1616" s="27"/>
      <c r="G1616" s="27">
        <v>33362.5</v>
      </c>
      <c r="H1616" s="27">
        <f t="shared" si="485"/>
        <v>33362.5</v>
      </c>
      <c r="I1616" s="27"/>
      <c r="J1616" s="27"/>
      <c r="K1616" s="32"/>
      <c r="L1616" s="27">
        <f t="shared" si="486"/>
        <v>99.998501333812911</v>
      </c>
      <c r="M1616" s="27">
        <f t="shared" si="486"/>
        <v>99.998501333812911</v>
      </c>
    </row>
    <row r="1617" spans="1:13" ht="18" customHeight="1">
      <c r="A1617" s="33" t="s">
        <v>41</v>
      </c>
      <c r="B1617" s="25" t="s">
        <v>42</v>
      </c>
      <c r="C1617" s="27"/>
      <c r="D1617" s="27">
        <v>4852</v>
      </c>
      <c r="E1617" s="27">
        <f t="shared" si="484"/>
        <v>4852</v>
      </c>
      <c r="F1617" s="27"/>
      <c r="G1617" s="27">
        <v>4851.5</v>
      </c>
      <c r="H1617" s="27">
        <f t="shared" si="485"/>
        <v>4851.5</v>
      </c>
      <c r="I1617" s="27"/>
      <c r="J1617" s="27"/>
      <c r="K1617" s="32"/>
      <c r="L1617" s="27">
        <f t="shared" si="486"/>
        <v>99.989694971145909</v>
      </c>
      <c r="M1617" s="27">
        <f t="shared" si="486"/>
        <v>99.989694971145909</v>
      </c>
    </row>
    <row r="1618" spans="1:13" ht="18" customHeight="1">
      <c r="A1618" s="33" t="s">
        <v>49</v>
      </c>
      <c r="B1618" s="25" t="s">
        <v>50</v>
      </c>
      <c r="C1618" s="27"/>
      <c r="D1618" s="27">
        <v>22316</v>
      </c>
      <c r="E1618" s="27">
        <f t="shared" si="484"/>
        <v>22316</v>
      </c>
      <c r="F1618" s="27"/>
      <c r="G1618" s="27">
        <v>22316</v>
      </c>
      <c r="H1618" s="27">
        <f t="shared" si="485"/>
        <v>22316</v>
      </c>
      <c r="I1618" s="27"/>
      <c r="J1618" s="27"/>
      <c r="K1618" s="32"/>
      <c r="L1618" s="27">
        <f t="shared" si="486"/>
        <v>100</v>
      </c>
      <c r="M1618" s="27">
        <f t="shared" si="486"/>
        <v>100</v>
      </c>
    </row>
    <row r="1619" spans="1:13" ht="18" customHeight="1">
      <c r="A1619" s="35" t="s">
        <v>202</v>
      </c>
      <c r="B1619" s="25" t="s">
        <v>203</v>
      </c>
      <c r="C1619" s="27"/>
      <c r="D1619" s="27">
        <v>5993</v>
      </c>
      <c r="E1619" s="27">
        <f t="shared" si="484"/>
        <v>5993</v>
      </c>
      <c r="F1619" s="27"/>
      <c r="G1619" s="27">
        <v>5993</v>
      </c>
      <c r="H1619" s="27">
        <f t="shared" si="485"/>
        <v>5993</v>
      </c>
      <c r="I1619" s="27"/>
      <c r="J1619" s="27"/>
      <c r="K1619" s="32"/>
      <c r="L1619" s="27">
        <f t="shared" si="486"/>
        <v>100</v>
      </c>
      <c r="M1619" s="27">
        <f t="shared" si="486"/>
        <v>100</v>
      </c>
    </row>
    <row r="1620" spans="1:13" ht="18" customHeight="1">
      <c r="A1620" s="35" t="s">
        <v>395</v>
      </c>
      <c r="B1620" s="25" t="s">
        <v>366</v>
      </c>
      <c r="C1620" s="27"/>
      <c r="D1620" s="27">
        <v>855</v>
      </c>
      <c r="E1620" s="27">
        <f t="shared" si="484"/>
        <v>855</v>
      </c>
      <c r="F1620" s="27"/>
      <c r="G1620" s="27">
        <v>855</v>
      </c>
      <c r="H1620" s="27">
        <f t="shared" si="485"/>
        <v>855</v>
      </c>
      <c r="I1620" s="27"/>
      <c r="J1620" s="27"/>
      <c r="K1620" s="32"/>
      <c r="L1620" s="27">
        <f t="shared" si="486"/>
        <v>100</v>
      </c>
      <c r="M1620" s="27">
        <f t="shared" si="486"/>
        <v>100</v>
      </c>
    </row>
    <row r="1621" spans="1:13" ht="18" customHeight="1">
      <c r="A1621" s="71" t="s">
        <v>286</v>
      </c>
      <c r="B1621" s="25" t="s">
        <v>266</v>
      </c>
      <c r="C1621" s="27"/>
      <c r="D1621" s="27">
        <v>1356</v>
      </c>
      <c r="E1621" s="27">
        <f t="shared" si="484"/>
        <v>1356</v>
      </c>
      <c r="F1621" s="27"/>
      <c r="G1621" s="27">
        <v>1355.46</v>
      </c>
      <c r="H1621" s="27">
        <f t="shared" si="485"/>
        <v>1355.46</v>
      </c>
      <c r="I1621" s="27"/>
      <c r="J1621" s="27"/>
      <c r="K1621" s="32"/>
      <c r="L1621" s="27">
        <f t="shared" si="486"/>
        <v>99.960176991150433</v>
      </c>
      <c r="M1621" s="27">
        <f t="shared" si="486"/>
        <v>99.960176991150433</v>
      </c>
    </row>
    <row r="1622" spans="1:13" ht="18" customHeight="1">
      <c r="A1622" s="71" t="s">
        <v>287</v>
      </c>
      <c r="B1622" s="25" t="s">
        <v>267</v>
      </c>
      <c r="C1622" s="27"/>
      <c r="D1622" s="27">
        <v>21094</v>
      </c>
      <c r="E1622" s="27">
        <f t="shared" si="484"/>
        <v>21094</v>
      </c>
      <c r="F1622" s="27"/>
      <c r="G1622" s="27">
        <v>21092.82</v>
      </c>
      <c r="H1622" s="27">
        <f t="shared" si="485"/>
        <v>21092.82</v>
      </c>
      <c r="I1622" s="27"/>
      <c r="J1622" s="27"/>
      <c r="K1622" s="32"/>
      <c r="L1622" s="27">
        <f t="shared" si="486"/>
        <v>99.994405992225282</v>
      </c>
      <c r="M1622" s="27">
        <f t="shared" si="486"/>
        <v>99.994405992225282</v>
      </c>
    </row>
    <row r="1623" spans="1:13" ht="18" customHeight="1">
      <c r="A1623" s="33" t="s">
        <v>43</v>
      </c>
      <c r="B1623" s="25" t="s">
        <v>44</v>
      </c>
      <c r="C1623" s="27"/>
      <c r="D1623" s="27">
        <v>33000</v>
      </c>
      <c r="E1623" s="27">
        <f t="shared" si="484"/>
        <v>33000</v>
      </c>
      <c r="F1623" s="27"/>
      <c r="G1623" s="27">
        <v>33000</v>
      </c>
      <c r="H1623" s="27">
        <f t="shared" si="485"/>
        <v>33000</v>
      </c>
      <c r="I1623" s="27"/>
      <c r="J1623" s="27"/>
      <c r="K1623" s="32"/>
      <c r="L1623" s="27">
        <f t="shared" si="486"/>
        <v>100</v>
      </c>
      <c r="M1623" s="27">
        <f t="shared" si="486"/>
        <v>100</v>
      </c>
    </row>
    <row r="1624" spans="1:13" ht="18" customHeight="1">
      <c r="A1624" s="35"/>
      <c r="B1624" s="25"/>
      <c r="C1624" s="27"/>
      <c r="D1624" s="27"/>
      <c r="E1624" s="27"/>
      <c r="F1624" s="27"/>
      <c r="G1624" s="27"/>
      <c r="H1624" s="27"/>
      <c r="I1624" s="27"/>
      <c r="J1624" s="27"/>
      <c r="K1624" s="27"/>
      <c r="L1624" s="27"/>
      <c r="M1624" s="27"/>
    </row>
    <row r="1625" spans="1:13" ht="18" customHeight="1">
      <c r="A1625" s="90" t="s">
        <v>353</v>
      </c>
      <c r="B1625" s="34">
        <v>75421</v>
      </c>
      <c r="C1625" s="24">
        <f t="shared" ref="C1625:D1627" si="487">C1626</f>
        <v>11500</v>
      </c>
      <c r="D1625" s="24">
        <f t="shared" si="487"/>
        <v>0</v>
      </c>
      <c r="E1625" s="24">
        <f>C1625+D1625</f>
        <v>11500</v>
      </c>
      <c r="F1625" s="24">
        <f t="shared" ref="F1625:G1627" si="488">F1626</f>
        <v>4456.6900000000005</v>
      </c>
      <c r="G1625" s="24">
        <f t="shared" si="488"/>
        <v>0</v>
      </c>
      <c r="H1625" s="24">
        <f>F1625+G1625</f>
        <v>4456.6900000000005</v>
      </c>
      <c r="I1625" s="24">
        <f t="shared" ref="I1625:J1627" si="489">I1626</f>
        <v>0</v>
      </c>
      <c r="J1625" s="24">
        <f t="shared" si="489"/>
        <v>0</v>
      </c>
      <c r="K1625" s="24">
        <f t="shared" ref="K1625:K1632" si="490">F1625/C1625*100</f>
        <v>38.753826086956529</v>
      </c>
      <c r="L1625" s="27"/>
      <c r="M1625" s="24">
        <f t="shared" ref="M1625:M1632" si="491">H1625/E1625*100</f>
        <v>38.753826086956529</v>
      </c>
    </row>
    <row r="1626" spans="1:13" ht="18" customHeight="1">
      <c r="A1626" s="22" t="s">
        <v>397</v>
      </c>
      <c r="B1626" s="34"/>
      <c r="C1626" s="24">
        <f t="shared" si="487"/>
        <v>11500</v>
      </c>
      <c r="D1626" s="24">
        <f t="shared" si="487"/>
        <v>0</v>
      </c>
      <c r="E1626" s="24">
        <f>C1626+D1626</f>
        <v>11500</v>
      </c>
      <c r="F1626" s="24">
        <f t="shared" si="488"/>
        <v>4456.6900000000005</v>
      </c>
      <c r="G1626" s="24">
        <f t="shared" si="488"/>
        <v>0</v>
      </c>
      <c r="H1626" s="24">
        <f>F1626+G1626</f>
        <v>4456.6900000000005</v>
      </c>
      <c r="I1626" s="24">
        <f t="shared" si="489"/>
        <v>0</v>
      </c>
      <c r="J1626" s="24">
        <f t="shared" si="489"/>
        <v>0</v>
      </c>
      <c r="K1626" s="24">
        <f t="shared" si="490"/>
        <v>38.753826086956529</v>
      </c>
      <c r="L1626" s="27"/>
      <c r="M1626" s="24">
        <f t="shared" si="491"/>
        <v>38.753826086956529</v>
      </c>
    </row>
    <row r="1627" spans="1:13" ht="18" customHeight="1">
      <c r="A1627" s="97" t="s">
        <v>398</v>
      </c>
      <c r="B1627" s="34"/>
      <c r="C1627" s="32">
        <f t="shared" si="487"/>
        <v>11500</v>
      </c>
      <c r="D1627" s="32">
        <f t="shared" si="487"/>
        <v>0</v>
      </c>
      <c r="E1627" s="32">
        <f>C1627+D1627</f>
        <v>11500</v>
      </c>
      <c r="F1627" s="32">
        <f t="shared" si="488"/>
        <v>4456.6900000000005</v>
      </c>
      <c r="G1627" s="32">
        <f t="shared" si="488"/>
        <v>0</v>
      </c>
      <c r="H1627" s="32">
        <f>F1627+G1627</f>
        <v>4456.6900000000005</v>
      </c>
      <c r="I1627" s="32">
        <f t="shared" si="489"/>
        <v>0</v>
      </c>
      <c r="J1627" s="32">
        <f t="shared" si="489"/>
        <v>0</v>
      </c>
      <c r="K1627" s="32">
        <f t="shared" si="490"/>
        <v>38.753826086956529</v>
      </c>
      <c r="L1627" s="27"/>
      <c r="M1627" s="32">
        <f t="shared" si="491"/>
        <v>38.753826086956529</v>
      </c>
    </row>
    <row r="1628" spans="1:13" s="18" customFormat="1" ht="18" customHeight="1">
      <c r="A1628" s="98" t="s">
        <v>400</v>
      </c>
      <c r="B1628" s="25"/>
      <c r="C1628" s="20">
        <f>SUM(C1629:C1632)</f>
        <v>11500</v>
      </c>
      <c r="D1628" s="20">
        <f>SUM(D1629:D1632)</f>
        <v>0</v>
      </c>
      <c r="E1628" s="20">
        <f>SUM(C1628:D1628)</f>
        <v>11500</v>
      </c>
      <c r="F1628" s="20">
        <f>SUM(F1629:F1632)</f>
        <v>4456.6900000000005</v>
      </c>
      <c r="G1628" s="20">
        <f>SUM(G1629:G1632)</f>
        <v>0</v>
      </c>
      <c r="H1628" s="20">
        <f>SUM(F1628:G1628)</f>
        <v>4456.6900000000005</v>
      </c>
      <c r="I1628" s="20">
        <f>SUM(I1629:I1632)</f>
        <v>0</v>
      </c>
      <c r="J1628" s="20">
        <f>SUM(J1629:J1632)</f>
        <v>0</v>
      </c>
      <c r="K1628" s="20">
        <f t="shared" si="490"/>
        <v>38.753826086956529</v>
      </c>
      <c r="L1628" s="27"/>
      <c r="M1628" s="20">
        <f t="shared" si="491"/>
        <v>38.753826086956529</v>
      </c>
    </row>
    <row r="1629" spans="1:13" s="18" customFormat="1" ht="18" customHeight="1">
      <c r="A1629" s="31" t="s">
        <v>335</v>
      </c>
      <c r="B1629" s="25" t="s">
        <v>38</v>
      </c>
      <c r="C1629" s="32">
        <v>5450</v>
      </c>
      <c r="D1629" s="32"/>
      <c r="E1629" s="32">
        <f>SUM(C1629:D1629)</f>
        <v>5450</v>
      </c>
      <c r="F1629" s="32">
        <v>2087.79</v>
      </c>
      <c r="G1629" s="17"/>
      <c r="H1629" s="32">
        <f>SUM(F1629:G1629)</f>
        <v>2087.79</v>
      </c>
      <c r="I1629" s="17"/>
      <c r="J1629" s="20"/>
      <c r="K1629" s="32">
        <f t="shared" si="490"/>
        <v>38.308073394495409</v>
      </c>
      <c r="L1629" s="27"/>
      <c r="M1629" s="32">
        <f t="shared" si="491"/>
        <v>38.308073394495409</v>
      </c>
    </row>
    <row r="1630" spans="1:13" s="18" customFormat="1" ht="18" customHeight="1">
      <c r="A1630" s="31" t="s">
        <v>354</v>
      </c>
      <c r="B1630" s="25" t="s">
        <v>40</v>
      </c>
      <c r="C1630" s="32">
        <v>1010</v>
      </c>
      <c r="D1630" s="32"/>
      <c r="E1630" s="32">
        <f>SUM(C1630:D1630)</f>
        <v>1010</v>
      </c>
      <c r="F1630" s="17">
        <v>470</v>
      </c>
      <c r="G1630" s="17"/>
      <c r="H1630" s="32">
        <f>SUM(F1630:G1630)</f>
        <v>470</v>
      </c>
      <c r="I1630" s="17"/>
      <c r="J1630" s="20"/>
      <c r="K1630" s="32">
        <f t="shared" si="490"/>
        <v>46.534653465346537</v>
      </c>
      <c r="L1630" s="27"/>
      <c r="M1630" s="32">
        <f t="shared" si="491"/>
        <v>46.534653465346537</v>
      </c>
    </row>
    <row r="1631" spans="1:13" ht="18" customHeight="1">
      <c r="A1631" s="82" t="s">
        <v>28</v>
      </c>
      <c r="B1631" s="25" t="s">
        <v>29</v>
      </c>
      <c r="C1631" s="32">
        <v>4030</v>
      </c>
      <c r="D1631" s="32"/>
      <c r="E1631" s="32">
        <f>SUM(C1631:D1631)</f>
        <v>4030</v>
      </c>
      <c r="F1631" s="27">
        <v>1121.76</v>
      </c>
      <c r="G1631" s="27"/>
      <c r="H1631" s="32">
        <f>SUM(F1631:G1631)</f>
        <v>1121.76</v>
      </c>
      <c r="I1631" s="27"/>
      <c r="J1631" s="32"/>
      <c r="K1631" s="32">
        <f t="shared" si="490"/>
        <v>27.835235732009927</v>
      </c>
      <c r="L1631" s="27"/>
      <c r="M1631" s="32">
        <f t="shared" si="491"/>
        <v>27.835235732009927</v>
      </c>
    </row>
    <row r="1632" spans="1:13" ht="15.75" customHeight="1">
      <c r="A1632" s="31" t="s">
        <v>355</v>
      </c>
      <c r="B1632" s="25" t="s">
        <v>260</v>
      </c>
      <c r="C1632" s="32">
        <v>1010</v>
      </c>
      <c r="D1632" s="32"/>
      <c r="E1632" s="32">
        <f>SUM(C1632:D1632)</f>
        <v>1010</v>
      </c>
      <c r="F1632" s="27">
        <v>777.14</v>
      </c>
      <c r="G1632" s="27"/>
      <c r="H1632" s="32">
        <f>SUM(F1632:G1632)</f>
        <v>777.14</v>
      </c>
      <c r="I1632" s="27"/>
      <c r="J1632" s="32"/>
      <c r="K1632" s="32">
        <f t="shared" si="490"/>
        <v>76.944554455445541</v>
      </c>
      <c r="L1632" s="27"/>
      <c r="M1632" s="32">
        <f t="shared" si="491"/>
        <v>76.944554455445541</v>
      </c>
    </row>
    <row r="1633" spans="1:13" ht="15.75" customHeight="1">
      <c r="A1633" s="31"/>
      <c r="B1633" s="25"/>
      <c r="C1633" s="32"/>
      <c r="D1633" s="32"/>
      <c r="E1633" s="32"/>
      <c r="F1633" s="27"/>
      <c r="G1633" s="27"/>
      <c r="H1633" s="32"/>
      <c r="I1633" s="27"/>
      <c r="J1633" s="32"/>
      <c r="K1633" s="32"/>
      <c r="L1633" s="27"/>
      <c r="M1633" s="32"/>
    </row>
    <row r="1634" spans="1:13" ht="18" customHeight="1">
      <c r="A1634" s="90" t="s">
        <v>442</v>
      </c>
      <c r="B1634" s="34">
        <v>75478</v>
      </c>
      <c r="C1634" s="24">
        <f t="shared" ref="C1634:D1636" si="492">C1635</f>
        <v>0</v>
      </c>
      <c r="D1634" s="24">
        <f t="shared" si="492"/>
        <v>9885</v>
      </c>
      <c r="E1634" s="24">
        <f>C1634+D1634</f>
        <v>9885</v>
      </c>
      <c r="F1634" s="24">
        <f t="shared" ref="F1634:G1636" si="493">F1635</f>
        <v>0</v>
      </c>
      <c r="G1634" s="24">
        <f t="shared" si="493"/>
        <v>9885</v>
      </c>
      <c r="H1634" s="24">
        <f t="shared" ref="H1634:H1640" si="494">F1634+G1634</f>
        <v>9885</v>
      </c>
      <c r="I1634" s="24">
        <f t="shared" ref="I1634:J1636" si="495">I1635</f>
        <v>0</v>
      </c>
      <c r="J1634" s="24">
        <f t="shared" si="495"/>
        <v>0</v>
      </c>
      <c r="K1634" s="32"/>
      <c r="L1634" s="27">
        <f>G1634/D1634*100</f>
        <v>100</v>
      </c>
      <c r="M1634" s="24">
        <f>H1634/E1634*100</f>
        <v>100</v>
      </c>
    </row>
    <row r="1635" spans="1:13" ht="18" customHeight="1">
      <c r="A1635" s="22" t="s">
        <v>397</v>
      </c>
      <c r="B1635" s="34"/>
      <c r="C1635" s="24">
        <f t="shared" si="492"/>
        <v>0</v>
      </c>
      <c r="D1635" s="24">
        <f t="shared" si="492"/>
        <v>9885</v>
      </c>
      <c r="E1635" s="24">
        <f t="shared" ref="E1635:E1640" si="496">C1635+D1635</f>
        <v>9885</v>
      </c>
      <c r="F1635" s="24">
        <f t="shared" si="493"/>
        <v>0</v>
      </c>
      <c r="G1635" s="24">
        <f t="shared" si="493"/>
        <v>9885</v>
      </c>
      <c r="H1635" s="24">
        <f t="shared" si="494"/>
        <v>9885</v>
      </c>
      <c r="I1635" s="24">
        <f t="shared" si="495"/>
        <v>0</v>
      </c>
      <c r="J1635" s="24">
        <f t="shared" si="495"/>
        <v>0</v>
      </c>
      <c r="K1635" s="32"/>
      <c r="L1635" s="27">
        <f t="shared" ref="L1635:L1640" si="497">G1635/D1635*100</f>
        <v>100</v>
      </c>
      <c r="M1635" s="24">
        <f t="shared" ref="M1635:M1640" si="498">H1635/E1635*100</f>
        <v>100</v>
      </c>
    </row>
    <row r="1636" spans="1:13" ht="18" customHeight="1">
      <c r="A1636" s="97" t="s">
        <v>398</v>
      </c>
      <c r="B1636" s="56"/>
      <c r="C1636" s="27">
        <f t="shared" si="492"/>
        <v>0</v>
      </c>
      <c r="D1636" s="27">
        <f t="shared" si="492"/>
        <v>9885</v>
      </c>
      <c r="E1636" s="27">
        <f t="shared" si="496"/>
        <v>9885</v>
      </c>
      <c r="F1636" s="27">
        <f t="shared" si="493"/>
        <v>0</v>
      </c>
      <c r="G1636" s="27">
        <f t="shared" si="493"/>
        <v>9885</v>
      </c>
      <c r="H1636" s="27">
        <f t="shared" si="494"/>
        <v>9885</v>
      </c>
      <c r="I1636" s="27">
        <f t="shared" si="495"/>
        <v>0</v>
      </c>
      <c r="J1636" s="27">
        <f t="shared" si="495"/>
        <v>0</v>
      </c>
      <c r="K1636" s="32"/>
      <c r="L1636" s="27">
        <f t="shared" si="497"/>
        <v>100</v>
      </c>
      <c r="M1636" s="27">
        <f t="shared" si="498"/>
        <v>100</v>
      </c>
    </row>
    <row r="1637" spans="1:13" ht="18" customHeight="1">
      <c r="A1637" s="98" t="s">
        <v>400</v>
      </c>
      <c r="B1637" s="56"/>
      <c r="C1637" s="27">
        <f>SUM(C1638:C1640)</f>
        <v>0</v>
      </c>
      <c r="D1637" s="27">
        <f>SUM(D1638:D1640)</f>
        <v>9885</v>
      </c>
      <c r="E1637" s="27">
        <f t="shared" si="496"/>
        <v>9885</v>
      </c>
      <c r="F1637" s="27">
        <f>SUM(F1638:F1640)</f>
        <v>0</v>
      </c>
      <c r="G1637" s="27">
        <f>SUM(G1638:G1640)</f>
        <v>9885</v>
      </c>
      <c r="H1637" s="27">
        <f t="shared" si="494"/>
        <v>9885</v>
      </c>
      <c r="I1637" s="27">
        <f>SUM(I1638:I1640)</f>
        <v>0</v>
      </c>
      <c r="J1637" s="27">
        <f>SUM(J1638:J1640)</f>
        <v>0</v>
      </c>
      <c r="K1637" s="32"/>
      <c r="L1637" s="27">
        <f t="shared" si="497"/>
        <v>100</v>
      </c>
      <c r="M1637" s="27">
        <f t="shared" si="498"/>
        <v>100</v>
      </c>
    </row>
    <row r="1638" spans="1:13" ht="15.75" customHeight="1">
      <c r="A1638" s="35" t="s">
        <v>37</v>
      </c>
      <c r="B1638" s="25" t="s">
        <v>38</v>
      </c>
      <c r="C1638" s="32"/>
      <c r="D1638" s="32">
        <v>6066</v>
      </c>
      <c r="E1638" s="27">
        <f t="shared" si="496"/>
        <v>6066</v>
      </c>
      <c r="F1638" s="27"/>
      <c r="G1638" s="27">
        <v>6066</v>
      </c>
      <c r="H1638" s="27">
        <f t="shared" si="494"/>
        <v>6066</v>
      </c>
      <c r="I1638" s="27"/>
      <c r="J1638" s="32"/>
      <c r="K1638" s="32"/>
      <c r="L1638" s="27">
        <f t="shared" si="497"/>
        <v>100</v>
      </c>
      <c r="M1638" s="27">
        <f t="shared" si="498"/>
        <v>100</v>
      </c>
    </row>
    <row r="1639" spans="1:13" ht="15.75" customHeight="1">
      <c r="A1639" s="33" t="s">
        <v>123</v>
      </c>
      <c r="B1639" s="25" t="s">
        <v>124</v>
      </c>
      <c r="C1639" s="32"/>
      <c r="D1639" s="32">
        <v>2464</v>
      </c>
      <c r="E1639" s="27">
        <f t="shared" si="496"/>
        <v>2464</v>
      </c>
      <c r="F1639" s="27"/>
      <c r="G1639" s="27">
        <v>2464</v>
      </c>
      <c r="H1639" s="27">
        <f t="shared" si="494"/>
        <v>2464</v>
      </c>
      <c r="I1639" s="27"/>
      <c r="J1639" s="32"/>
      <c r="K1639" s="32"/>
      <c r="L1639" s="27">
        <f t="shared" si="497"/>
        <v>100</v>
      </c>
      <c r="M1639" s="27">
        <f t="shared" si="498"/>
        <v>100</v>
      </c>
    </row>
    <row r="1640" spans="1:13" ht="15.75" customHeight="1">
      <c r="A1640" s="33" t="s">
        <v>28</v>
      </c>
      <c r="B1640" s="25" t="s">
        <v>29</v>
      </c>
      <c r="C1640" s="32"/>
      <c r="D1640" s="32">
        <v>1355</v>
      </c>
      <c r="E1640" s="27">
        <f t="shared" si="496"/>
        <v>1355</v>
      </c>
      <c r="F1640" s="27"/>
      <c r="G1640" s="27">
        <v>1355</v>
      </c>
      <c r="H1640" s="27">
        <f t="shared" si="494"/>
        <v>1355</v>
      </c>
      <c r="I1640" s="27"/>
      <c r="J1640" s="32"/>
      <c r="K1640" s="32"/>
      <c r="L1640" s="27">
        <f t="shared" si="497"/>
        <v>100</v>
      </c>
      <c r="M1640" s="27">
        <f t="shared" si="498"/>
        <v>100</v>
      </c>
    </row>
    <row r="1641" spans="1:13" ht="15.75" customHeight="1">
      <c r="A1641" s="31"/>
      <c r="B1641" s="25"/>
      <c r="C1641" s="32"/>
      <c r="D1641" s="32"/>
      <c r="E1641" s="32"/>
      <c r="F1641" s="27"/>
      <c r="G1641" s="27"/>
      <c r="H1641" s="32"/>
      <c r="I1641" s="27"/>
      <c r="J1641" s="32"/>
      <c r="K1641" s="32"/>
      <c r="L1641" s="32"/>
      <c r="M1641" s="32"/>
    </row>
    <row r="1642" spans="1:13" ht="18" customHeight="1">
      <c r="A1642" s="23" t="s">
        <v>115</v>
      </c>
      <c r="B1642" s="5" t="s">
        <v>116</v>
      </c>
      <c r="C1642" s="24">
        <f>C1643+C1649</f>
        <v>47074942.119999997</v>
      </c>
      <c r="D1642" s="24">
        <f>D1643+D1649</f>
        <v>2756087.83</v>
      </c>
      <c r="E1642" s="24">
        <f>SUM(C1642:D1642)</f>
        <v>49831029.949999996</v>
      </c>
      <c r="F1642" s="24">
        <f>F1643+F1649</f>
        <v>47036370.329999998</v>
      </c>
      <c r="G1642" s="24">
        <f>G1643+G1649</f>
        <v>2756087.83</v>
      </c>
      <c r="H1642" s="24">
        <f>F1642+G1642</f>
        <v>49792458.159999996</v>
      </c>
      <c r="I1642" s="24">
        <f>I1643+I1649</f>
        <v>2980042.6099999994</v>
      </c>
      <c r="J1642" s="24">
        <f>J1643+J1649</f>
        <v>0</v>
      </c>
      <c r="K1642" s="24">
        <f>F1642/C1642*100</f>
        <v>99.91806301131146</v>
      </c>
      <c r="L1642" s="24">
        <f>G1642/D1642*100</f>
        <v>100</v>
      </c>
      <c r="M1642" s="24">
        <f>H1642/E1642*100</f>
        <v>99.92259483691447</v>
      </c>
    </row>
    <row r="1643" spans="1:13" ht="18" customHeight="1">
      <c r="A1643" s="22" t="s">
        <v>397</v>
      </c>
      <c r="B1643" s="5"/>
      <c r="C1643" s="24">
        <f>C1644+C1647+C1648</f>
        <v>45884177.009999998</v>
      </c>
      <c r="D1643" s="24">
        <f>D1644+D1647+D1648</f>
        <v>2024</v>
      </c>
      <c r="E1643" s="24">
        <f t="shared" ref="E1643:E1651" si="499">SUM(C1643:D1643)</f>
        <v>45886201.009999998</v>
      </c>
      <c r="F1643" s="24">
        <f>F1644+F1647+F1648</f>
        <v>45848819.479999997</v>
      </c>
      <c r="G1643" s="24">
        <f>G1644+G1647+G1648</f>
        <v>2024</v>
      </c>
      <c r="H1643" s="24">
        <f t="shared" ref="H1643:H1651" si="500">F1643+G1643</f>
        <v>45850843.479999997</v>
      </c>
      <c r="I1643" s="24">
        <f>I1644+I1647+I1648</f>
        <v>2980042.6099999994</v>
      </c>
      <c r="J1643" s="24">
        <f>J1644+J1647+J1648</f>
        <v>0</v>
      </c>
      <c r="K1643" s="24">
        <f t="shared" ref="K1643:K1650" si="501">F1643/C1643*100</f>
        <v>99.922941780142878</v>
      </c>
      <c r="L1643" s="24">
        <f>G1643/D1643*100</f>
        <v>100</v>
      </c>
      <c r="M1643" s="24">
        <f t="shared" ref="M1643:M1650" si="502">H1643/E1643*100</f>
        <v>99.922945179113213</v>
      </c>
    </row>
    <row r="1644" spans="1:13" ht="18" customHeight="1">
      <c r="A1644" s="97" t="s">
        <v>398</v>
      </c>
      <c r="B1644" s="87"/>
      <c r="C1644" s="32">
        <f>C1645+C1646</f>
        <v>37722492.43</v>
      </c>
      <c r="D1644" s="32">
        <f>D1645+D1646</f>
        <v>2024</v>
      </c>
      <c r="E1644" s="32">
        <f t="shared" si="499"/>
        <v>37724516.43</v>
      </c>
      <c r="F1644" s="32">
        <f>F1645+F1646</f>
        <v>37696536.019999996</v>
      </c>
      <c r="G1644" s="32">
        <f>G1645+G1646</f>
        <v>2024</v>
      </c>
      <c r="H1644" s="32">
        <f t="shared" si="500"/>
        <v>37698560.019999996</v>
      </c>
      <c r="I1644" s="32">
        <f>I1645+I1646</f>
        <v>2980042.6099999994</v>
      </c>
      <c r="J1644" s="32">
        <f>J1645+J1646</f>
        <v>0</v>
      </c>
      <c r="K1644" s="32">
        <f t="shared" si="501"/>
        <v>99.931191158568936</v>
      </c>
      <c r="L1644" s="32">
        <f>G1644/D1644*100</f>
        <v>100</v>
      </c>
      <c r="M1644" s="32">
        <f t="shared" si="502"/>
        <v>99.931194850308628</v>
      </c>
    </row>
    <row r="1645" spans="1:13" ht="18" customHeight="1">
      <c r="A1645" s="98" t="s">
        <v>399</v>
      </c>
      <c r="B1645" s="87"/>
      <c r="C1645" s="32">
        <f>C1655+C1680+C1704+C1739+C1761+C1799+C1816+C1841+C1855+C1875</f>
        <v>31793191.149999999</v>
      </c>
      <c r="D1645" s="32">
        <f>D1655+D1680+D1704+D1739+D1761+D1799+D1816+D1841+D1855+D1875</f>
        <v>2024</v>
      </c>
      <c r="E1645" s="32">
        <f t="shared" si="499"/>
        <v>31795215.149999999</v>
      </c>
      <c r="F1645" s="32">
        <f>F1655+F1680+F1704+F1739+F1761+F1799+F1816+F1841+F1855+F1875</f>
        <v>31785125.839999996</v>
      </c>
      <c r="G1645" s="32">
        <f>G1655+G1680+G1704+G1739+G1761+G1799+G1816+G1841+G1855+G1875</f>
        <v>2024</v>
      </c>
      <c r="H1645" s="32">
        <f t="shared" si="500"/>
        <v>31787149.839999996</v>
      </c>
      <c r="I1645" s="32">
        <f>I1655+I1680+I1704+I1739+I1761+I1799+I1816+I1841+I1855+I1875</f>
        <v>2855775.7899999996</v>
      </c>
      <c r="J1645" s="32">
        <f>J1655+J1680+J1704+J1739+J1761+J1799+J1816+J1841+J1855+J1875</f>
        <v>0</v>
      </c>
      <c r="K1645" s="32">
        <f t="shared" si="501"/>
        <v>99.974631958264425</v>
      </c>
      <c r="L1645" s="32">
        <f>G1645/D1645*100</f>
        <v>100</v>
      </c>
      <c r="M1645" s="32">
        <f t="shared" si="502"/>
        <v>99.97463357312742</v>
      </c>
    </row>
    <row r="1646" spans="1:13" ht="18" customHeight="1">
      <c r="A1646" s="98" t="s">
        <v>400</v>
      </c>
      <c r="B1646" s="87"/>
      <c r="C1646" s="32">
        <f>C1656+C1681+C1705+C1740+C1762+C1800+C1817+C1842+C1856+C1876</f>
        <v>5929301.2800000012</v>
      </c>
      <c r="D1646" s="32">
        <f>D1656+D1681+D1705+D1740+D1762+D1800+D1817+D1842+D1856+D1877</f>
        <v>0</v>
      </c>
      <c r="E1646" s="32">
        <f t="shared" si="499"/>
        <v>5929301.2800000012</v>
      </c>
      <c r="F1646" s="32">
        <f>F1656+F1681+F1705+F1740+F1762+F1800+F1817+F1842+F1856+F1876</f>
        <v>5911410.1800000006</v>
      </c>
      <c r="G1646" s="32">
        <f>G1656+G1681+G1705+G1740+G1762+G1800+G1817+G1842+G1856+G1876</f>
        <v>0</v>
      </c>
      <c r="H1646" s="32">
        <f t="shared" si="500"/>
        <v>5911410.1800000006</v>
      </c>
      <c r="I1646" s="32">
        <f>I1656+I1681+I1705+I1740+I1762+I1800+I1817+I1842+I1856+I1877</f>
        <v>124266.81999999998</v>
      </c>
      <c r="J1646" s="32">
        <f>J1656+J1681+J1705+J1740+J1762+J1800+J1817+J1842+J1856+J1877</f>
        <v>0</v>
      </c>
      <c r="K1646" s="32">
        <f t="shared" si="501"/>
        <v>99.698259556141139</v>
      </c>
      <c r="L1646" s="24"/>
      <c r="M1646" s="32">
        <f t="shared" si="502"/>
        <v>99.698259556141139</v>
      </c>
    </row>
    <row r="1647" spans="1:13" ht="18" customHeight="1">
      <c r="A1647" s="97" t="s">
        <v>415</v>
      </c>
      <c r="B1647" s="87"/>
      <c r="C1647" s="32">
        <f>C1706+C1763+C1877</f>
        <v>8081983.5800000001</v>
      </c>
      <c r="D1647" s="32">
        <f>D1706+D1763+D1877</f>
        <v>0</v>
      </c>
      <c r="E1647" s="32">
        <f t="shared" si="499"/>
        <v>8081983.5800000001</v>
      </c>
      <c r="F1647" s="32">
        <f>F1706+F1763+F1877</f>
        <v>8073035.1799999997</v>
      </c>
      <c r="G1647" s="32">
        <f>G1706+G1763+G1877</f>
        <v>0</v>
      </c>
      <c r="H1647" s="32">
        <f t="shared" si="500"/>
        <v>8073035.1799999997</v>
      </c>
      <c r="I1647" s="32">
        <f>I1706+I1763+I1877</f>
        <v>0</v>
      </c>
      <c r="J1647" s="32">
        <f>J1706+J1763+J1877</f>
        <v>0</v>
      </c>
      <c r="K1647" s="32">
        <f t="shared" si="501"/>
        <v>99.889279656269721</v>
      </c>
      <c r="L1647" s="24"/>
      <c r="M1647" s="32">
        <f t="shared" si="502"/>
        <v>99.889279656269721</v>
      </c>
    </row>
    <row r="1648" spans="1:13" ht="18" customHeight="1">
      <c r="A1648" s="98" t="s">
        <v>402</v>
      </c>
      <c r="B1648" s="87"/>
      <c r="C1648" s="32">
        <f>C1657+C1682+C1707+C1741+C1764+C1801+C1857+C1878</f>
        <v>79701</v>
      </c>
      <c r="D1648" s="32">
        <f>D1657+D1682+D1707+D1741+D1764+D1801+D1857+D1878</f>
        <v>0</v>
      </c>
      <c r="E1648" s="32">
        <f t="shared" si="499"/>
        <v>79701</v>
      </c>
      <c r="F1648" s="32">
        <f>F1657+F1682+F1707+F1741+F1764+F1801+F1857+F1878</f>
        <v>79248.28</v>
      </c>
      <c r="G1648" s="32">
        <f>G1657+G1682+G1707+G1741+G1764+G1801+G1857+G1878</f>
        <v>0</v>
      </c>
      <c r="H1648" s="32">
        <f t="shared" si="500"/>
        <v>79248.28</v>
      </c>
      <c r="I1648" s="32">
        <f>I1657+I1682+I1707+I1741+I1764+I1801+I1857+I1878</f>
        <v>0</v>
      </c>
      <c r="J1648" s="32">
        <f>J1657+J1682+J1707+J1741+J1764+J1801+J1857+J1878</f>
        <v>0</v>
      </c>
      <c r="K1648" s="32">
        <f t="shared" si="501"/>
        <v>99.431977014090151</v>
      </c>
      <c r="L1648" s="24"/>
      <c r="M1648" s="32">
        <f t="shared" si="502"/>
        <v>99.431977014090151</v>
      </c>
    </row>
    <row r="1649" spans="1:13" ht="18" customHeight="1">
      <c r="A1649" s="96" t="s">
        <v>406</v>
      </c>
      <c r="B1649" s="5"/>
      <c r="C1649" s="24">
        <f>C1650</f>
        <v>1190765.1099999999</v>
      </c>
      <c r="D1649" s="24">
        <f>D1650</f>
        <v>2754063.83</v>
      </c>
      <c r="E1649" s="24">
        <f t="shared" si="499"/>
        <v>3944828.94</v>
      </c>
      <c r="F1649" s="24">
        <f>F1650</f>
        <v>1187550.8499999999</v>
      </c>
      <c r="G1649" s="24">
        <f>G1650</f>
        <v>2754063.83</v>
      </c>
      <c r="H1649" s="24">
        <f t="shared" si="500"/>
        <v>3941614.6799999997</v>
      </c>
      <c r="I1649" s="24">
        <f>I1650</f>
        <v>0</v>
      </c>
      <c r="J1649" s="24">
        <f>J1650</f>
        <v>0</v>
      </c>
      <c r="K1649" s="24">
        <f t="shared" si="501"/>
        <v>99.730067670524875</v>
      </c>
      <c r="L1649" s="24">
        <f>G1649/D1649*100</f>
        <v>100</v>
      </c>
      <c r="M1649" s="24">
        <f t="shared" si="502"/>
        <v>99.918519660829702</v>
      </c>
    </row>
    <row r="1650" spans="1:13" ht="18" customHeight="1">
      <c r="A1650" s="14" t="s">
        <v>407</v>
      </c>
      <c r="B1650" s="5"/>
      <c r="C1650" s="32">
        <f>C1766+C1709</f>
        <v>1190765.1099999999</v>
      </c>
      <c r="D1650" s="32">
        <f>D1766+D1709</f>
        <v>2754063.83</v>
      </c>
      <c r="E1650" s="32">
        <f t="shared" si="499"/>
        <v>3944828.94</v>
      </c>
      <c r="F1650" s="32">
        <f>F1766+F1709</f>
        <v>1187550.8499999999</v>
      </c>
      <c r="G1650" s="32">
        <f>G1766+G1709</f>
        <v>2754063.83</v>
      </c>
      <c r="H1650" s="32">
        <f t="shared" si="500"/>
        <v>3941614.6799999997</v>
      </c>
      <c r="I1650" s="32">
        <f>I1766+I1709</f>
        <v>0</v>
      </c>
      <c r="J1650" s="32">
        <f>J1766+J1709</f>
        <v>0</v>
      </c>
      <c r="K1650" s="32">
        <f t="shared" si="501"/>
        <v>99.730067670524875</v>
      </c>
      <c r="L1650" s="32">
        <f>G1650/D1650*100</f>
        <v>100</v>
      </c>
      <c r="M1650" s="32">
        <f t="shared" si="502"/>
        <v>99.918519660829702</v>
      </c>
    </row>
    <row r="1651" spans="1:13" s="18" customFormat="1" ht="45.75" customHeight="1">
      <c r="A1651" s="95" t="s">
        <v>408</v>
      </c>
      <c r="B1651" s="15"/>
      <c r="C1651" s="17">
        <f>C1767</f>
        <v>486011.26</v>
      </c>
      <c r="D1651" s="17">
        <f>D1767</f>
        <v>2754063.83</v>
      </c>
      <c r="E1651" s="32">
        <f t="shared" si="499"/>
        <v>3240075.09</v>
      </c>
      <c r="F1651" s="17">
        <f>F1767</f>
        <v>486011.26</v>
      </c>
      <c r="G1651" s="17">
        <f>G1767</f>
        <v>2754063.83</v>
      </c>
      <c r="H1651" s="32">
        <f t="shared" si="500"/>
        <v>3240075.09</v>
      </c>
      <c r="I1651" s="17">
        <f>I1767</f>
        <v>0</v>
      </c>
      <c r="J1651" s="17">
        <f>J1767</f>
        <v>0</v>
      </c>
      <c r="K1651" s="17">
        <f>F1651/C1651*100</f>
        <v>100</v>
      </c>
      <c r="L1651" s="32">
        <f>G1651/D1651*100</f>
        <v>100</v>
      </c>
      <c r="M1651" s="17">
        <f>H1651/E1651*100</f>
        <v>100</v>
      </c>
    </row>
    <row r="1652" spans="1:13" s="28" customFormat="1" ht="18" customHeight="1">
      <c r="A1652" s="23" t="s">
        <v>227</v>
      </c>
      <c r="B1652" s="34">
        <v>80102</v>
      </c>
      <c r="C1652" s="13">
        <f>C1653</f>
        <v>1669738</v>
      </c>
      <c r="D1652" s="13">
        <f>D1653</f>
        <v>0</v>
      </c>
      <c r="E1652" s="13">
        <f t="shared" ref="E1652:E1657" si="503">SUM(C1652:D1652)</f>
        <v>1669738</v>
      </c>
      <c r="F1652" s="13">
        <f>F1653</f>
        <v>1669628.31</v>
      </c>
      <c r="G1652" s="13">
        <f>G1653</f>
        <v>0</v>
      </c>
      <c r="H1652" s="13">
        <f t="shared" ref="H1652:H1657" si="504">SUM(F1652:G1652)</f>
        <v>1669628.31</v>
      </c>
      <c r="I1652" s="13">
        <f>I1653</f>
        <v>124975.11000000002</v>
      </c>
      <c r="J1652" s="13">
        <f>J1653</f>
        <v>0</v>
      </c>
      <c r="K1652" s="24">
        <f>F1652/C1652*100</f>
        <v>99.993430705895179</v>
      </c>
      <c r="L1652" s="43">
        <v>0</v>
      </c>
      <c r="M1652" s="24">
        <f t="shared" ref="M1652:M1675" si="505">H1652/E1652*100</f>
        <v>99.993430705895179</v>
      </c>
    </row>
    <row r="1653" spans="1:13" s="28" customFormat="1" ht="18" customHeight="1">
      <c r="A1653" s="22" t="s">
        <v>397</v>
      </c>
      <c r="B1653" s="34"/>
      <c r="C1653" s="13">
        <f>C1654+C1657</f>
        <v>1669738</v>
      </c>
      <c r="D1653" s="13">
        <f>D1654+D1657</f>
        <v>0</v>
      </c>
      <c r="E1653" s="13">
        <f t="shared" si="503"/>
        <v>1669738</v>
      </c>
      <c r="F1653" s="13">
        <f>F1654+F1657</f>
        <v>1669628.31</v>
      </c>
      <c r="G1653" s="93">
        <f>G1654+G1657</f>
        <v>0</v>
      </c>
      <c r="H1653" s="93">
        <f t="shared" si="504"/>
        <v>1669628.31</v>
      </c>
      <c r="I1653" s="93">
        <f>I1654+I1657</f>
        <v>124975.11000000002</v>
      </c>
      <c r="J1653" s="93">
        <f>J1654+J1657</f>
        <v>0</v>
      </c>
      <c r="K1653" s="32">
        <f t="shared" ref="K1653:K1675" si="506">F1653/C1653*100</f>
        <v>99.993430705895179</v>
      </c>
      <c r="L1653" s="32"/>
      <c r="M1653" s="32">
        <f t="shared" si="505"/>
        <v>99.993430705895179</v>
      </c>
    </row>
    <row r="1654" spans="1:13" s="28" customFormat="1" ht="18" customHeight="1">
      <c r="A1654" s="97" t="s">
        <v>398</v>
      </c>
      <c r="B1654" s="34"/>
      <c r="C1654" s="93">
        <f>C1655+C1656</f>
        <v>1669517</v>
      </c>
      <c r="D1654" s="93">
        <f>D1655+D1656</f>
        <v>0</v>
      </c>
      <c r="E1654" s="93">
        <f t="shared" si="503"/>
        <v>1669517</v>
      </c>
      <c r="F1654" s="93">
        <f>F1655+F1656</f>
        <v>1669407.32</v>
      </c>
      <c r="G1654" s="93">
        <f>G1655+G1656</f>
        <v>0</v>
      </c>
      <c r="H1654" s="93">
        <f t="shared" si="504"/>
        <v>1669407.32</v>
      </c>
      <c r="I1654" s="93">
        <f>I1655+I1656</f>
        <v>124975.11000000002</v>
      </c>
      <c r="J1654" s="93">
        <f>J1655+J1656</f>
        <v>0</v>
      </c>
      <c r="K1654" s="32">
        <f t="shared" si="506"/>
        <v>99.993430435269602</v>
      </c>
      <c r="L1654" s="32"/>
      <c r="M1654" s="32">
        <f t="shared" si="505"/>
        <v>99.993430435269602</v>
      </c>
    </row>
    <row r="1655" spans="1:13" s="28" customFormat="1" ht="18" customHeight="1">
      <c r="A1655" s="98" t="s">
        <v>399</v>
      </c>
      <c r="B1655" s="34"/>
      <c r="C1655" s="93">
        <f>SUM(C1659:C1662)</f>
        <v>1490336</v>
      </c>
      <c r="D1655" s="93">
        <f>SUM(D1659:D1662)</f>
        <v>0</v>
      </c>
      <c r="E1655" s="93">
        <f t="shared" si="503"/>
        <v>1490336</v>
      </c>
      <c r="F1655" s="93">
        <f>SUM(F1659:F1662)</f>
        <v>1490331.08</v>
      </c>
      <c r="G1655" s="93">
        <f>SUM(G1659:G1662)</f>
        <v>0</v>
      </c>
      <c r="H1655" s="93">
        <f t="shared" si="504"/>
        <v>1490331.08</v>
      </c>
      <c r="I1655" s="93">
        <f>SUM(I1659:I1662)</f>
        <v>119964.62000000001</v>
      </c>
      <c r="J1655" s="93">
        <f>SUM(J1659:J1662)</f>
        <v>0</v>
      </c>
      <c r="K1655" s="32">
        <f t="shared" si="506"/>
        <v>99.999669873102448</v>
      </c>
      <c r="L1655" s="32"/>
      <c r="M1655" s="32">
        <f t="shared" si="505"/>
        <v>99.999669873102448</v>
      </c>
    </row>
    <row r="1656" spans="1:13" s="28" customFormat="1" ht="18" customHeight="1">
      <c r="A1656" s="98" t="s">
        <v>400</v>
      </c>
      <c r="B1656" s="34"/>
      <c r="C1656" s="93">
        <f>SUM(C1663:C1675)</f>
        <v>179181</v>
      </c>
      <c r="D1656" s="93">
        <f>SUM(D1663:D1675)</f>
        <v>0</v>
      </c>
      <c r="E1656" s="93">
        <f t="shared" si="503"/>
        <v>179181</v>
      </c>
      <c r="F1656" s="93">
        <f>SUM(F1663:F1675)</f>
        <v>179076.24000000005</v>
      </c>
      <c r="G1656" s="93">
        <f>SUM(G1663:G1675)</f>
        <v>0</v>
      </c>
      <c r="H1656" s="93">
        <f t="shared" si="504"/>
        <v>179076.24000000005</v>
      </c>
      <c r="I1656" s="93">
        <f>SUM(I1663:I1675)</f>
        <v>5010.49</v>
      </c>
      <c r="J1656" s="93">
        <f>SUM(J1663:J1675)</f>
        <v>0</v>
      </c>
      <c r="K1656" s="32">
        <f t="shared" si="506"/>
        <v>99.941533979607243</v>
      </c>
      <c r="L1656" s="32"/>
      <c r="M1656" s="32">
        <f t="shared" si="505"/>
        <v>99.941533979607243</v>
      </c>
    </row>
    <row r="1657" spans="1:13" s="28" customFormat="1" ht="18" customHeight="1">
      <c r="A1657" s="98" t="s">
        <v>402</v>
      </c>
      <c r="B1657" s="34"/>
      <c r="C1657" s="93">
        <f>C1658</f>
        <v>221</v>
      </c>
      <c r="D1657" s="93">
        <f>D1658</f>
        <v>0</v>
      </c>
      <c r="E1657" s="93">
        <f t="shared" si="503"/>
        <v>221</v>
      </c>
      <c r="F1657" s="93">
        <f>F1658</f>
        <v>220.99</v>
      </c>
      <c r="G1657" s="93">
        <f>G1658</f>
        <v>0</v>
      </c>
      <c r="H1657" s="93">
        <f t="shared" si="504"/>
        <v>220.99</v>
      </c>
      <c r="I1657" s="93">
        <f>I1658</f>
        <v>0</v>
      </c>
      <c r="J1657" s="93">
        <f>J1658</f>
        <v>0</v>
      </c>
      <c r="K1657" s="32">
        <f t="shared" si="506"/>
        <v>99.995475113122183</v>
      </c>
      <c r="L1657" s="32"/>
      <c r="M1657" s="32">
        <f t="shared" si="505"/>
        <v>99.995475113122183</v>
      </c>
    </row>
    <row r="1658" spans="1:13" ht="18" customHeight="1">
      <c r="A1658" s="35" t="s">
        <v>307</v>
      </c>
      <c r="B1658" s="25" t="s">
        <v>46</v>
      </c>
      <c r="C1658" s="93">
        <v>221</v>
      </c>
      <c r="D1658" s="32"/>
      <c r="E1658" s="32">
        <f t="shared" ref="E1658:E1675" si="507">C1658+D1658</f>
        <v>221</v>
      </c>
      <c r="F1658" s="32">
        <v>220.99</v>
      </c>
      <c r="G1658" s="32"/>
      <c r="H1658" s="32">
        <f t="shared" ref="H1658:H1675" si="508">F1658+G1658</f>
        <v>220.99</v>
      </c>
      <c r="I1658" s="32"/>
      <c r="J1658" s="32"/>
      <c r="K1658" s="32">
        <f t="shared" si="506"/>
        <v>99.995475113122183</v>
      </c>
      <c r="L1658" s="32"/>
      <c r="M1658" s="32">
        <f t="shared" si="505"/>
        <v>99.995475113122183</v>
      </c>
    </row>
    <row r="1659" spans="1:13" ht="18" customHeight="1">
      <c r="A1659" s="33" t="s">
        <v>33</v>
      </c>
      <c r="B1659" s="25" t="s">
        <v>34</v>
      </c>
      <c r="C1659" s="70">
        <v>1187266</v>
      </c>
      <c r="D1659" s="27"/>
      <c r="E1659" s="27">
        <f t="shared" si="507"/>
        <v>1187266</v>
      </c>
      <c r="F1659" s="27">
        <v>1187265.23</v>
      </c>
      <c r="G1659" s="32"/>
      <c r="H1659" s="32">
        <f t="shared" si="508"/>
        <v>1187265.23</v>
      </c>
      <c r="I1659" s="32">
        <v>5265.86</v>
      </c>
      <c r="J1659" s="32"/>
      <c r="K1659" s="32">
        <f t="shared" si="506"/>
        <v>99.999935145114904</v>
      </c>
      <c r="L1659" s="32"/>
      <c r="M1659" s="32">
        <f t="shared" si="505"/>
        <v>99.999935145114904</v>
      </c>
    </row>
    <row r="1660" spans="1:13" ht="18" customHeight="1">
      <c r="A1660" s="33" t="s">
        <v>35</v>
      </c>
      <c r="B1660" s="25" t="s">
        <v>36</v>
      </c>
      <c r="C1660" s="70">
        <v>82747</v>
      </c>
      <c r="D1660" s="24"/>
      <c r="E1660" s="27">
        <f t="shared" si="507"/>
        <v>82747</v>
      </c>
      <c r="F1660" s="27">
        <v>82746.009999999995</v>
      </c>
      <c r="G1660" s="24"/>
      <c r="H1660" s="27">
        <f t="shared" si="508"/>
        <v>82746.009999999995</v>
      </c>
      <c r="I1660" s="27">
        <v>91464.02</v>
      </c>
      <c r="J1660" s="27"/>
      <c r="K1660" s="27">
        <f t="shared" si="506"/>
        <v>99.998803582002978</v>
      </c>
      <c r="L1660" s="43"/>
      <c r="M1660" s="27">
        <f t="shared" si="505"/>
        <v>99.998803582002978</v>
      </c>
    </row>
    <row r="1661" spans="1:13" ht="18" customHeight="1">
      <c r="A1661" s="35" t="s">
        <v>22</v>
      </c>
      <c r="B1661" s="25" t="s">
        <v>23</v>
      </c>
      <c r="C1661" s="70">
        <v>191959</v>
      </c>
      <c r="D1661" s="27"/>
      <c r="E1661" s="27">
        <f t="shared" si="507"/>
        <v>191959</v>
      </c>
      <c r="F1661" s="27">
        <v>191957.11</v>
      </c>
      <c r="G1661" s="27"/>
      <c r="H1661" s="27">
        <f t="shared" si="508"/>
        <v>191957.11</v>
      </c>
      <c r="I1661" s="27">
        <v>19767.11</v>
      </c>
      <c r="J1661" s="27"/>
      <c r="K1661" s="27">
        <f t="shared" si="506"/>
        <v>99.999015414750019</v>
      </c>
      <c r="L1661" s="43"/>
      <c r="M1661" s="27">
        <f t="shared" si="505"/>
        <v>99.999015414750019</v>
      </c>
    </row>
    <row r="1662" spans="1:13" ht="18" customHeight="1">
      <c r="A1662" s="33" t="s">
        <v>24</v>
      </c>
      <c r="B1662" s="25" t="s">
        <v>25</v>
      </c>
      <c r="C1662" s="70">
        <v>28364</v>
      </c>
      <c r="D1662" s="27"/>
      <c r="E1662" s="27">
        <f t="shared" si="507"/>
        <v>28364</v>
      </c>
      <c r="F1662" s="27">
        <v>28362.73</v>
      </c>
      <c r="G1662" s="27"/>
      <c r="H1662" s="27">
        <f t="shared" si="508"/>
        <v>28362.73</v>
      </c>
      <c r="I1662" s="27">
        <v>3467.63</v>
      </c>
      <c r="J1662" s="27"/>
      <c r="K1662" s="27">
        <f t="shared" si="506"/>
        <v>99.995522493301365</v>
      </c>
      <c r="L1662" s="43"/>
      <c r="M1662" s="27">
        <f t="shared" si="505"/>
        <v>99.995522493301365</v>
      </c>
    </row>
    <row r="1663" spans="1:13" ht="18" customHeight="1">
      <c r="A1663" s="35" t="s">
        <v>37</v>
      </c>
      <c r="B1663" s="25" t="s">
        <v>38</v>
      </c>
      <c r="C1663" s="27">
        <v>4587</v>
      </c>
      <c r="D1663" s="27"/>
      <c r="E1663" s="27">
        <f t="shared" si="507"/>
        <v>4587</v>
      </c>
      <c r="F1663" s="27">
        <v>4586.2299999999996</v>
      </c>
      <c r="G1663" s="27"/>
      <c r="H1663" s="27">
        <f t="shared" si="508"/>
        <v>4586.2299999999996</v>
      </c>
      <c r="I1663" s="27"/>
      <c r="J1663" s="27"/>
      <c r="K1663" s="27">
        <f t="shared" si="506"/>
        <v>99.983213429256594</v>
      </c>
      <c r="L1663" s="43"/>
      <c r="M1663" s="27">
        <f t="shared" si="505"/>
        <v>99.983213429256594</v>
      </c>
    </row>
    <row r="1664" spans="1:13" ht="18" customHeight="1">
      <c r="A1664" s="33" t="s">
        <v>289</v>
      </c>
      <c r="B1664" s="25" t="s">
        <v>120</v>
      </c>
      <c r="C1664" s="27">
        <v>3100</v>
      </c>
      <c r="D1664" s="27"/>
      <c r="E1664" s="27">
        <f t="shared" si="507"/>
        <v>3100</v>
      </c>
      <c r="F1664" s="27">
        <v>3000.52</v>
      </c>
      <c r="G1664" s="27"/>
      <c r="H1664" s="27">
        <f t="shared" si="508"/>
        <v>3000.52</v>
      </c>
      <c r="I1664" s="27"/>
      <c r="J1664" s="27"/>
      <c r="K1664" s="27">
        <f t="shared" si="506"/>
        <v>96.790967741935489</v>
      </c>
      <c r="L1664" s="43"/>
      <c r="M1664" s="27">
        <f t="shared" si="505"/>
        <v>96.790967741935489</v>
      </c>
    </row>
    <row r="1665" spans="1:13" ht="18" customHeight="1">
      <c r="A1665" s="33" t="s">
        <v>47</v>
      </c>
      <c r="B1665" s="25" t="s">
        <v>48</v>
      </c>
      <c r="C1665" s="70">
        <v>35516</v>
      </c>
      <c r="D1665" s="24"/>
      <c r="E1665" s="27">
        <f t="shared" si="507"/>
        <v>35516</v>
      </c>
      <c r="F1665" s="27">
        <v>35515.879999999997</v>
      </c>
      <c r="G1665" s="24"/>
      <c r="H1665" s="27">
        <f t="shared" si="508"/>
        <v>35515.879999999997</v>
      </c>
      <c r="I1665" s="27">
        <v>3032.42</v>
      </c>
      <c r="J1665" s="27"/>
      <c r="K1665" s="27">
        <f t="shared" si="506"/>
        <v>99.999662124113058</v>
      </c>
      <c r="L1665" s="43"/>
      <c r="M1665" s="27">
        <f t="shared" si="505"/>
        <v>99.999662124113058</v>
      </c>
    </row>
    <row r="1666" spans="1:13" ht="18" customHeight="1">
      <c r="A1666" s="35" t="s">
        <v>39</v>
      </c>
      <c r="B1666" s="25" t="s">
        <v>40</v>
      </c>
      <c r="C1666" s="70">
        <v>3128</v>
      </c>
      <c r="D1666" s="24"/>
      <c r="E1666" s="27">
        <f t="shared" si="507"/>
        <v>3128</v>
      </c>
      <c r="F1666" s="27">
        <v>3128</v>
      </c>
      <c r="G1666" s="24"/>
      <c r="H1666" s="27">
        <f t="shared" si="508"/>
        <v>3128</v>
      </c>
      <c r="I1666" s="27"/>
      <c r="J1666" s="27"/>
      <c r="K1666" s="27">
        <f t="shared" si="506"/>
        <v>100</v>
      </c>
      <c r="L1666" s="43"/>
      <c r="M1666" s="27">
        <f t="shared" si="505"/>
        <v>100</v>
      </c>
    </row>
    <row r="1667" spans="1:13" ht="18" customHeight="1">
      <c r="A1667" s="35" t="s">
        <v>211</v>
      </c>
      <c r="B1667" s="25" t="s">
        <v>212</v>
      </c>
      <c r="C1667" s="27">
        <v>465</v>
      </c>
      <c r="D1667" s="27"/>
      <c r="E1667" s="27">
        <f t="shared" si="507"/>
        <v>465</v>
      </c>
      <c r="F1667" s="27">
        <v>465</v>
      </c>
      <c r="G1667" s="27"/>
      <c r="H1667" s="27">
        <f t="shared" si="508"/>
        <v>465</v>
      </c>
      <c r="I1667" s="27"/>
      <c r="J1667" s="27"/>
      <c r="K1667" s="27">
        <f t="shared" si="506"/>
        <v>100</v>
      </c>
      <c r="L1667" s="43"/>
      <c r="M1667" s="27">
        <f t="shared" si="505"/>
        <v>100</v>
      </c>
    </row>
    <row r="1668" spans="1:13" ht="18" customHeight="1">
      <c r="A1668" s="33" t="s">
        <v>28</v>
      </c>
      <c r="B1668" s="25" t="s">
        <v>29</v>
      </c>
      <c r="C1668" s="70">
        <v>7763</v>
      </c>
      <c r="D1668" s="27"/>
      <c r="E1668" s="27">
        <f t="shared" si="507"/>
        <v>7763</v>
      </c>
      <c r="F1668" s="27">
        <v>7762.87</v>
      </c>
      <c r="G1668" s="27"/>
      <c r="H1668" s="27">
        <f t="shared" si="508"/>
        <v>7762.87</v>
      </c>
      <c r="I1668" s="27"/>
      <c r="J1668" s="27"/>
      <c r="K1668" s="27">
        <f t="shared" si="506"/>
        <v>99.998325389668935</v>
      </c>
      <c r="L1668" s="43"/>
      <c r="M1668" s="27">
        <f t="shared" si="505"/>
        <v>99.998325389668935</v>
      </c>
    </row>
    <row r="1669" spans="1:13" ht="18" customHeight="1">
      <c r="A1669" s="33" t="s">
        <v>73</v>
      </c>
      <c r="B1669" s="25" t="s">
        <v>74</v>
      </c>
      <c r="C1669" s="27">
        <v>439</v>
      </c>
      <c r="D1669" s="27"/>
      <c r="E1669" s="27">
        <f t="shared" si="507"/>
        <v>439</v>
      </c>
      <c r="F1669" s="27">
        <v>438.08</v>
      </c>
      <c r="G1669" s="27"/>
      <c r="H1669" s="27">
        <f t="shared" si="508"/>
        <v>438.08</v>
      </c>
      <c r="I1669" s="27"/>
      <c r="J1669" s="27"/>
      <c r="K1669" s="27">
        <f t="shared" si="506"/>
        <v>99.79043280182232</v>
      </c>
      <c r="L1669" s="43"/>
      <c r="M1669" s="27">
        <f t="shared" si="505"/>
        <v>99.79043280182232</v>
      </c>
    </row>
    <row r="1670" spans="1:13" ht="18" customHeight="1">
      <c r="A1670" s="72" t="s">
        <v>293</v>
      </c>
      <c r="B1670" s="25" t="s">
        <v>261</v>
      </c>
      <c r="C1670" s="27">
        <v>700</v>
      </c>
      <c r="D1670" s="27"/>
      <c r="E1670" s="27">
        <f t="shared" si="507"/>
        <v>700</v>
      </c>
      <c r="F1670" s="27">
        <v>699.46</v>
      </c>
      <c r="G1670" s="27"/>
      <c r="H1670" s="27">
        <f t="shared" si="508"/>
        <v>699.46</v>
      </c>
      <c r="I1670" s="27"/>
      <c r="J1670" s="27"/>
      <c r="K1670" s="27">
        <f t="shared" si="506"/>
        <v>99.92285714285714</v>
      </c>
      <c r="L1670" s="43"/>
      <c r="M1670" s="27">
        <f t="shared" si="505"/>
        <v>99.92285714285714</v>
      </c>
    </row>
    <row r="1671" spans="1:13" ht="18" customHeight="1">
      <c r="A1671" s="33" t="s">
        <v>75</v>
      </c>
      <c r="B1671" s="25" t="s">
        <v>76</v>
      </c>
      <c r="C1671" s="27">
        <v>239</v>
      </c>
      <c r="D1671" s="27"/>
      <c r="E1671" s="27">
        <f t="shared" si="507"/>
        <v>239</v>
      </c>
      <c r="F1671" s="27">
        <v>238.3</v>
      </c>
      <c r="G1671" s="27"/>
      <c r="H1671" s="27">
        <f t="shared" si="508"/>
        <v>238.3</v>
      </c>
      <c r="I1671" s="27"/>
      <c r="J1671" s="27"/>
      <c r="K1671" s="27">
        <f t="shared" si="506"/>
        <v>99.707112970711293</v>
      </c>
      <c r="L1671" s="43"/>
      <c r="M1671" s="27">
        <f t="shared" si="505"/>
        <v>99.707112970711293</v>
      </c>
    </row>
    <row r="1672" spans="1:13" ht="18" customHeight="1">
      <c r="A1672" s="33" t="s">
        <v>41</v>
      </c>
      <c r="B1672" s="25" t="s">
        <v>42</v>
      </c>
      <c r="C1672" s="70">
        <v>106853</v>
      </c>
      <c r="D1672" s="27"/>
      <c r="E1672" s="27">
        <f t="shared" si="507"/>
        <v>106853</v>
      </c>
      <c r="F1672" s="27">
        <v>106852.3</v>
      </c>
      <c r="G1672" s="27"/>
      <c r="H1672" s="27">
        <f t="shared" si="508"/>
        <v>106852.3</v>
      </c>
      <c r="I1672" s="27"/>
      <c r="J1672" s="27"/>
      <c r="K1672" s="27">
        <f t="shared" si="506"/>
        <v>99.999344894387619</v>
      </c>
      <c r="L1672" s="43"/>
      <c r="M1672" s="27">
        <f t="shared" si="505"/>
        <v>99.999344894387619</v>
      </c>
    </row>
    <row r="1673" spans="1:13" ht="18" customHeight="1">
      <c r="A1673" s="71" t="s">
        <v>286</v>
      </c>
      <c r="B1673" s="25" t="s">
        <v>266</v>
      </c>
      <c r="C1673" s="27">
        <v>180</v>
      </c>
      <c r="D1673" s="27"/>
      <c r="E1673" s="27">
        <f t="shared" si="507"/>
        <v>180</v>
      </c>
      <c r="F1673" s="27">
        <v>179.89</v>
      </c>
      <c r="G1673" s="27"/>
      <c r="H1673" s="27">
        <f t="shared" si="508"/>
        <v>179.89</v>
      </c>
      <c r="I1673" s="27"/>
      <c r="J1673" s="27"/>
      <c r="K1673" s="27">
        <f t="shared" si="506"/>
        <v>99.938888888888883</v>
      </c>
      <c r="L1673" s="43"/>
      <c r="M1673" s="27">
        <f t="shared" si="505"/>
        <v>99.938888888888883</v>
      </c>
    </row>
    <row r="1674" spans="1:13" ht="18" customHeight="1">
      <c r="A1674" s="71" t="s">
        <v>287</v>
      </c>
      <c r="B1674" s="25" t="s">
        <v>267</v>
      </c>
      <c r="C1674" s="27">
        <v>895</v>
      </c>
      <c r="D1674" s="27"/>
      <c r="E1674" s="27">
        <f t="shared" si="507"/>
        <v>895</v>
      </c>
      <c r="F1674" s="27">
        <v>894.6</v>
      </c>
      <c r="G1674" s="27"/>
      <c r="H1674" s="27">
        <f t="shared" si="508"/>
        <v>894.6</v>
      </c>
      <c r="I1674" s="27"/>
      <c r="J1674" s="27"/>
      <c r="K1674" s="32">
        <f t="shared" si="506"/>
        <v>99.955307262569832</v>
      </c>
      <c r="L1674" s="43"/>
      <c r="M1674" s="27">
        <f t="shared" si="505"/>
        <v>99.955307262569832</v>
      </c>
    </row>
    <row r="1675" spans="1:13" ht="26.25" customHeight="1">
      <c r="A1675" s="71" t="s">
        <v>432</v>
      </c>
      <c r="B1675" s="25" t="s">
        <v>431</v>
      </c>
      <c r="C1675" s="27">
        <v>15316</v>
      </c>
      <c r="D1675" s="27"/>
      <c r="E1675" s="27">
        <f t="shared" si="507"/>
        <v>15316</v>
      </c>
      <c r="F1675" s="27">
        <v>15315.11</v>
      </c>
      <c r="G1675" s="27"/>
      <c r="H1675" s="27">
        <f t="shared" si="508"/>
        <v>15315.11</v>
      </c>
      <c r="I1675" s="27">
        <v>1978.07</v>
      </c>
      <c r="J1675" s="27"/>
      <c r="K1675" s="32">
        <f t="shared" si="506"/>
        <v>99.994189083311568</v>
      </c>
      <c r="L1675" s="43"/>
      <c r="M1675" s="27">
        <f t="shared" si="505"/>
        <v>99.994189083311568</v>
      </c>
    </row>
    <row r="1676" spans="1:13" ht="18" customHeight="1">
      <c r="A1676" s="71"/>
      <c r="B1676" s="25"/>
      <c r="C1676" s="27"/>
      <c r="D1676" s="27"/>
      <c r="E1676" s="27"/>
      <c r="F1676" s="27"/>
      <c r="G1676" s="27"/>
      <c r="H1676" s="27"/>
      <c r="I1676" s="27"/>
      <c r="J1676" s="27"/>
      <c r="K1676" s="27"/>
      <c r="L1676" s="27"/>
      <c r="M1676" s="27"/>
    </row>
    <row r="1677" spans="1:13" s="28" customFormat="1" ht="18" customHeight="1">
      <c r="A1677" s="23" t="s">
        <v>228</v>
      </c>
      <c r="B1677" s="34">
        <v>80111</v>
      </c>
      <c r="C1677" s="24">
        <f>C1678</f>
        <v>1542142</v>
      </c>
      <c r="D1677" s="24">
        <f>D1678</f>
        <v>0</v>
      </c>
      <c r="E1677" s="24">
        <f t="shared" ref="E1677:E1682" si="509">SUM(C1677:D1677)</f>
        <v>1542142</v>
      </c>
      <c r="F1677" s="24">
        <f>F1678</f>
        <v>1542062.4</v>
      </c>
      <c r="G1677" s="24">
        <f>G1678</f>
        <v>0</v>
      </c>
      <c r="H1677" s="24">
        <f t="shared" ref="H1677:H1682" si="510">SUM(F1677:G1677)</f>
        <v>1542062.4</v>
      </c>
      <c r="I1677" s="24">
        <f>I1678</f>
        <v>119295.58</v>
      </c>
      <c r="J1677" s="24">
        <f>J1678</f>
        <v>0</v>
      </c>
      <c r="K1677" s="24">
        <f t="shared" ref="K1677:K1699" si="511">F1677/C1677*100</f>
        <v>99.994838348219545</v>
      </c>
      <c r="L1677" s="24">
        <v>0</v>
      </c>
      <c r="M1677" s="24">
        <f t="shared" ref="M1677:M1699" si="512">H1677/E1677*100</f>
        <v>99.994838348219545</v>
      </c>
    </row>
    <row r="1678" spans="1:13" s="28" customFormat="1" ht="18" customHeight="1">
      <c r="A1678" s="22" t="s">
        <v>397</v>
      </c>
      <c r="B1678" s="34"/>
      <c r="C1678" s="24">
        <f>C1679+C1682</f>
        <v>1542142</v>
      </c>
      <c r="D1678" s="24">
        <f>D1679+D1682</f>
        <v>0</v>
      </c>
      <c r="E1678" s="24">
        <f t="shared" si="509"/>
        <v>1542142</v>
      </c>
      <c r="F1678" s="24">
        <f>F1679+F1682</f>
        <v>1542062.4</v>
      </c>
      <c r="G1678" s="24">
        <f>G1679+G1682</f>
        <v>0</v>
      </c>
      <c r="H1678" s="24">
        <f t="shared" si="510"/>
        <v>1542062.4</v>
      </c>
      <c r="I1678" s="24">
        <f>I1679+I1682</f>
        <v>119295.58</v>
      </c>
      <c r="J1678" s="24">
        <f>J1679+J1682</f>
        <v>0</v>
      </c>
      <c r="K1678" s="24">
        <f t="shared" si="511"/>
        <v>99.994838348219545</v>
      </c>
      <c r="L1678" s="24"/>
      <c r="M1678" s="24">
        <f t="shared" si="512"/>
        <v>99.994838348219545</v>
      </c>
    </row>
    <row r="1679" spans="1:13" s="28" customFormat="1" ht="18" customHeight="1">
      <c r="A1679" s="97" t="s">
        <v>398</v>
      </c>
      <c r="B1679" s="73"/>
      <c r="C1679" s="32">
        <f>C1680+C1681</f>
        <v>1541349</v>
      </c>
      <c r="D1679" s="32">
        <f>D1680+D1681</f>
        <v>0</v>
      </c>
      <c r="E1679" s="32">
        <f t="shared" si="509"/>
        <v>1541349</v>
      </c>
      <c r="F1679" s="32">
        <f>F1680+F1681</f>
        <v>1541270.38</v>
      </c>
      <c r="G1679" s="32">
        <f>G1680+G1681</f>
        <v>0</v>
      </c>
      <c r="H1679" s="32">
        <f t="shared" si="510"/>
        <v>1541270.38</v>
      </c>
      <c r="I1679" s="32">
        <f>I1680+I1681</f>
        <v>119295.58</v>
      </c>
      <c r="J1679" s="32">
        <f>J1680+J1681</f>
        <v>0</v>
      </c>
      <c r="K1679" s="32">
        <f t="shared" si="511"/>
        <v>99.994899273298898</v>
      </c>
      <c r="L1679" s="32"/>
      <c r="M1679" s="32">
        <f t="shared" si="512"/>
        <v>99.994899273298898</v>
      </c>
    </row>
    <row r="1680" spans="1:13" s="28" customFormat="1" ht="18" customHeight="1">
      <c r="A1680" s="98" t="s">
        <v>399</v>
      </c>
      <c r="B1680" s="73"/>
      <c r="C1680" s="32">
        <f>SUM(C1684:C1687)</f>
        <v>1403273</v>
      </c>
      <c r="D1680" s="32">
        <f>SUM(D1684:D1687)</f>
        <v>0</v>
      </c>
      <c r="E1680" s="32">
        <f t="shared" si="509"/>
        <v>1403273</v>
      </c>
      <c r="F1680" s="32">
        <f>SUM(F1684:F1687)</f>
        <v>1403200.1199999999</v>
      </c>
      <c r="G1680" s="32">
        <f>SUM(G1684:G1687)</f>
        <v>0</v>
      </c>
      <c r="H1680" s="32">
        <f t="shared" si="510"/>
        <v>1403200.1199999999</v>
      </c>
      <c r="I1680" s="32">
        <f>SUM(I1684:I1687)</f>
        <v>114685.2</v>
      </c>
      <c r="J1680" s="32">
        <f>SUM(J1684:J1687)</f>
        <v>0</v>
      </c>
      <c r="K1680" s="32">
        <f t="shared" si="511"/>
        <v>99.994806427544731</v>
      </c>
      <c r="L1680" s="32"/>
      <c r="M1680" s="32">
        <f t="shared" si="512"/>
        <v>99.994806427544731</v>
      </c>
    </row>
    <row r="1681" spans="1:13" s="28" customFormat="1" ht="18" customHeight="1">
      <c r="A1681" s="98" t="s">
        <v>400</v>
      </c>
      <c r="B1681" s="73"/>
      <c r="C1681" s="32">
        <f>SUM(C1688:C1699)</f>
        <v>138076</v>
      </c>
      <c r="D1681" s="32">
        <f>SUM(D1688:D1699)</f>
        <v>0</v>
      </c>
      <c r="E1681" s="32">
        <f t="shared" si="509"/>
        <v>138076</v>
      </c>
      <c r="F1681" s="32">
        <f>SUM(F1688:F1699)</f>
        <v>138070.26</v>
      </c>
      <c r="G1681" s="32">
        <f>SUM(G1688:G1699)</f>
        <v>0</v>
      </c>
      <c r="H1681" s="32">
        <f t="shared" si="510"/>
        <v>138070.26</v>
      </c>
      <c r="I1681" s="32">
        <f>SUM(I1688:I1699)</f>
        <v>4610.38</v>
      </c>
      <c r="J1681" s="32">
        <f>SUM(J1688:J1699)</f>
        <v>0</v>
      </c>
      <c r="K1681" s="32">
        <f t="shared" si="511"/>
        <v>99.995842869144539</v>
      </c>
      <c r="L1681" s="32"/>
      <c r="M1681" s="32">
        <f t="shared" si="512"/>
        <v>99.995842869144539</v>
      </c>
    </row>
    <row r="1682" spans="1:13" s="28" customFormat="1" ht="18" customHeight="1">
      <c r="A1682" s="98" t="s">
        <v>402</v>
      </c>
      <c r="B1682" s="73"/>
      <c r="C1682" s="32">
        <f>C1683</f>
        <v>793</v>
      </c>
      <c r="D1682" s="32">
        <f>D1683</f>
        <v>0</v>
      </c>
      <c r="E1682" s="32">
        <f t="shared" si="509"/>
        <v>793</v>
      </c>
      <c r="F1682" s="32">
        <f>F1683</f>
        <v>792.02</v>
      </c>
      <c r="G1682" s="32">
        <f>G1683</f>
        <v>0</v>
      </c>
      <c r="H1682" s="32">
        <f t="shared" si="510"/>
        <v>792.02</v>
      </c>
      <c r="I1682" s="32">
        <f>I1683</f>
        <v>0</v>
      </c>
      <c r="J1682" s="32">
        <f>J1683</f>
        <v>0</v>
      </c>
      <c r="K1682" s="32">
        <f t="shared" si="511"/>
        <v>99.876418663303909</v>
      </c>
      <c r="L1682" s="32"/>
      <c r="M1682" s="32">
        <f t="shared" si="512"/>
        <v>99.876418663303909</v>
      </c>
    </row>
    <row r="1683" spans="1:13" s="18" customFormat="1" ht="18" customHeight="1">
      <c r="A1683" s="35" t="s">
        <v>307</v>
      </c>
      <c r="B1683" s="25" t="s">
        <v>46</v>
      </c>
      <c r="C1683" s="32">
        <v>793</v>
      </c>
      <c r="D1683" s="32"/>
      <c r="E1683" s="32">
        <f t="shared" ref="E1683:E1699" si="513">C1683+D1683</f>
        <v>793</v>
      </c>
      <c r="F1683" s="32">
        <v>792.02</v>
      </c>
      <c r="G1683" s="32"/>
      <c r="H1683" s="32">
        <f t="shared" ref="H1683:H1699" si="514">F1683+G1683</f>
        <v>792.02</v>
      </c>
      <c r="I1683" s="32"/>
      <c r="J1683" s="32"/>
      <c r="K1683" s="27">
        <f t="shared" si="511"/>
        <v>99.876418663303909</v>
      </c>
      <c r="L1683" s="27"/>
      <c r="M1683" s="27">
        <f t="shared" si="512"/>
        <v>99.876418663303909</v>
      </c>
    </row>
    <row r="1684" spans="1:13" ht="18" customHeight="1">
      <c r="A1684" s="33" t="s">
        <v>33</v>
      </c>
      <c r="B1684" s="25" t="s">
        <v>34</v>
      </c>
      <c r="C1684" s="27">
        <v>1106366</v>
      </c>
      <c r="D1684" s="27"/>
      <c r="E1684" s="27">
        <f t="shared" si="513"/>
        <v>1106366</v>
      </c>
      <c r="F1684" s="27">
        <v>1106365.53</v>
      </c>
      <c r="G1684" s="27"/>
      <c r="H1684" s="27">
        <f t="shared" si="514"/>
        <v>1106365.53</v>
      </c>
      <c r="I1684" s="27">
        <v>5751.04</v>
      </c>
      <c r="J1684" s="27"/>
      <c r="K1684" s="27">
        <f t="shared" si="511"/>
        <v>99.999957518578839</v>
      </c>
      <c r="L1684" s="27"/>
      <c r="M1684" s="27">
        <f t="shared" si="512"/>
        <v>99.999957518578839</v>
      </c>
    </row>
    <row r="1685" spans="1:13" ht="18" customHeight="1">
      <c r="A1685" s="33" t="s">
        <v>35</v>
      </c>
      <c r="B1685" s="25" t="s">
        <v>36</v>
      </c>
      <c r="C1685" s="27">
        <v>94658</v>
      </c>
      <c r="D1685" s="27"/>
      <c r="E1685" s="27">
        <f t="shared" si="513"/>
        <v>94658</v>
      </c>
      <c r="F1685" s="27">
        <v>94656.94</v>
      </c>
      <c r="G1685" s="27"/>
      <c r="H1685" s="27">
        <f t="shared" si="514"/>
        <v>94656.94</v>
      </c>
      <c r="I1685" s="27">
        <v>87190.37</v>
      </c>
      <c r="J1685" s="27"/>
      <c r="K1685" s="27">
        <f t="shared" si="511"/>
        <v>99.998880179171337</v>
      </c>
      <c r="L1685" s="27"/>
      <c r="M1685" s="27">
        <f t="shared" si="512"/>
        <v>99.998880179171337</v>
      </c>
    </row>
    <row r="1686" spans="1:13" ht="18" customHeight="1">
      <c r="A1686" s="35" t="s">
        <v>22</v>
      </c>
      <c r="B1686" s="25" t="s">
        <v>23</v>
      </c>
      <c r="C1686" s="27">
        <v>177231</v>
      </c>
      <c r="D1686" s="27"/>
      <c r="E1686" s="27">
        <f t="shared" si="513"/>
        <v>177231</v>
      </c>
      <c r="F1686" s="27">
        <v>177161.87</v>
      </c>
      <c r="G1686" s="27"/>
      <c r="H1686" s="27">
        <f t="shared" si="514"/>
        <v>177161.87</v>
      </c>
      <c r="I1686" s="27">
        <v>18873.91</v>
      </c>
      <c r="J1686" s="27"/>
      <c r="K1686" s="27">
        <f t="shared" si="511"/>
        <v>99.96099440842741</v>
      </c>
      <c r="L1686" s="27"/>
      <c r="M1686" s="27">
        <f t="shared" si="512"/>
        <v>99.96099440842741</v>
      </c>
    </row>
    <row r="1687" spans="1:13" ht="18" customHeight="1">
      <c r="A1687" s="33" t="s">
        <v>24</v>
      </c>
      <c r="B1687" s="25" t="s">
        <v>25</v>
      </c>
      <c r="C1687" s="27">
        <v>25018</v>
      </c>
      <c r="D1687" s="27"/>
      <c r="E1687" s="27">
        <f t="shared" si="513"/>
        <v>25018</v>
      </c>
      <c r="F1687" s="27">
        <v>25015.78</v>
      </c>
      <c r="G1687" s="27"/>
      <c r="H1687" s="27">
        <f t="shared" si="514"/>
        <v>25015.78</v>
      </c>
      <c r="I1687" s="27">
        <v>2869.88</v>
      </c>
      <c r="J1687" s="27"/>
      <c r="K1687" s="27">
        <f t="shared" si="511"/>
        <v>99.991126388999916</v>
      </c>
      <c r="L1687" s="27"/>
      <c r="M1687" s="27">
        <f t="shared" si="512"/>
        <v>99.991126388999916</v>
      </c>
    </row>
    <row r="1688" spans="1:13" ht="18" customHeight="1">
      <c r="A1688" s="35" t="s">
        <v>37</v>
      </c>
      <c r="B1688" s="25" t="s">
        <v>38</v>
      </c>
      <c r="C1688" s="27">
        <v>3168</v>
      </c>
      <c r="D1688" s="27"/>
      <c r="E1688" s="27">
        <f t="shared" si="513"/>
        <v>3168</v>
      </c>
      <c r="F1688" s="27">
        <v>3167.25</v>
      </c>
      <c r="G1688" s="27"/>
      <c r="H1688" s="27">
        <f t="shared" si="514"/>
        <v>3167.25</v>
      </c>
      <c r="I1688" s="27">
        <v>73.900000000000006</v>
      </c>
      <c r="J1688" s="27"/>
      <c r="K1688" s="27">
        <f t="shared" si="511"/>
        <v>99.976325757575751</v>
      </c>
      <c r="L1688" s="27"/>
      <c r="M1688" s="27">
        <f t="shared" si="512"/>
        <v>99.976325757575751</v>
      </c>
    </row>
    <row r="1689" spans="1:13" ht="18" customHeight="1">
      <c r="A1689" s="33" t="s">
        <v>289</v>
      </c>
      <c r="B1689" s="25" t="s">
        <v>120</v>
      </c>
      <c r="C1689" s="27">
        <v>500</v>
      </c>
      <c r="D1689" s="27"/>
      <c r="E1689" s="27">
        <f t="shared" si="513"/>
        <v>500</v>
      </c>
      <c r="F1689" s="27">
        <v>500</v>
      </c>
      <c r="G1689" s="27"/>
      <c r="H1689" s="27">
        <f t="shared" si="514"/>
        <v>500</v>
      </c>
      <c r="I1689" s="27"/>
      <c r="J1689" s="27"/>
      <c r="K1689" s="27">
        <f t="shared" si="511"/>
        <v>100</v>
      </c>
      <c r="L1689" s="27"/>
      <c r="M1689" s="27">
        <f t="shared" si="512"/>
        <v>100</v>
      </c>
    </row>
    <row r="1690" spans="1:13" ht="18" customHeight="1">
      <c r="A1690" s="33" t="s">
        <v>47</v>
      </c>
      <c r="B1690" s="25" t="s">
        <v>48</v>
      </c>
      <c r="C1690" s="27">
        <v>35000</v>
      </c>
      <c r="D1690" s="27"/>
      <c r="E1690" s="27">
        <f t="shared" si="513"/>
        <v>35000</v>
      </c>
      <c r="F1690" s="27">
        <v>34999.24</v>
      </c>
      <c r="G1690" s="27"/>
      <c r="H1690" s="27">
        <f t="shared" si="514"/>
        <v>34999.24</v>
      </c>
      <c r="I1690" s="27">
        <v>3032.42</v>
      </c>
      <c r="J1690" s="27"/>
      <c r="K1690" s="27">
        <f t="shared" si="511"/>
        <v>99.99782857142857</v>
      </c>
      <c r="L1690" s="27"/>
      <c r="M1690" s="27">
        <f t="shared" si="512"/>
        <v>99.99782857142857</v>
      </c>
    </row>
    <row r="1691" spans="1:13" ht="18" customHeight="1">
      <c r="A1691" s="33" t="s">
        <v>342</v>
      </c>
      <c r="B1691" s="25" t="s">
        <v>40</v>
      </c>
      <c r="C1691" s="27">
        <v>1484</v>
      </c>
      <c r="D1691" s="27"/>
      <c r="E1691" s="27">
        <f t="shared" si="513"/>
        <v>1484</v>
      </c>
      <c r="F1691" s="27">
        <v>1483.52</v>
      </c>
      <c r="G1691" s="27"/>
      <c r="H1691" s="27">
        <f t="shared" si="514"/>
        <v>1483.52</v>
      </c>
      <c r="I1691" s="27"/>
      <c r="J1691" s="27"/>
      <c r="K1691" s="27">
        <f t="shared" si="511"/>
        <v>99.967654986522916</v>
      </c>
      <c r="L1691" s="27"/>
      <c r="M1691" s="27">
        <f t="shared" si="512"/>
        <v>99.967654986522916</v>
      </c>
    </row>
    <row r="1692" spans="1:13" ht="18" customHeight="1">
      <c r="A1692" s="35" t="s">
        <v>211</v>
      </c>
      <c r="B1692" s="25" t="s">
        <v>212</v>
      </c>
      <c r="C1692" s="27">
        <v>400</v>
      </c>
      <c r="D1692" s="27"/>
      <c r="E1692" s="27">
        <f t="shared" si="513"/>
        <v>400</v>
      </c>
      <c r="F1692" s="27">
        <v>400</v>
      </c>
      <c r="G1692" s="27"/>
      <c r="H1692" s="27">
        <f t="shared" si="514"/>
        <v>400</v>
      </c>
      <c r="I1692" s="27"/>
      <c r="J1692" s="27"/>
      <c r="K1692" s="27">
        <f t="shared" si="511"/>
        <v>100</v>
      </c>
      <c r="L1692" s="27"/>
      <c r="M1692" s="27">
        <f t="shared" si="512"/>
        <v>100</v>
      </c>
    </row>
    <row r="1693" spans="1:13" ht="18" customHeight="1">
      <c r="A1693" s="33" t="s">
        <v>28</v>
      </c>
      <c r="B1693" s="25" t="s">
        <v>29</v>
      </c>
      <c r="C1693" s="70">
        <v>10312</v>
      </c>
      <c r="D1693" s="27"/>
      <c r="E1693" s="27">
        <f t="shared" si="513"/>
        <v>10312</v>
      </c>
      <c r="F1693" s="27">
        <v>10310.959999999999</v>
      </c>
      <c r="G1693" s="27"/>
      <c r="H1693" s="27">
        <f t="shared" si="514"/>
        <v>10310.959999999999</v>
      </c>
      <c r="I1693" s="27">
        <v>6.09</v>
      </c>
      <c r="J1693" s="27"/>
      <c r="K1693" s="27">
        <f t="shared" si="511"/>
        <v>99.989914662529088</v>
      </c>
      <c r="L1693" s="27"/>
      <c r="M1693" s="27">
        <f t="shared" si="512"/>
        <v>99.989914662529088</v>
      </c>
    </row>
    <row r="1694" spans="1:13" ht="18" customHeight="1">
      <c r="A1694" s="33" t="s">
        <v>73</v>
      </c>
      <c r="B1694" s="25" t="s">
        <v>74</v>
      </c>
      <c r="C1694" s="70">
        <v>216</v>
      </c>
      <c r="D1694" s="27"/>
      <c r="E1694" s="27">
        <f t="shared" si="513"/>
        <v>216</v>
      </c>
      <c r="F1694" s="27">
        <v>215.1</v>
      </c>
      <c r="G1694" s="27"/>
      <c r="H1694" s="27">
        <f t="shared" si="514"/>
        <v>215.1</v>
      </c>
      <c r="I1694" s="27"/>
      <c r="J1694" s="27"/>
      <c r="K1694" s="27">
        <f t="shared" si="511"/>
        <v>99.583333333333329</v>
      </c>
      <c r="L1694" s="27"/>
      <c r="M1694" s="27">
        <f t="shared" si="512"/>
        <v>99.583333333333329</v>
      </c>
    </row>
    <row r="1695" spans="1:13" ht="18" customHeight="1">
      <c r="A1695" s="72" t="s">
        <v>293</v>
      </c>
      <c r="B1695" s="25" t="s">
        <v>261</v>
      </c>
      <c r="C1695" s="70">
        <v>950</v>
      </c>
      <c r="D1695" s="27"/>
      <c r="E1695" s="27">
        <f t="shared" si="513"/>
        <v>950</v>
      </c>
      <c r="F1695" s="27">
        <v>949.8</v>
      </c>
      <c r="G1695" s="27"/>
      <c r="H1695" s="27">
        <f t="shared" si="514"/>
        <v>949.8</v>
      </c>
      <c r="I1695" s="27"/>
      <c r="J1695" s="27"/>
      <c r="K1695" s="27">
        <f t="shared" si="511"/>
        <v>99.978947368421046</v>
      </c>
      <c r="L1695" s="27"/>
      <c r="M1695" s="27">
        <f t="shared" si="512"/>
        <v>99.978947368421046</v>
      </c>
    </row>
    <row r="1696" spans="1:13" ht="18" customHeight="1">
      <c r="A1696" s="33" t="s">
        <v>41</v>
      </c>
      <c r="B1696" s="25" t="s">
        <v>42</v>
      </c>
      <c r="C1696" s="27">
        <v>72363</v>
      </c>
      <c r="D1696" s="27"/>
      <c r="E1696" s="27">
        <f t="shared" si="513"/>
        <v>72363</v>
      </c>
      <c r="F1696" s="27">
        <v>72362.3</v>
      </c>
      <c r="G1696" s="27"/>
      <c r="H1696" s="27">
        <f t="shared" si="514"/>
        <v>72362.3</v>
      </c>
      <c r="I1696" s="27"/>
      <c r="J1696" s="27"/>
      <c r="K1696" s="27">
        <f t="shared" si="511"/>
        <v>99.999032654809781</v>
      </c>
      <c r="L1696" s="27"/>
      <c r="M1696" s="27">
        <f t="shared" si="512"/>
        <v>99.999032654809781</v>
      </c>
    </row>
    <row r="1697" spans="1:14" ht="18" customHeight="1">
      <c r="A1697" s="71" t="s">
        <v>286</v>
      </c>
      <c r="B1697" s="25" t="s">
        <v>266</v>
      </c>
      <c r="C1697" s="27">
        <v>180</v>
      </c>
      <c r="D1697" s="27"/>
      <c r="E1697" s="27">
        <f t="shared" si="513"/>
        <v>180</v>
      </c>
      <c r="F1697" s="27">
        <v>179.89</v>
      </c>
      <c r="G1697" s="27"/>
      <c r="H1697" s="27">
        <f t="shared" si="514"/>
        <v>179.89</v>
      </c>
      <c r="I1697" s="27"/>
      <c r="J1697" s="27"/>
      <c r="K1697" s="27">
        <f t="shared" si="511"/>
        <v>99.938888888888883</v>
      </c>
      <c r="L1697" s="27"/>
      <c r="M1697" s="27">
        <f t="shared" si="512"/>
        <v>99.938888888888883</v>
      </c>
    </row>
    <row r="1698" spans="1:14" ht="18" customHeight="1">
      <c r="A1698" s="71" t="s">
        <v>287</v>
      </c>
      <c r="B1698" s="25" t="s">
        <v>267</v>
      </c>
      <c r="C1698" s="27">
        <v>338</v>
      </c>
      <c r="D1698" s="27"/>
      <c r="E1698" s="27">
        <f t="shared" si="513"/>
        <v>338</v>
      </c>
      <c r="F1698" s="27">
        <v>338</v>
      </c>
      <c r="G1698" s="27"/>
      <c r="H1698" s="27">
        <f t="shared" si="514"/>
        <v>338</v>
      </c>
      <c r="I1698" s="27"/>
      <c r="J1698" s="27"/>
      <c r="K1698" s="32">
        <f t="shared" si="511"/>
        <v>100</v>
      </c>
      <c r="L1698" s="27"/>
      <c r="M1698" s="27">
        <f t="shared" si="512"/>
        <v>100</v>
      </c>
    </row>
    <row r="1699" spans="1:14" ht="18" customHeight="1">
      <c r="A1699" s="71" t="s">
        <v>432</v>
      </c>
      <c r="B1699" s="25" t="s">
        <v>431</v>
      </c>
      <c r="C1699" s="27">
        <v>13165</v>
      </c>
      <c r="D1699" s="27"/>
      <c r="E1699" s="27">
        <f t="shared" si="513"/>
        <v>13165</v>
      </c>
      <c r="F1699" s="27">
        <v>13164.2</v>
      </c>
      <c r="G1699" s="27"/>
      <c r="H1699" s="27">
        <f t="shared" si="514"/>
        <v>13164.2</v>
      </c>
      <c r="I1699" s="27">
        <v>1497.97</v>
      </c>
      <c r="J1699" s="27"/>
      <c r="K1699" s="32">
        <f t="shared" si="511"/>
        <v>99.993923281428039</v>
      </c>
      <c r="L1699" s="27"/>
      <c r="M1699" s="27">
        <f t="shared" si="512"/>
        <v>99.993923281428039</v>
      </c>
    </row>
    <row r="1700" spans="1:14" ht="18" customHeight="1">
      <c r="A1700" s="25"/>
      <c r="B1700" s="30"/>
      <c r="C1700" s="27"/>
      <c r="D1700" s="27"/>
      <c r="E1700" s="27"/>
      <c r="F1700" s="27"/>
      <c r="G1700" s="27"/>
      <c r="H1700" s="27"/>
      <c r="I1700" s="27"/>
      <c r="J1700" s="27"/>
      <c r="K1700" s="30"/>
      <c r="L1700" s="30"/>
      <c r="M1700" s="27"/>
    </row>
    <row r="1701" spans="1:14" s="28" customFormat="1" ht="18" customHeight="1">
      <c r="A1701" s="23" t="s">
        <v>229</v>
      </c>
      <c r="B1701" s="34">
        <v>80120</v>
      </c>
      <c r="C1701" s="24">
        <f>C1702+C1708</f>
        <v>16283415.670000002</v>
      </c>
      <c r="D1701" s="24">
        <f>D1702+D1708</f>
        <v>0</v>
      </c>
      <c r="E1701" s="24">
        <f t="shared" ref="E1701:E1731" si="515">C1701+D1701</f>
        <v>16283415.670000002</v>
      </c>
      <c r="F1701" s="24">
        <f>F1702+F1708</f>
        <v>16271162.83</v>
      </c>
      <c r="G1701" s="24">
        <f>G1702+G1708</f>
        <v>0</v>
      </c>
      <c r="H1701" s="24">
        <f t="shared" ref="H1701:H1734" si="516">F1701+G1701</f>
        <v>16271162.83</v>
      </c>
      <c r="I1701" s="24">
        <f>I1702+I1708</f>
        <v>1208885.6000000001</v>
      </c>
      <c r="J1701" s="24">
        <f>J1702+J1708</f>
        <v>0</v>
      </c>
      <c r="K1701" s="24">
        <f t="shared" ref="K1701:K1734" si="517">F1701/C1701*100</f>
        <v>99.924752642514818</v>
      </c>
      <c r="L1701" s="24">
        <v>0</v>
      </c>
      <c r="M1701" s="24">
        <f t="shared" ref="M1701:M1734" si="518">H1701/E1701*100</f>
        <v>99.924752642514818</v>
      </c>
    </row>
    <row r="1702" spans="1:14" s="28" customFormat="1" ht="18" customHeight="1">
      <c r="A1702" s="22" t="s">
        <v>397</v>
      </c>
      <c r="B1702" s="34"/>
      <c r="C1702" s="24">
        <f>C1703+C1706+C1707</f>
        <v>16276460.670000002</v>
      </c>
      <c r="D1702" s="24">
        <f>D1703+D1706+D1707</f>
        <v>0</v>
      </c>
      <c r="E1702" s="24">
        <f t="shared" si="515"/>
        <v>16276460.670000002</v>
      </c>
      <c r="F1702" s="24">
        <f>F1703+F1706+F1707</f>
        <v>16264208.630000001</v>
      </c>
      <c r="G1702" s="24">
        <f>G1703+G1706+G1707</f>
        <v>0</v>
      </c>
      <c r="H1702" s="24">
        <f t="shared" si="516"/>
        <v>16264208.630000001</v>
      </c>
      <c r="I1702" s="24">
        <f>I1703+I1706+I1707</f>
        <v>1208885.6000000001</v>
      </c>
      <c r="J1702" s="24">
        <f>J1703+J1706+J1707</f>
        <v>0</v>
      </c>
      <c r="K1702" s="24">
        <f t="shared" si="517"/>
        <v>99.924725404076426</v>
      </c>
      <c r="L1702" s="24"/>
      <c r="M1702" s="24">
        <f t="shared" si="518"/>
        <v>99.924725404076426</v>
      </c>
    </row>
    <row r="1703" spans="1:14" s="28" customFormat="1" ht="18" customHeight="1">
      <c r="A1703" s="97" t="s">
        <v>398</v>
      </c>
      <c r="B1703" s="73"/>
      <c r="C1703" s="32">
        <f>C1704+C1705</f>
        <v>13951440.670000002</v>
      </c>
      <c r="D1703" s="32">
        <f>D1704+D1705</f>
        <v>0</v>
      </c>
      <c r="E1703" s="32">
        <f t="shared" si="515"/>
        <v>13951440.670000002</v>
      </c>
      <c r="F1703" s="32">
        <f>F1704+F1705</f>
        <v>13944518.08</v>
      </c>
      <c r="G1703" s="32">
        <f>G1704+G1705</f>
        <v>0</v>
      </c>
      <c r="H1703" s="32">
        <f t="shared" si="516"/>
        <v>13944518.08</v>
      </c>
      <c r="I1703" s="32">
        <f>I1704+I1705</f>
        <v>1208885.6000000001</v>
      </c>
      <c r="J1703" s="32">
        <f>J1704+J1705</f>
        <v>0</v>
      </c>
      <c r="K1703" s="27">
        <f t="shared" si="517"/>
        <v>99.950380823287404</v>
      </c>
      <c r="L1703" s="27"/>
      <c r="M1703" s="27">
        <f t="shared" si="518"/>
        <v>99.950380823287404</v>
      </c>
      <c r="N1703" s="4"/>
    </row>
    <row r="1704" spans="1:14" s="28" customFormat="1" ht="18" customHeight="1">
      <c r="A1704" s="98" t="s">
        <v>399</v>
      </c>
      <c r="B1704" s="73"/>
      <c r="C1704" s="32">
        <f>SUM(C1713:C1717)</f>
        <v>12258544.610000001</v>
      </c>
      <c r="D1704" s="32">
        <f>SUM(D1713:D1717)</f>
        <v>0</v>
      </c>
      <c r="E1704" s="32">
        <f t="shared" si="515"/>
        <v>12258544.610000001</v>
      </c>
      <c r="F1704" s="32">
        <f>SUM(F1713:F1717)</f>
        <v>12255587.48</v>
      </c>
      <c r="G1704" s="32">
        <f>SUM(G1713:G1717)</f>
        <v>0</v>
      </c>
      <c r="H1704" s="32">
        <f t="shared" si="516"/>
        <v>12255587.48</v>
      </c>
      <c r="I1704" s="32">
        <f>SUM(I1713:I1717)</f>
        <v>1166780.81</v>
      </c>
      <c r="J1704" s="32">
        <f>SUM(J1713:J1717)</f>
        <v>0</v>
      </c>
      <c r="K1704" s="27">
        <f t="shared" si="517"/>
        <v>99.975876989527862</v>
      </c>
      <c r="L1704" s="27"/>
      <c r="M1704" s="27">
        <f t="shared" si="518"/>
        <v>99.975876989527862</v>
      </c>
      <c r="N1704" s="4"/>
    </row>
    <row r="1705" spans="1:14" s="18" customFormat="1" ht="18" customHeight="1">
      <c r="A1705" s="98" t="s">
        <v>400</v>
      </c>
      <c r="B1705" s="57"/>
      <c r="C1705" s="20">
        <f>SUM(C1718:C1733)</f>
        <v>1692896.06</v>
      </c>
      <c r="D1705" s="20">
        <f>SUM(D1718:D1733)</f>
        <v>0</v>
      </c>
      <c r="E1705" s="32">
        <f t="shared" si="515"/>
        <v>1692896.06</v>
      </c>
      <c r="F1705" s="20">
        <f>SUM(F1718:F1733)</f>
        <v>1688930.6000000003</v>
      </c>
      <c r="G1705" s="20">
        <f>SUM(G1718:G1733)</f>
        <v>0</v>
      </c>
      <c r="H1705" s="32">
        <f t="shared" si="516"/>
        <v>1688930.6000000003</v>
      </c>
      <c r="I1705" s="20">
        <f>SUM(I1718:I1733)</f>
        <v>42104.789999999994</v>
      </c>
      <c r="J1705" s="20">
        <f>SUM(J1718:J1733)</f>
        <v>0</v>
      </c>
      <c r="K1705" s="17">
        <f t="shared" si="517"/>
        <v>99.765758802699338</v>
      </c>
      <c r="L1705" s="17"/>
      <c r="M1705" s="17">
        <f t="shared" si="518"/>
        <v>99.765758802699338</v>
      </c>
    </row>
    <row r="1706" spans="1:14" s="18" customFormat="1" ht="18" customHeight="1">
      <c r="A1706" s="97" t="s">
        <v>415</v>
      </c>
      <c r="B1706" s="57"/>
      <c r="C1706" s="20">
        <f>C1710+C1711</f>
        <v>2318055</v>
      </c>
      <c r="D1706" s="20">
        <f>D1710+D1711</f>
        <v>0</v>
      </c>
      <c r="E1706" s="32">
        <f t="shared" si="515"/>
        <v>2318055</v>
      </c>
      <c r="F1706" s="20">
        <f>F1710+F1711</f>
        <v>2312729.64</v>
      </c>
      <c r="G1706" s="20">
        <f>G1710+G1711</f>
        <v>0</v>
      </c>
      <c r="H1706" s="32">
        <f t="shared" si="516"/>
        <v>2312729.64</v>
      </c>
      <c r="I1706" s="20">
        <f>I1710+I1711</f>
        <v>0</v>
      </c>
      <c r="J1706" s="20">
        <f>J1710+J1711</f>
        <v>0</v>
      </c>
      <c r="K1706" s="17">
        <f t="shared" si="517"/>
        <v>99.770266020435244</v>
      </c>
      <c r="L1706" s="17"/>
      <c r="M1706" s="17">
        <f t="shared" si="518"/>
        <v>99.770266020435244</v>
      </c>
    </row>
    <row r="1707" spans="1:14" s="18" customFormat="1" ht="18" customHeight="1">
      <c r="A1707" s="98" t="s">
        <v>402</v>
      </c>
      <c r="B1707" s="57"/>
      <c r="C1707" s="20">
        <f>C1712</f>
        <v>6965</v>
      </c>
      <c r="D1707" s="20">
        <f>D1712</f>
        <v>0</v>
      </c>
      <c r="E1707" s="32">
        <f t="shared" si="515"/>
        <v>6965</v>
      </c>
      <c r="F1707" s="20">
        <f>F1712</f>
        <v>6960.91</v>
      </c>
      <c r="G1707" s="20">
        <f>G1712</f>
        <v>0</v>
      </c>
      <c r="H1707" s="32">
        <f t="shared" si="516"/>
        <v>6960.91</v>
      </c>
      <c r="I1707" s="20">
        <f>I1712</f>
        <v>0</v>
      </c>
      <c r="J1707" s="20">
        <f>J1712</f>
        <v>0</v>
      </c>
      <c r="K1707" s="17">
        <f t="shared" si="517"/>
        <v>99.941277817659724</v>
      </c>
      <c r="L1707" s="17"/>
      <c r="M1707" s="17">
        <f t="shared" si="518"/>
        <v>99.941277817659724</v>
      </c>
    </row>
    <row r="1708" spans="1:14" s="109" customFormat="1" ht="18" customHeight="1">
      <c r="A1708" s="96" t="s">
        <v>406</v>
      </c>
      <c r="B1708" s="111"/>
      <c r="C1708" s="74">
        <f>C1709</f>
        <v>6955</v>
      </c>
      <c r="D1708" s="74">
        <f>D1709</f>
        <v>0</v>
      </c>
      <c r="E1708" s="43">
        <f t="shared" si="515"/>
        <v>6955</v>
      </c>
      <c r="F1708" s="74">
        <f>F1709</f>
        <v>6954.2</v>
      </c>
      <c r="G1708" s="74">
        <f>G1709</f>
        <v>0</v>
      </c>
      <c r="H1708" s="43">
        <f t="shared" si="516"/>
        <v>6954.2</v>
      </c>
      <c r="I1708" s="74">
        <f>I1709</f>
        <v>0</v>
      </c>
      <c r="J1708" s="74">
        <f>J1709</f>
        <v>0</v>
      </c>
      <c r="K1708" s="74">
        <f t="shared" si="517"/>
        <v>99.988497483824574</v>
      </c>
      <c r="L1708" s="74"/>
      <c r="M1708" s="74">
        <f t="shared" si="518"/>
        <v>99.988497483824574</v>
      </c>
    </row>
    <row r="1709" spans="1:14" s="18" customFormat="1" ht="18" customHeight="1">
      <c r="A1709" s="14" t="s">
        <v>407</v>
      </c>
      <c r="B1709" s="57"/>
      <c r="C1709" s="20">
        <f>C1734</f>
        <v>6955</v>
      </c>
      <c r="D1709" s="20">
        <f>D1734</f>
        <v>0</v>
      </c>
      <c r="E1709" s="32">
        <f t="shared" si="515"/>
        <v>6955</v>
      </c>
      <c r="F1709" s="20">
        <f>F1734</f>
        <v>6954.2</v>
      </c>
      <c r="G1709" s="20">
        <f>G1734</f>
        <v>0</v>
      </c>
      <c r="H1709" s="32">
        <f t="shared" si="516"/>
        <v>6954.2</v>
      </c>
      <c r="I1709" s="20">
        <f>I1734</f>
        <v>0</v>
      </c>
      <c r="J1709" s="20">
        <f>J1734</f>
        <v>0</v>
      </c>
      <c r="K1709" s="17">
        <f t="shared" si="517"/>
        <v>99.988497483824574</v>
      </c>
      <c r="L1709" s="17"/>
      <c r="M1709" s="17">
        <f t="shared" si="518"/>
        <v>99.988497483824574</v>
      </c>
    </row>
    <row r="1710" spans="1:14" ht="18" customHeight="1">
      <c r="A1710" s="35" t="s">
        <v>118</v>
      </c>
      <c r="B1710" s="25" t="s">
        <v>119</v>
      </c>
      <c r="C1710" s="27">
        <v>2244555</v>
      </c>
      <c r="D1710" s="27"/>
      <c r="E1710" s="27">
        <f t="shared" si="515"/>
        <v>2244555</v>
      </c>
      <c r="F1710" s="27">
        <v>2239229.64</v>
      </c>
      <c r="G1710" s="27"/>
      <c r="H1710" s="27">
        <f t="shared" si="516"/>
        <v>2239229.64</v>
      </c>
      <c r="I1710" s="27"/>
      <c r="J1710" s="27"/>
      <c r="K1710" s="27">
        <f t="shared" si="517"/>
        <v>99.76274317180912</v>
      </c>
      <c r="L1710" s="27"/>
      <c r="M1710" s="17">
        <f t="shared" si="518"/>
        <v>99.76274317180912</v>
      </c>
    </row>
    <row r="1711" spans="1:14" ht="18" customHeight="1">
      <c r="A1711" s="35" t="s">
        <v>503</v>
      </c>
      <c r="B1711" s="25" t="s">
        <v>499</v>
      </c>
      <c r="C1711" s="27">
        <v>73500</v>
      </c>
      <c r="D1711" s="27"/>
      <c r="E1711" s="27">
        <f t="shared" si="515"/>
        <v>73500</v>
      </c>
      <c r="F1711" s="27">
        <v>73500</v>
      </c>
      <c r="G1711" s="27"/>
      <c r="H1711" s="27">
        <f t="shared" si="516"/>
        <v>73500</v>
      </c>
      <c r="I1711" s="27"/>
      <c r="J1711" s="27"/>
      <c r="K1711" s="27">
        <f t="shared" si="517"/>
        <v>100</v>
      </c>
      <c r="L1711" s="27"/>
      <c r="M1711" s="17">
        <f t="shared" si="518"/>
        <v>100</v>
      </c>
    </row>
    <row r="1712" spans="1:14" ht="18" customHeight="1">
      <c r="A1712" s="35" t="s">
        <v>307</v>
      </c>
      <c r="B1712" s="25" t="s">
        <v>46</v>
      </c>
      <c r="C1712" s="27">
        <v>6965</v>
      </c>
      <c r="D1712" s="27"/>
      <c r="E1712" s="27">
        <f t="shared" si="515"/>
        <v>6965</v>
      </c>
      <c r="F1712" s="27">
        <v>6960.91</v>
      </c>
      <c r="G1712" s="27"/>
      <c r="H1712" s="27">
        <f t="shared" si="516"/>
        <v>6960.91</v>
      </c>
      <c r="I1712" s="27"/>
      <c r="J1712" s="27"/>
      <c r="K1712" s="27">
        <f t="shared" si="517"/>
        <v>99.941277817659724</v>
      </c>
      <c r="L1712" s="27"/>
      <c r="M1712" s="27">
        <f t="shared" si="518"/>
        <v>99.941277817659724</v>
      </c>
    </row>
    <row r="1713" spans="1:13" ht="18" customHeight="1">
      <c r="A1713" s="33" t="s">
        <v>33</v>
      </c>
      <c r="B1713" s="25" t="s">
        <v>34</v>
      </c>
      <c r="C1713" s="27">
        <v>9787609.2300000004</v>
      </c>
      <c r="D1713" s="27"/>
      <c r="E1713" s="27">
        <f t="shared" si="515"/>
        <v>9787609.2300000004</v>
      </c>
      <c r="F1713" s="27">
        <v>9785065.0999999996</v>
      </c>
      <c r="G1713" s="27"/>
      <c r="H1713" s="27">
        <f t="shared" si="516"/>
        <v>9785065.0999999996</v>
      </c>
      <c r="I1713" s="27">
        <v>166841.45000000001</v>
      </c>
      <c r="J1713" s="27"/>
      <c r="K1713" s="27">
        <f t="shared" si="517"/>
        <v>99.974006624700522</v>
      </c>
      <c r="L1713" s="27"/>
      <c r="M1713" s="27">
        <f t="shared" si="518"/>
        <v>99.974006624700522</v>
      </c>
    </row>
    <row r="1714" spans="1:13" ht="18" customHeight="1">
      <c r="A1714" s="33" t="s">
        <v>35</v>
      </c>
      <c r="B1714" s="25" t="s">
        <v>36</v>
      </c>
      <c r="C1714" s="27">
        <v>717124.33</v>
      </c>
      <c r="D1714" s="27"/>
      <c r="E1714" s="27">
        <f t="shared" si="515"/>
        <v>717124.33</v>
      </c>
      <c r="F1714" s="27">
        <v>717110.89</v>
      </c>
      <c r="G1714" s="27"/>
      <c r="H1714" s="27">
        <f t="shared" si="516"/>
        <v>717110.89</v>
      </c>
      <c r="I1714" s="27">
        <v>784950.6</v>
      </c>
      <c r="J1714" s="27"/>
      <c r="K1714" s="27">
        <f t="shared" si="517"/>
        <v>99.998125847996263</v>
      </c>
      <c r="L1714" s="27"/>
      <c r="M1714" s="27">
        <f t="shared" si="518"/>
        <v>99.998125847996263</v>
      </c>
    </row>
    <row r="1715" spans="1:13" ht="18" customHeight="1">
      <c r="A1715" s="35" t="s">
        <v>22</v>
      </c>
      <c r="B1715" s="25" t="s">
        <v>23</v>
      </c>
      <c r="C1715" s="27">
        <v>1538615.42</v>
      </c>
      <c r="D1715" s="27"/>
      <c r="E1715" s="27">
        <f t="shared" si="515"/>
        <v>1538615.42</v>
      </c>
      <c r="F1715" s="27">
        <v>1538381.1</v>
      </c>
      <c r="G1715" s="27"/>
      <c r="H1715" s="27">
        <f t="shared" si="516"/>
        <v>1538381.1</v>
      </c>
      <c r="I1715" s="27">
        <v>192526.45</v>
      </c>
      <c r="J1715" s="27"/>
      <c r="K1715" s="27">
        <f t="shared" si="517"/>
        <v>99.984770723277961</v>
      </c>
      <c r="L1715" s="27"/>
      <c r="M1715" s="27">
        <f t="shared" si="518"/>
        <v>99.984770723277961</v>
      </c>
    </row>
    <row r="1716" spans="1:13" ht="18" customHeight="1">
      <c r="A1716" s="33" t="s">
        <v>24</v>
      </c>
      <c r="B1716" s="25" t="s">
        <v>25</v>
      </c>
      <c r="C1716" s="27">
        <v>214435.63</v>
      </c>
      <c r="D1716" s="27"/>
      <c r="E1716" s="27">
        <f t="shared" si="515"/>
        <v>214435.63</v>
      </c>
      <c r="F1716" s="27">
        <v>214270.39</v>
      </c>
      <c r="G1716" s="27"/>
      <c r="H1716" s="27">
        <f t="shared" si="516"/>
        <v>214270.39</v>
      </c>
      <c r="I1716" s="27">
        <v>22462.31</v>
      </c>
      <c r="J1716" s="27"/>
      <c r="K1716" s="27">
        <f t="shared" si="517"/>
        <v>99.922941910353245</v>
      </c>
      <c r="L1716" s="27"/>
      <c r="M1716" s="27">
        <f t="shared" si="518"/>
        <v>99.922941910353245</v>
      </c>
    </row>
    <row r="1717" spans="1:13" ht="18" customHeight="1">
      <c r="A1717" s="35" t="s">
        <v>26</v>
      </c>
      <c r="B1717" s="25" t="s">
        <v>27</v>
      </c>
      <c r="C1717" s="27">
        <v>760</v>
      </c>
      <c r="D1717" s="27"/>
      <c r="E1717" s="27">
        <f>C1717+D1717</f>
        <v>760</v>
      </c>
      <c r="F1717" s="27">
        <v>760</v>
      </c>
      <c r="G1717" s="27"/>
      <c r="H1717" s="27">
        <f>F1717+G1717</f>
        <v>760</v>
      </c>
      <c r="I1717" s="27"/>
      <c r="J1717" s="27"/>
      <c r="K1717" s="27">
        <f t="shared" si="517"/>
        <v>100</v>
      </c>
      <c r="L1717" s="27"/>
      <c r="M1717" s="27">
        <f t="shared" si="518"/>
        <v>100</v>
      </c>
    </row>
    <row r="1718" spans="1:13" ht="18" customHeight="1">
      <c r="A1718" s="35" t="s">
        <v>37</v>
      </c>
      <c r="B1718" s="25" t="s">
        <v>38</v>
      </c>
      <c r="C1718" s="27">
        <v>109575.44</v>
      </c>
      <c r="D1718" s="27"/>
      <c r="E1718" s="27">
        <f t="shared" si="515"/>
        <v>109575.44</v>
      </c>
      <c r="F1718" s="27">
        <v>108428.33</v>
      </c>
      <c r="G1718" s="27"/>
      <c r="H1718" s="27">
        <f t="shared" si="516"/>
        <v>108428.33</v>
      </c>
      <c r="I1718" s="27">
        <v>354.96</v>
      </c>
      <c r="J1718" s="27"/>
      <c r="K1718" s="27">
        <f t="shared" si="517"/>
        <v>98.953132198237128</v>
      </c>
      <c r="L1718" s="27"/>
      <c r="M1718" s="27">
        <f t="shared" si="518"/>
        <v>98.953132198237128</v>
      </c>
    </row>
    <row r="1719" spans="1:13" ht="18" customHeight="1">
      <c r="A1719" s="33" t="s">
        <v>289</v>
      </c>
      <c r="B1719" s="25" t="s">
        <v>120</v>
      </c>
      <c r="C1719" s="27">
        <v>28629.79</v>
      </c>
      <c r="D1719" s="27"/>
      <c r="E1719" s="27">
        <f t="shared" si="515"/>
        <v>28629.79</v>
      </c>
      <c r="F1719" s="27">
        <v>28602.99</v>
      </c>
      <c r="G1719" s="27"/>
      <c r="H1719" s="27">
        <f t="shared" si="516"/>
        <v>28602.99</v>
      </c>
      <c r="I1719" s="27"/>
      <c r="J1719" s="27"/>
      <c r="K1719" s="27">
        <f t="shared" si="517"/>
        <v>99.906391209994908</v>
      </c>
      <c r="L1719" s="27"/>
      <c r="M1719" s="27">
        <f t="shared" si="518"/>
        <v>99.906391209994908</v>
      </c>
    </row>
    <row r="1720" spans="1:13" ht="18" customHeight="1">
      <c r="A1720" s="33" t="s">
        <v>47</v>
      </c>
      <c r="B1720" s="25" t="s">
        <v>48</v>
      </c>
      <c r="C1720" s="27">
        <v>555319.12</v>
      </c>
      <c r="D1720" s="27"/>
      <c r="E1720" s="27">
        <f t="shared" si="515"/>
        <v>555319.12</v>
      </c>
      <c r="F1720" s="27">
        <v>554613.56000000006</v>
      </c>
      <c r="G1720" s="27"/>
      <c r="H1720" s="27">
        <f t="shared" si="516"/>
        <v>554613.56000000006</v>
      </c>
      <c r="I1720" s="27">
        <v>40135.68</v>
      </c>
      <c r="J1720" s="27"/>
      <c r="K1720" s="27">
        <f t="shared" si="517"/>
        <v>99.872945127479142</v>
      </c>
      <c r="L1720" s="27"/>
      <c r="M1720" s="27">
        <f t="shared" si="518"/>
        <v>99.872945127479142</v>
      </c>
    </row>
    <row r="1721" spans="1:13" ht="18" customHeight="1">
      <c r="A1721" s="35" t="s">
        <v>39</v>
      </c>
      <c r="B1721" s="25" t="s">
        <v>40</v>
      </c>
      <c r="C1721" s="27">
        <v>141085.20000000001</v>
      </c>
      <c r="D1721" s="27"/>
      <c r="E1721" s="27">
        <f t="shared" si="515"/>
        <v>141085.20000000001</v>
      </c>
      <c r="F1721" s="27">
        <v>140564.51</v>
      </c>
      <c r="G1721" s="27"/>
      <c r="H1721" s="27">
        <f t="shared" si="516"/>
        <v>140564.51</v>
      </c>
      <c r="I1721" s="27">
        <v>53.52</v>
      </c>
      <c r="J1721" s="27"/>
      <c r="K1721" s="27">
        <f t="shared" si="517"/>
        <v>99.630939318936356</v>
      </c>
      <c r="L1721" s="27"/>
      <c r="M1721" s="27">
        <f t="shared" si="518"/>
        <v>99.630939318936356</v>
      </c>
    </row>
    <row r="1722" spans="1:13" ht="18" customHeight="1">
      <c r="A1722" s="35" t="s">
        <v>211</v>
      </c>
      <c r="B1722" s="25" t="s">
        <v>212</v>
      </c>
      <c r="C1722" s="27">
        <v>4501</v>
      </c>
      <c r="D1722" s="27"/>
      <c r="E1722" s="27">
        <f t="shared" si="515"/>
        <v>4501</v>
      </c>
      <c r="F1722" s="27">
        <v>4488</v>
      </c>
      <c r="G1722" s="27"/>
      <c r="H1722" s="27">
        <f t="shared" si="516"/>
        <v>4488</v>
      </c>
      <c r="I1722" s="27"/>
      <c r="J1722" s="27"/>
      <c r="K1722" s="27">
        <f t="shared" si="517"/>
        <v>99.711175294379032</v>
      </c>
      <c r="L1722" s="27"/>
      <c r="M1722" s="27">
        <f t="shared" si="518"/>
        <v>99.711175294379032</v>
      </c>
    </row>
    <row r="1723" spans="1:13" ht="18" customHeight="1">
      <c r="A1723" s="33" t="s">
        <v>28</v>
      </c>
      <c r="B1723" s="25" t="s">
        <v>29</v>
      </c>
      <c r="C1723" s="27">
        <v>102376.02</v>
      </c>
      <c r="D1723" s="27"/>
      <c r="E1723" s="27">
        <f t="shared" si="515"/>
        <v>102376.02</v>
      </c>
      <c r="F1723" s="27">
        <v>102278.68</v>
      </c>
      <c r="G1723" s="27"/>
      <c r="H1723" s="27">
        <f t="shared" si="516"/>
        <v>102278.68</v>
      </c>
      <c r="I1723" s="27">
        <v>1560.63</v>
      </c>
      <c r="J1723" s="27"/>
      <c r="K1723" s="27">
        <f t="shared" si="517"/>
        <v>99.904919140243962</v>
      </c>
      <c r="L1723" s="27"/>
      <c r="M1723" s="27">
        <f t="shared" si="518"/>
        <v>99.904919140243962</v>
      </c>
    </row>
    <row r="1724" spans="1:13" ht="18" customHeight="1">
      <c r="A1724" s="33" t="s">
        <v>73</v>
      </c>
      <c r="B1724" s="25" t="s">
        <v>74</v>
      </c>
      <c r="C1724" s="27">
        <v>11195.4</v>
      </c>
      <c r="D1724" s="27"/>
      <c r="E1724" s="27">
        <f>C1724+D1724</f>
        <v>11195.4</v>
      </c>
      <c r="F1724" s="27">
        <v>10817.98</v>
      </c>
      <c r="G1724" s="27"/>
      <c r="H1724" s="27">
        <f t="shared" si="516"/>
        <v>10817.98</v>
      </c>
      <c r="I1724" s="27"/>
      <c r="J1724" s="27"/>
      <c r="K1724" s="27">
        <f t="shared" si="517"/>
        <v>96.628793968951527</v>
      </c>
      <c r="L1724" s="27"/>
      <c r="M1724" s="27">
        <f t="shared" si="518"/>
        <v>96.628793968951527</v>
      </c>
    </row>
    <row r="1725" spans="1:13" ht="18" customHeight="1">
      <c r="A1725" s="72" t="s">
        <v>288</v>
      </c>
      <c r="B1725" s="25" t="s">
        <v>260</v>
      </c>
      <c r="C1725" s="27">
        <v>1802</v>
      </c>
      <c r="D1725" s="27"/>
      <c r="E1725" s="27">
        <f>C1725+D1725</f>
        <v>1802</v>
      </c>
      <c r="F1725" s="27">
        <v>1801.22</v>
      </c>
      <c r="G1725" s="27"/>
      <c r="H1725" s="27">
        <f t="shared" si="516"/>
        <v>1801.22</v>
      </c>
      <c r="I1725" s="27"/>
      <c r="J1725" s="27"/>
      <c r="K1725" s="27">
        <f t="shared" si="517"/>
        <v>99.956714761376247</v>
      </c>
      <c r="L1725" s="27"/>
      <c r="M1725" s="27">
        <f t="shared" si="518"/>
        <v>99.956714761376247</v>
      </c>
    </row>
    <row r="1726" spans="1:13" ht="18" customHeight="1">
      <c r="A1726" s="72" t="s">
        <v>293</v>
      </c>
      <c r="B1726" s="25" t="s">
        <v>261</v>
      </c>
      <c r="C1726" s="27">
        <v>26045.19</v>
      </c>
      <c r="D1726" s="27"/>
      <c r="E1726" s="27">
        <f>C1726+D1726</f>
        <v>26045.19</v>
      </c>
      <c r="F1726" s="27">
        <v>25793.24</v>
      </c>
      <c r="G1726" s="27"/>
      <c r="H1726" s="27">
        <f t="shared" si="516"/>
        <v>25793.24</v>
      </c>
      <c r="I1726" s="27"/>
      <c r="J1726" s="27"/>
      <c r="K1726" s="27">
        <f t="shared" si="517"/>
        <v>99.032642879548987</v>
      </c>
      <c r="L1726" s="27"/>
      <c r="M1726" s="27">
        <f t="shared" si="518"/>
        <v>99.032642879548987</v>
      </c>
    </row>
    <row r="1727" spans="1:13" ht="18" customHeight="1">
      <c r="A1727" s="33" t="s">
        <v>75</v>
      </c>
      <c r="B1727" s="25" t="s">
        <v>76</v>
      </c>
      <c r="C1727" s="27">
        <v>3967.18</v>
      </c>
      <c r="D1727" s="27"/>
      <c r="E1727" s="27">
        <f t="shared" si="515"/>
        <v>3967.18</v>
      </c>
      <c r="F1727" s="27">
        <v>3834.93</v>
      </c>
      <c r="G1727" s="27"/>
      <c r="H1727" s="27">
        <f t="shared" si="516"/>
        <v>3834.93</v>
      </c>
      <c r="I1727" s="27"/>
      <c r="J1727" s="27"/>
      <c r="K1727" s="27">
        <f t="shared" si="517"/>
        <v>96.666397793898938</v>
      </c>
      <c r="L1727" s="27"/>
      <c r="M1727" s="27">
        <f t="shared" si="518"/>
        <v>96.666397793898938</v>
      </c>
    </row>
    <row r="1728" spans="1:13" ht="18" customHeight="1">
      <c r="A1728" s="33" t="s">
        <v>85</v>
      </c>
      <c r="B1728" s="25" t="s">
        <v>86</v>
      </c>
      <c r="C1728" s="27">
        <v>1129.81</v>
      </c>
      <c r="D1728" s="27"/>
      <c r="E1728" s="27">
        <f t="shared" si="515"/>
        <v>1129.81</v>
      </c>
      <c r="F1728" s="27">
        <v>1129.81</v>
      </c>
      <c r="G1728" s="27"/>
      <c r="H1728" s="27">
        <f t="shared" si="516"/>
        <v>1129.81</v>
      </c>
      <c r="I1728" s="27"/>
      <c r="J1728" s="27"/>
      <c r="K1728" s="27">
        <f t="shared" si="517"/>
        <v>100</v>
      </c>
      <c r="L1728" s="27"/>
      <c r="M1728" s="27">
        <f t="shared" si="518"/>
        <v>100</v>
      </c>
    </row>
    <row r="1729" spans="1:13" ht="18" customHeight="1">
      <c r="A1729" s="33" t="s">
        <v>41</v>
      </c>
      <c r="B1729" s="25" t="s">
        <v>42</v>
      </c>
      <c r="C1729" s="27">
        <v>647094.91</v>
      </c>
      <c r="D1729" s="27"/>
      <c r="E1729" s="27">
        <f t="shared" si="515"/>
        <v>647094.91</v>
      </c>
      <c r="F1729" s="27">
        <v>647079.99</v>
      </c>
      <c r="G1729" s="27"/>
      <c r="H1729" s="27">
        <f t="shared" si="516"/>
        <v>647079.99</v>
      </c>
      <c r="I1729" s="27"/>
      <c r="J1729" s="27"/>
      <c r="K1729" s="27">
        <f t="shared" si="517"/>
        <v>99.997694310406487</v>
      </c>
      <c r="L1729" s="27"/>
      <c r="M1729" s="27">
        <f t="shared" si="518"/>
        <v>99.997694310406487</v>
      </c>
    </row>
    <row r="1730" spans="1:13" ht="18" customHeight="1">
      <c r="A1730" s="33" t="s">
        <v>49</v>
      </c>
      <c r="B1730" s="25" t="s">
        <v>50</v>
      </c>
      <c r="C1730" s="27">
        <v>1584</v>
      </c>
      <c r="D1730" s="27"/>
      <c r="E1730" s="27">
        <f t="shared" si="515"/>
        <v>1584</v>
      </c>
      <c r="F1730" s="27">
        <v>1580.02</v>
      </c>
      <c r="G1730" s="27"/>
      <c r="H1730" s="27">
        <f t="shared" si="516"/>
        <v>1580.02</v>
      </c>
      <c r="I1730" s="27"/>
      <c r="J1730" s="27"/>
      <c r="K1730" s="27">
        <f t="shared" si="517"/>
        <v>99.74873737373737</v>
      </c>
      <c r="L1730" s="27"/>
      <c r="M1730" s="27">
        <f t="shared" si="518"/>
        <v>99.74873737373737</v>
      </c>
    </row>
    <row r="1731" spans="1:13" ht="18" customHeight="1">
      <c r="A1731" s="71" t="s">
        <v>291</v>
      </c>
      <c r="B1731" s="25" t="s">
        <v>265</v>
      </c>
      <c r="C1731" s="27">
        <v>9758</v>
      </c>
      <c r="D1731" s="27"/>
      <c r="E1731" s="27">
        <f t="shared" si="515"/>
        <v>9758</v>
      </c>
      <c r="F1731" s="27">
        <v>9752.7000000000007</v>
      </c>
      <c r="G1731" s="27"/>
      <c r="H1731" s="27">
        <f t="shared" si="516"/>
        <v>9752.7000000000007</v>
      </c>
      <c r="I1731" s="27"/>
      <c r="J1731" s="27"/>
      <c r="K1731" s="27">
        <f t="shared" si="517"/>
        <v>99.945685591309712</v>
      </c>
      <c r="L1731" s="27"/>
      <c r="M1731" s="27">
        <f t="shared" si="518"/>
        <v>99.945685591309712</v>
      </c>
    </row>
    <row r="1732" spans="1:13" ht="18" customHeight="1">
      <c r="A1732" s="71" t="s">
        <v>301</v>
      </c>
      <c r="B1732" s="25" t="s">
        <v>266</v>
      </c>
      <c r="C1732" s="27">
        <v>10083.469999999999</v>
      </c>
      <c r="D1732" s="27"/>
      <c r="E1732" s="27">
        <f>C1732+D1732</f>
        <v>10083.469999999999</v>
      </c>
      <c r="F1732" s="27">
        <v>10050.32</v>
      </c>
      <c r="G1732" s="27"/>
      <c r="H1732" s="27">
        <f t="shared" si="516"/>
        <v>10050.32</v>
      </c>
      <c r="I1732" s="27"/>
      <c r="J1732" s="27"/>
      <c r="K1732" s="27">
        <f t="shared" si="517"/>
        <v>99.671244125286236</v>
      </c>
      <c r="L1732" s="27"/>
      <c r="M1732" s="27">
        <f t="shared" si="518"/>
        <v>99.671244125286236</v>
      </c>
    </row>
    <row r="1733" spans="1:13" ht="18" customHeight="1">
      <c r="A1733" s="71" t="s">
        <v>287</v>
      </c>
      <c r="B1733" s="25" t="s">
        <v>267</v>
      </c>
      <c r="C1733" s="27">
        <v>38749.53</v>
      </c>
      <c r="D1733" s="27"/>
      <c r="E1733" s="27">
        <f>C1733+D1733</f>
        <v>38749.53</v>
      </c>
      <c r="F1733" s="27">
        <v>38114.32</v>
      </c>
      <c r="G1733" s="27"/>
      <c r="H1733" s="27">
        <f t="shared" si="516"/>
        <v>38114.32</v>
      </c>
      <c r="I1733" s="27"/>
      <c r="J1733" s="27"/>
      <c r="K1733" s="27">
        <f t="shared" si="517"/>
        <v>98.360728504319923</v>
      </c>
      <c r="L1733" s="27"/>
      <c r="M1733" s="27">
        <f t="shared" si="518"/>
        <v>98.360728504319923</v>
      </c>
    </row>
    <row r="1734" spans="1:13" ht="18" customHeight="1">
      <c r="A1734" s="33" t="s">
        <v>57</v>
      </c>
      <c r="B1734" s="25" t="s">
        <v>58</v>
      </c>
      <c r="C1734" s="27">
        <v>6955</v>
      </c>
      <c r="D1734" s="27"/>
      <c r="E1734" s="27">
        <f>C1734+D1734</f>
        <v>6955</v>
      </c>
      <c r="F1734" s="27">
        <v>6954.2</v>
      </c>
      <c r="G1734" s="27"/>
      <c r="H1734" s="27">
        <f t="shared" si="516"/>
        <v>6954.2</v>
      </c>
      <c r="I1734" s="27"/>
      <c r="J1734" s="27"/>
      <c r="K1734" s="27">
        <f t="shared" si="517"/>
        <v>99.988497483824574</v>
      </c>
      <c r="L1734" s="27"/>
      <c r="M1734" s="27">
        <f t="shared" si="518"/>
        <v>99.988497483824574</v>
      </c>
    </row>
    <row r="1735" spans="1:13" ht="18" customHeight="1">
      <c r="A1735" s="36"/>
      <c r="B1735" s="25"/>
      <c r="C1735" s="27"/>
      <c r="D1735" s="27"/>
      <c r="E1735" s="27"/>
      <c r="F1735" s="27"/>
      <c r="G1735" s="27"/>
      <c r="H1735" s="27"/>
      <c r="I1735" s="27"/>
      <c r="J1735" s="27"/>
      <c r="K1735" s="27"/>
      <c r="L1735" s="27"/>
      <c r="M1735" s="27"/>
    </row>
    <row r="1736" spans="1:13" s="28" customFormat="1" ht="18" customHeight="1">
      <c r="A1736" s="37" t="s">
        <v>230</v>
      </c>
      <c r="B1736" s="34">
        <v>80123</v>
      </c>
      <c r="C1736" s="24">
        <f>C1737</f>
        <v>705996.94000000006</v>
      </c>
      <c r="D1736" s="24">
        <f>D1737</f>
        <v>0</v>
      </c>
      <c r="E1736" s="24">
        <f t="shared" ref="E1736:E1756" si="519">C1736+D1736</f>
        <v>705996.94000000006</v>
      </c>
      <c r="F1736" s="24">
        <f>F1737</f>
        <v>705989.44000000006</v>
      </c>
      <c r="G1736" s="24">
        <f>G1737</f>
        <v>0</v>
      </c>
      <c r="H1736" s="24">
        <f t="shared" ref="H1736:H1756" si="520">F1736+G1736</f>
        <v>705989.44000000006</v>
      </c>
      <c r="I1736" s="24">
        <f>I1737</f>
        <v>26866.620000000003</v>
      </c>
      <c r="J1736" s="24">
        <f>J1737</f>
        <v>0</v>
      </c>
      <c r="K1736" s="24">
        <f t="shared" ref="K1736:K1756" si="521">F1736/C1736*100</f>
        <v>99.998937672449401</v>
      </c>
      <c r="L1736" s="24">
        <v>0</v>
      </c>
      <c r="M1736" s="24">
        <f t="shared" ref="M1736:M1756" si="522">H1736/E1736*100</f>
        <v>99.998937672449401</v>
      </c>
    </row>
    <row r="1737" spans="1:13" s="28" customFormat="1" ht="18" customHeight="1">
      <c r="A1737" s="22" t="s">
        <v>397</v>
      </c>
      <c r="B1737" s="34"/>
      <c r="C1737" s="24">
        <f>C1738+C1741</f>
        <v>705996.94000000006</v>
      </c>
      <c r="D1737" s="24">
        <f>D1738+D1741</f>
        <v>0</v>
      </c>
      <c r="E1737" s="24">
        <f t="shared" si="519"/>
        <v>705996.94000000006</v>
      </c>
      <c r="F1737" s="24">
        <f>F1738+F1741</f>
        <v>705989.44000000006</v>
      </c>
      <c r="G1737" s="24">
        <f>G1738+G1741</f>
        <v>0</v>
      </c>
      <c r="H1737" s="24">
        <f t="shared" si="520"/>
        <v>705989.44000000006</v>
      </c>
      <c r="I1737" s="24">
        <f>I1738+I1741</f>
        <v>26866.620000000003</v>
      </c>
      <c r="J1737" s="24">
        <f>J1738+J1741</f>
        <v>0</v>
      </c>
      <c r="K1737" s="24">
        <f t="shared" si="521"/>
        <v>99.998937672449401</v>
      </c>
      <c r="L1737" s="24"/>
      <c r="M1737" s="24">
        <f t="shared" si="522"/>
        <v>99.998937672449401</v>
      </c>
    </row>
    <row r="1738" spans="1:13" s="28" customFormat="1" ht="18" customHeight="1">
      <c r="A1738" s="97" t="s">
        <v>398</v>
      </c>
      <c r="B1738" s="73"/>
      <c r="C1738" s="32">
        <f>C1739+C1740</f>
        <v>705909.94000000006</v>
      </c>
      <c r="D1738" s="32">
        <f>D1739+D1740</f>
        <v>0</v>
      </c>
      <c r="E1738" s="32">
        <f t="shared" si="519"/>
        <v>705909.94000000006</v>
      </c>
      <c r="F1738" s="32">
        <f>F1739+F1740</f>
        <v>705902.67</v>
      </c>
      <c r="G1738" s="32">
        <f>G1739+G1740</f>
        <v>0</v>
      </c>
      <c r="H1738" s="32">
        <f t="shared" si="520"/>
        <v>705902.67</v>
      </c>
      <c r="I1738" s="32">
        <f>I1739+I1740</f>
        <v>26866.620000000003</v>
      </c>
      <c r="J1738" s="32">
        <f>J1739+J1740</f>
        <v>0</v>
      </c>
      <c r="K1738" s="32">
        <f t="shared" si="521"/>
        <v>99.998970123582623</v>
      </c>
      <c r="L1738" s="32"/>
      <c r="M1738" s="32">
        <f t="shared" si="522"/>
        <v>99.998970123582623</v>
      </c>
    </row>
    <row r="1739" spans="1:13" s="28" customFormat="1" ht="18" customHeight="1">
      <c r="A1739" s="98" t="s">
        <v>399</v>
      </c>
      <c r="B1739" s="73"/>
      <c r="C1739" s="32">
        <f>SUM(C1743:C1746)</f>
        <v>649149.94000000006</v>
      </c>
      <c r="D1739" s="32">
        <f>SUM(D1743:D1746)</f>
        <v>0</v>
      </c>
      <c r="E1739" s="32">
        <f t="shared" si="519"/>
        <v>649149.94000000006</v>
      </c>
      <c r="F1739" s="32">
        <f>SUM(F1743:F1746)</f>
        <v>649142.67000000004</v>
      </c>
      <c r="G1739" s="32">
        <f>SUM(G1743:G1746)</f>
        <v>0</v>
      </c>
      <c r="H1739" s="32">
        <f t="shared" si="520"/>
        <v>649142.67000000004</v>
      </c>
      <c r="I1739" s="32">
        <f>SUM(I1743:I1746)</f>
        <v>26850.720000000001</v>
      </c>
      <c r="J1739" s="32">
        <f>SUM(J1743:J1746)</f>
        <v>0</v>
      </c>
      <c r="K1739" s="32">
        <f t="shared" si="521"/>
        <v>99.998880073839331</v>
      </c>
      <c r="L1739" s="32"/>
      <c r="M1739" s="32">
        <f t="shared" si="522"/>
        <v>99.998880073839331</v>
      </c>
    </row>
    <row r="1740" spans="1:13" s="28" customFormat="1" ht="18" customHeight="1">
      <c r="A1740" s="98" t="s">
        <v>400</v>
      </c>
      <c r="B1740" s="73"/>
      <c r="C1740" s="32">
        <f>SUM(C1747:C1756)</f>
        <v>56760</v>
      </c>
      <c r="D1740" s="32">
        <f>SUM(D1747:D1756)</f>
        <v>0</v>
      </c>
      <c r="E1740" s="32">
        <f t="shared" si="519"/>
        <v>56760</v>
      </c>
      <c r="F1740" s="32">
        <f>SUM(F1747:F1756)</f>
        <v>56760</v>
      </c>
      <c r="G1740" s="32">
        <f>SUM(G1747:G1756)</f>
        <v>0</v>
      </c>
      <c r="H1740" s="32">
        <f t="shared" si="520"/>
        <v>56760</v>
      </c>
      <c r="I1740" s="32">
        <f>SUM(I1747:I1756)</f>
        <v>15.9</v>
      </c>
      <c r="J1740" s="32">
        <f>SUM(J1747:J1756)</f>
        <v>0</v>
      </c>
      <c r="K1740" s="32">
        <f t="shared" si="521"/>
        <v>100</v>
      </c>
      <c r="L1740" s="32"/>
      <c r="M1740" s="32">
        <f t="shared" si="522"/>
        <v>100</v>
      </c>
    </row>
    <row r="1741" spans="1:13" s="18" customFormat="1" ht="18" customHeight="1">
      <c r="A1741" s="98" t="s">
        <v>402</v>
      </c>
      <c r="B1741" s="15"/>
      <c r="C1741" s="17">
        <f>C1742</f>
        <v>87</v>
      </c>
      <c r="D1741" s="17">
        <f>D1742</f>
        <v>0</v>
      </c>
      <c r="E1741" s="17">
        <f t="shared" si="519"/>
        <v>87</v>
      </c>
      <c r="F1741" s="17">
        <f>F1742</f>
        <v>86.77</v>
      </c>
      <c r="G1741" s="17">
        <f>G1742</f>
        <v>0</v>
      </c>
      <c r="H1741" s="17">
        <f t="shared" si="520"/>
        <v>86.77</v>
      </c>
      <c r="I1741" s="17">
        <f>I1742</f>
        <v>0</v>
      </c>
      <c r="J1741" s="20">
        <f>J1742</f>
        <v>0</v>
      </c>
      <c r="K1741" s="20">
        <f t="shared" si="521"/>
        <v>99.735632183908038</v>
      </c>
      <c r="L1741" s="20"/>
      <c r="M1741" s="20">
        <f t="shared" si="522"/>
        <v>99.735632183908038</v>
      </c>
    </row>
    <row r="1742" spans="1:13" ht="18" customHeight="1">
      <c r="A1742" s="35" t="s">
        <v>307</v>
      </c>
      <c r="B1742" s="25" t="s">
        <v>46</v>
      </c>
      <c r="C1742" s="27">
        <v>87</v>
      </c>
      <c r="D1742" s="27"/>
      <c r="E1742" s="27">
        <f t="shared" si="519"/>
        <v>87</v>
      </c>
      <c r="F1742" s="27">
        <v>86.77</v>
      </c>
      <c r="G1742" s="27"/>
      <c r="H1742" s="27">
        <f t="shared" si="520"/>
        <v>86.77</v>
      </c>
      <c r="I1742" s="27"/>
      <c r="J1742" s="27"/>
      <c r="K1742" s="27">
        <f t="shared" si="521"/>
        <v>99.735632183908038</v>
      </c>
      <c r="L1742" s="27"/>
      <c r="M1742" s="27">
        <f t="shared" si="522"/>
        <v>99.735632183908038</v>
      </c>
    </row>
    <row r="1743" spans="1:13" ht="18" customHeight="1">
      <c r="A1743" s="33" t="s">
        <v>33</v>
      </c>
      <c r="B1743" s="25" t="s">
        <v>34</v>
      </c>
      <c r="C1743" s="27">
        <v>488300.53</v>
      </c>
      <c r="D1743" s="27"/>
      <c r="E1743" s="27">
        <f t="shared" si="519"/>
        <v>488300.53</v>
      </c>
      <c r="F1743" s="27">
        <v>488299.53</v>
      </c>
      <c r="G1743" s="27"/>
      <c r="H1743" s="27">
        <f t="shared" si="520"/>
        <v>488299.53</v>
      </c>
      <c r="I1743" s="27">
        <v>1684.45</v>
      </c>
      <c r="J1743" s="27"/>
      <c r="K1743" s="27">
        <f t="shared" si="521"/>
        <v>99.999795208086297</v>
      </c>
      <c r="L1743" s="27"/>
      <c r="M1743" s="27">
        <f t="shared" si="522"/>
        <v>99.999795208086297</v>
      </c>
    </row>
    <row r="1744" spans="1:13" ht="18" customHeight="1">
      <c r="A1744" s="33" t="s">
        <v>35</v>
      </c>
      <c r="B1744" s="25" t="s">
        <v>36</v>
      </c>
      <c r="C1744" s="27">
        <v>65568.460000000006</v>
      </c>
      <c r="D1744" s="27"/>
      <c r="E1744" s="27">
        <f t="shared" si="519"/>
        <v>65568.460000000006</v>
      </c>
      <c r="F1744" s="27">
        <v>65566.539999999994</v>
      </c>
      <c r="G1744" s="27"/>
      <c r="H1744" s="27">
        <f t="shared" si="520"/>
        <v>65566.539999999994</v>
      </c>
      <c r="I1744" s="27">
        <v>21170.54</v>
      </c>
      <c r="J1744" s="27"/>
      <c r="K1744" s="27">
        <f t="shared" si="521"/>
        <v>99.997071762856692</v>
      </c>
      <c r="L1744" s="27"/>
      <c r="M1744" s="27">
        <f t="shared" si="522"/>
        <v>99.997071762856692</v>
      </c>
    </row>
    <row r="1745" spans="1:13" ht="18" customHeight="1">
      <c r="A1745" s="35" t="s">
        <v>22</v>
      </c>
      <c r="B1745" s="25" t="s">
        <v>23</v>
      </c>
      <c r="C1745" s="27">
        <v>82759.06</v>
      </c>
      <c r="D1745" s="27"/>
      <c r="E1745" s="27">
        <f t="shared" si="519"/>
        <v>82759.06</v>
      </c>
      <c r="F1745" s="27">
        <v>82757.009999999995</v>
      </c>
      <c r="G1745" s="27"/>
      <c r="H1745" s="27">
        <f t="shared" si="520"/>
        <v>82757.009999999995</v>
      </c>
      <c r="I1745" s="27">
        <v>3473.62</v>
      </c>
      <c r="J1745" s="27"/>
      <c r="K1745" s="27">
        <f t="shared" si="521"/>
        <v>99.997522929815773</v>
      </c>
      <c r="L1745" s="27"/>
      <c r="M1745" s="27">
        <f t="shared" si="522"/>
        <v>99.997522929815773</v>
      </c>
    </row>
    <row r="1746" spans="1:13" ht="18" customHeight="1">
      <c r="A1746" s="33" t="s">
        <v>24</v>
      </c>
      <c r="B1746" s="25" t="s">
        <v>25</v>
      </c>
      <c r="C1746" s="27">
        <v>12521.89</v>
      </c>
      <c r="D1746" s="27"/>
      <c r="E1746" s="27">
        <f t="shared" si="519"/>
        <v>12521.89</v>
      </c>
      <c r="F1746" s="27">
        <v>12519.59</v>
      </c>
      <c r="G1746" s="27"/>
      <c r="H1746" s="27">
        <f t="shared" si="520"/>
        <v>12519.59</v>
      </c>
      <c r="I1746" s="27">
        <v>522.11</v>
      </c>
      <c r="J1746" s="27"/>
      <c r="K1746" s="27">
        <f t="shared" si="521"/>
        <v>99.98163216575135</v>
      </c>
      <c r="L1746" s="27"/>
      <c r="M1746" s="27">
        <f t="shared" si="522"/>
        <v>99.98163216575135</v>
      </c>
    </row>
    <row r="1747" spans="1:13" ht="18" customHeight="1">
      <c r="A1747" s="35" t="s">
        <v>37</v>
      </c>
      <c r="B1747" s="25" t="s">
        <v>38</v>
      </c>
      <c r="C1747" s="27">
        <v>500</v>
      </c>
      <c r="D1747" s="27"/>
      <c r="E1747" s="27">
        <f t="shared" si="519"/>
        <v>500</v>
      </c>
      <c r="F1747" s="27">
        <v>500</v>
      </c>
      <c r="G1747" s="27"/>
      <c r="H1747" s="27">
        <f t="shared" si="520"/>
        <v>500</v>
      </c>
      <c r="I1747" s="27"/>
      <c r="J1747" s="27"/>
      <c r="K1747" s="27">
        <f t="shared" si="521"/>
        <v>100</v>
      </c>
      <c r="L1747" s="27"/>
      <c r="M1747" s="27">
        <f t="shared" si="522"/>
        <v>100</v>
      </c>
    </row>
    <row r="1748" spans="1:13" ht="18" customHeight="1">
      <c r="A1748" s="33" t="s">
        <v>289</v>
      </c>
      <c r="B1748" s="25" t="s">
        <v>120</v>
      </c>
      <c r="C1748" s="27">
        <v>2060</v>
      </c>
      <c r="D1748" s="27"/>
      <c r="E1748" s="27">
        <f t="shared" si="519"/>
        <v>2060</v>
      </c>
      <c r="F1748" s="27">
        <v>2060</v>
      </c>
      <c r="G1748" s="27"/>
      <c r="H1748" s="27">
        <f t="shared" si="520"/>
        <v>2060</v>
      </c>
      <c r="I1748" s="27"/>
      <c r="J1748" s="27"/>
      <c r="K1748" s="27">
        <f t="shared" si="521"/>
        <v>100</v>
      </c>
      <c r="L1748" s="27"/>
      <c r="M1748" s="27">
        <f t="shared" si="522"/>
        <v>100</v>
      </c>
    </row>
    <row r="1749" spans="1:13" ht="18" customHeight="1">
      <c r="A1749" s="33" t="s">
        <v>47</v>
      </c>
      <c r="B1749" s="25" t="s">
        <v>48</v>
      </c>
      <c r="C1749" s="27">
        <v>20630</v>
      </c>
      <c r="D1749" s="27"/>
      <c r="E1749" s="27">
        <f t="shared" si="519"/>
        <v>20630</v>
      </c>
      <c r="F1749" s="27">
        <v>20630</v>
      </c>
      <c r="G1749" s="27"/>
      <c r="H1749" s="27">
        <f t="shared" si="520"/>
        <v>20630</v>
      </c>
      <c r="I1749" s="27">
        <v>2.94</v>
      </c>
      <c r="J1749" s="27"/>
      <c r="K1749" s="27">
        <f t="shared" si="521"/>
        <v>100</v>
      </c>
      <c r="L1749" s="27"/>
      <c r="M1749" s="27">
        <f t="shared" si="522"/>
        <v>100</v>
      </c>
    </row>
    <row r="1750" spans="1:13" ht="18" customHeight="1">
      <c r="A1750" s="35" t="s">
        <v>39</v>
      </c>
      <c r="B1750" s="25" t="s">
        <v>40</v>
      </c>
      <c r="C1750" s="27">
        <v>500</v>
      </c>
      <c r="D1750" s="27"/>
      <c r="E1750" s="27">
        <f t="shared" si="519"/>
        <v>500</v>
      </c>
      <c r="F1750" s="27">
        <v>500</v>
      </c>
      <c r="G1750" s="27"/>
      <c r="H1750" s="27">
        <f t="shared" si="520"/>
        <v>500</v>
      </c>
      <c r="I1750" s="27"/>
      <c r="J1750" s="27"/>
      <c r="K1750" s="27">
        <f t="shared" si="521"/>
        <v>100</v>
      </c>
      <c r="L1750" s="27"/>
      <c r="M1750" s="27">
        <f t="shared" si="522"/>
        <v>100</v>
      </c>
    </row>
    <row r="1751" spans="1:13" ht="18" customHeight="1">
      <c r="A1751" s="33" t="s">
        <v>28</v>
      </c>
      <c r="B1751" s="25" t="s">
        <v>29</v>
      </c>
      <c r="C1751" s="27">
        <v>4470</v>
      </c>
      <c r="D1751" s="27"/>
      <c r="E1751" s="27">
        <f t="shared" si="519"/>
        <v>4470</v>
      </c>
      <c r="F1751" s="27">
        <v>4470</v>
      </c>
      <c r="G1751" s="27"/>
      <c r="H1751" s="27">
        <f t="shared" si="520"/>
        <v>4470</v>
      </c>
      <c r="I1751" s="27">
        <v>12.96</v>
      </c>
      <c r="J1751" s="27"/>
      <c r="K1751" s="27">
        <f t="shared" si="521"/>
        <v>100</v>
      </c>
      <c r="L1751" s="27"/>
      <c r="M1751" s="27">
        <f t="shared" si="522"/>
        <v>100</v>
      </c>
    </row>
    <row r="1752" spans="1:13" ht="18" customHeight="1">
      <c r="A1752" s="33" t="s">
        <v>73</v>
      </c>
      <c r="B1752" s="25" t="s">
        <v>74</v>
      </c>
      <c r="C1752" s="27">
        <v>500</v>
      </c>
      <c r="D1752" s="27"/>
      <c r="E1752" s="27">
        <f>C1752+D1752</f>
        <v>500</v>
      </c>
      <c r="F1752" s="27">
        <v>500</v>
      </c>
      <c r="G1752" s="27"/>
      <c r="H1752" s="27">
        <f>F1752+G1752</f>
        <v>500</v>
      </c>
      <c r="I1752" s="27"/>
      <c r="J1752" s="27"/>
      <c r="K1752" s="27">
        <f t="shared" si="521"/>
        <v>100</v>
      </c>
      <c r="L1752" s="27"/>
      <c r="M1752" s="27">
        <f t="shared" si="522"/>
        <v>100</v>
      </c>
    </row>
    <row r="1753" spans="1:13" ht="18" customHeight="1">
      <c r="A1753" s="72" t="s">
        <v>293</v>
      </c>
      <c r="B1753" s="25" t="s">
        <v>261</v>
      </c>
      <c r="C1753" s="27">
        <v>1610</v>
      </c>
      <c r="D1753" s="27"/>
      <c r="E1753" s="27">
        <f>C1753+D1753</f>
        <v>1610</v>
      </c>
      <c r="F1753" s="27">
        <v>1610</v>
      </c>
      <c r="G1753" s="27"/>
      <c r="H1753" s="27">
        <f>F1753+G1753</f>
        <v>1610</v>
      </c>
      <c r="I1753" s="27"/>
      <c r="J1753" s="27"/>
      <c r="K1753" s="27">
        <f t="shared" si="521"/>
        <v>100</v>
      </c>
      <c r="L1753" s="27"/>
      <c r="M1753" s="27">
        <f t="shared" si="522"/>
        <v>100</v>
      </c>
    </row>
    <row r="1754" spans="1:13" ht="18" customHeight="1">
      <c r="A1754" s="33" t="s">
        <v>41</v>
      </c>
      <c r="B1754" s="25" t="s">
        <v>42</v>
      </c>
      <c r="C1754" s="27">
        <v>25990</v>
      </c>
      <c r="D1754" s="27"/>
      <c r="E1754" s="27">
        <f t="shared" si="519"/>
        <v>25990</v>
      </c>
      <c r="F1754" s="27">
        <v>25990</v>
      </c>
      <c r="G1754" s="27"/>
      <c r="H1754" s="27">
        <f t="shared" si="520"/>
        <v>25990</v>
      </c>
      <c r="I1754" s="27"/>
      <c r="J1754" s="27"/>
      <c r="K1754" s="27">
        <f t="shared" si="521"/>
        <v>100</v>
      </c>
      <c r="L1754" s="27"/>
      <c r="M1754" s="27">
        <f t="shared" si="522"/>
        <v>100</v>
      </c>
    </row>
    <row r="1755" spans="1:13" ht="18" customHeight="1">
      <c r="A1755" s="71" t="s">
        <v>286</v>
      </c>
      <c r="B1755" s="25" t="s">
        <v>266</v>
      </c>
      <c r="C1755" s="27">
        <v>200</v>
      </c>
      <c r="D1755" s="27"/>
      <c r="E1755" s="27">
        <f t="shared" si="519"/>
        <v>200</v>
      </c>
      <c r="F1755" s="27">
        <v>200</v>
      </c>
      <c r="G1755" s="27"/>
      <c r="H1755" s="27">
        <f t="shared" si="520"/>
        <v>200</v>
      </c>
      <c r="I1755" s="27"/>
      <c r="J1755" s="27"/>
      <c r="K1755" s="27">
        <f t="shared" si="521"/>
        <v>100</v>
      </c>
      <c r="L1755" s="27"/>
      <c r="M1755" s="27">
        <f t="shared" si="522"/>
        <v>100</v>
      </c>
    </row>
    <row r="1756" spans="1:13" ht="18" customHeight="1">
      <c r="A1756" s="71" t="s">
        <v>287</v>
      </c>
      <c r="B1756" s="25" t="s">
        <v>267</v>
      </c>
      <c r="C1756" s="27">
        <v>300</v>
      </c>
      <c r="D1756" s="27"/>
      <c r="E1756" s="27">
        <f t="shared" si="519"/>
        <v>300</v>
      </c>
      <c r="F1756" s="27">
        <v>300</v>
      </c>
      <c r="G1756" s="27"/>
      <c r="H1756" s="27">
        <f t="shared" si="520"/>
        <v>300</v>
      </c>
      <c r="I1756" s="27"/>
      <c r="J1756" s="27"/>
      <c r="K1756" s="27">
        <f t="shared" si="521"/>
        <v>100</v>
      </c>
      <c r="L1756" s="27"/>
      <c r="M1756" s="27">
        <f t="shared" si="522"/>
        <v>100</v>
      </c>
    </row>
    <row r="1757" spans="1:13" ht="18" customHeight="1">
      <c r="A1757" s="33"/>
      <c r="B1757" s="25"/>
      <c r="C1757" s="27"/>
      <c r="D1757" s="27"/>
      <c r="E1757" s="27"/>
      <c r="F1757" s="27"/>
      <c r="G1757" s="27"/>
      <c r="H1757" s="27"/>
      <c r="I1757" s="27"/>
      <c r="J1757" s="27"/>
      <c r="K1757" s="27"/>
      <c r="L1757" s="27"/>
      <c r="M1757" s="27"/>
    </row>
    <row r="1758" spans="1:13" s="28" customFormat="1" ht="18" customHeight="1">
      <c r="A1758" s="23" t="s">
        <v>231</v>
      </c>
      <c r="B1758" s="34">
        <v>80130</v>
      </c>
      <c r="C1758" s="24">
        <f>C1759+C1765</f>
        <v>23664913.619999997</v>
      </c>
      <c r="D1758" s="24">
        <f>D1759+D1765</f>
        <v>2754063.83</v>
      </c>
      <c r="E1758" s="24">
        <f t="shared" ref="E1758:E1767" si="523">SUM(C1758:D1758)</f>
        <v>26418977.449999996</v>
      </c>
      <c r="F1758" s="24">
        <f>F1759+F1765</f>
        <v>23654030.899999999</v>
      </c>
      <c r="G1758" s="24">
        <f>G1759+G1765</f>
        <v>2754063.83</v>
      </c>
      <c r="H1758" s="24">
        <f>SUM(F1758:G1758)</f>
        <v>26408094.729999997</v>
      </c>
      <c r="I1758" s="24">
        <f>I1759+I1765</f>
        <v>1309355.4799999997</v>
      </c>
      <c r="J1758" s="24">
        <f>J1759+J1765</f>
        <v>0</v>
      </c>
      <c r="K1758" s="24">
        <f t="shared" ref="K1758:K1811" si="524">F1758/C1758*100</f>
        <v>99.954013269709122</v>
      </c>
      <c r="L1758" s="24">
        <f>G1758/D1758*100</f>
        <v>100</v>
      </c>
      <c r="M1758" s="24">
        <f>H1758/E1758*100</f>
        <v>99.958807186914797</v>
      </c>
    </row>
    <row r="1759" spans="1:13" s="28" customFormat="1" ht="18" customHeight="1">
      <c r="A1759" s="22" t="s">
        <v>397</v>
      </c>
      <c r="B1759" s="34"/>
      <c r="C1759" s="24">
        <f>C1760+C1763+C1764</f>
        <v>22481103.509999998</v>
      </c>
      <c r="D1759" s="24">
        <f>D1760+D1763+D1764</f>
        <v>0</v>
      </c>
      <c r="E1759" s="24">
        <f t="shared" si="523"/>
        <v>22481103.509999998</v>
      </c>
      <c r="F1759" s="24">
        <f>F1760+F1763+F1764</f>
        <v>22473434.25</v>
      </c>
      <c r="G1759" s="24">
        <f>G1760+G1763+G1764</f>
        <v>0</v>
      </c>
      <c r="H1759" s="24">
        <f>SUM(F1759:G1759)</f>
        <v>22473434.25</v>
      </c>
      <c r="I1759" s="24">
        <f>I1760+I1763+I1764</f>
        <v>1309355.4799999997</v>
      </c>
      <c r="J1759" s="24"/>
      <c r="K1759" s="24">
        <f t="shared" si="524"/>
        <v>99.965885749351287</v>
      </c>
      <c r="L1759" s="24"/>
      <c r="M1759" s="24">
        <f t="shared" ref="M1759:M1794" si="525">H1759/E1759*100</f>
        <v>99.965885749351287</v>
      </c>
    </row>
    <row r="1760" spans="1:13" s="28" customFormat="1" ht="18" customHeight="1">
      <c r="A1760" s="97" t="s">
        <v>398</v>
      </c>
      <c r="B1760" s="73"/>
      <c r="C1760" s="32">
        <f>C1761+C1762</f>
        <v>16704497.51</v>
      </c>
      <c r="D1760" s="32">
        <f>D1761+D1762</f>
        <v>0</v>
      </c>
      <c r="E1760" s="32">
        <f t="shared" si="523"/>
        <v>16704497.51</v>
      </c>
      <c r="F1760" s="32">
        <f>F1761+F1762</f>
        <v>16700197.68</v>
      </c>
      <c r="G1760" s="32">
        <f>G1761+G1762</f>
        <v>0</v>
      </c>
      <c r="H1760" s="32">
        <f t="shared" ref="H1760:H1767" si="526">SUM(F1760:G1760)</f>
        <v>16700197.68</v>
      </c>
      <c r="I1760" s="32">
        <f>I1761+I1762</f>
        <v>1309355.4799999997</v>
      </c>
      <c r="J1760" s="32">
        <f>J1761+J1762</f>
        <v>0</v>
      </c>
      <c r="K1760" s="32">
        <f t="shared" si="524"/>
        <v>99.974259447209192</v>
      </c>
      <c r="L1760" s="24"/>
      <c r="M1760" s="32">
        <f t="shared" si="525"/>
        <v>99.974259447209192</v>
      </c>
    </row>
    <row r="1761" spans="1:13" s="28" customFormat="1" ht="18" customHeight="1">
      <c r="A1761" s="98" t="s">
        <v>399</v>
      </c>
      <c r="B1761" s="73"/>
      <c r="C1761" s="32">
        <f>SUM(C1770:C1775)-C1774</f>
        <v>13779163.6</v>
      </c>
      <c r="D1761" s="32">
        <f>SUM(D1770:D1775)-D1774</f>
        <v>0</v>
      </c>
      <c r="E1761" s="32">
        <f t="shared" si="523"/>
        <v>13779163.6</v>
      </c>
      <c r="F1761" s="32">
        <f>SUM(F1770:F1775)-F1774</f>
        <v>13775721.699999999</v>
      </c>
      <c r="G1761" s="32">
        <f>SUM(G1770:G1775)-G1774</f>
        <v>0</v>
      </c>
      <c r="H1761" s="32">
        <f t="shared" si="526"/>
        <v>13775721.699999999</v>
      </c>
      <c r="I1761" s="32">
        <f>SUM(I1770:I1775)-I1774</f>
        <v>1245932.5499999998</v>
      </c>
      <c r="J1761" s="32">
        <f>SUM(J1770:J1775)-J1774</f>
        <v>0</v>
      </c>
      <c r="K1761" s="32">
        <f t="shared" si="524"/>
        <v>99.975020980228436</v>
      </c>
      <c r="L1761" s="24"/>
      <c r="M1761" s="32">
        <f t="shared" si="525"/>
        <v>99.975020980228436</v>
      </c>
    </row>
    <row r="1762" spans="1:13" s="28" customFormat="1" ht="18" customHeight="1">
      <c r="A1762" s="98" t="s">
        <v>400</v>
      </c>
      <c r="B1762" s="73"/>
      <c r="C1762" s="32">
        <f>SUM(C1776:C1790)+C1774</f>
        <v>2925333.91</v>
      </c>
      <c r="D1762" s="32">
        <f>SUM(D1776:D1790)+D1774</f>
        <v>0</v>
      </c>
      <c r="E1762" s="32">
        <f t="shared" si="523"/>
        <v>2925333.91</v>
      </c>
      <c r="F1762" s="32">
        <f>SUM(F1776:F1790)+F1774</f>
        <v>2924475.98</v>
      </c>
      <c r="G1762" s="32">
        <f>SUM(G1776:G1790)+G1774</f>
        <v>0</v>
      </c>
      <c r="H1762" s="32">
        <f t="shared" si="526"/>
        <v>2924475.98</v>
      </c>
      <c r="I1762" s="32">
        <f>SUM(I1776:I1790)+I1774</f>
        <v>63422.93</v>
      </c>
      <c r="J1762" s="32">
        <f>SUM(J1776:J1790)+J1774</f>
        <v>0</v>
      </c>
      <c r="K1762" s="32">
        <f t="shared" si="524"/>
        <v>99.970672407786765</v>
      </c>
      <c r="L1762" s="24"/>
      <c r="M1762" s="32">
        <f t="shared" si="525"/>
        <v>99.970672407786765</v>
      </c>
    </row>
    <row r="1763" spans="1:13" s="18" customFormat="1" ht="18" customHeight="1">
      <c r="A1763" s="97" t="s">
        <v>415</v>
      </c>
      <c r="B1763" s="57"/>
      <c r="C1763" s="20">
        <f>C1768</f>
        <v>5763221</v>
      </c>
      <c r="D1763" s="20">
        <f>D1768</f>
        <v>0</v>
      </c>
      <c r="E1763" s="20">
        <f t="shared" si="523"/>
        <v>5763221</v>
      </c>
      <c r="F1763" s="20">
        <f>F1768</f>
        <v>5760297.96</v>
      </c>
      <c r="G1763" s="20">
        <f>G1768</f>
        <v>0</v>
      </c>
      <c r="H1763" s="32">
        <f t="shared" si="526"/>
        <v>5760297.96</v>
      </c>
      <c r="I1763" s="20">
        <f>I1768</f>
        <v>0</v>
      </c>
      <c r="J1763" s="20">
        <f>J1768</f>
        <v>0</v>
      </c>
      <c r="K1763" s="32">
        <f t="shared" si="524"/>
        <v>99.949281139834824</v>
      </c>
      <c r="L1763" s="24"/>
      <c r="M1763" s="32">
        <f t="shared" si="525"/>
        <v>99.949281139834824</v>
      </c>
    </row>
    <row r="1764" spans="1:13" s="18" customFormat="1" ht="18" customHeight="1">
      <c r="A1764" s="98" t="s">
        <v>402</v>
      </c>
      <c r="B1764" s="15"/>
      <c r="C1764" s="20">
        <f>C1769</f>
        <v>13385</v>
      </c>
      <c r="D1764" s="20">
        <f>D1769</f>
        <v>0</v>
      </c>
      <c r="E1764" s="20">
        <f t="shared" si="523"/>
        <v>13385</v>
      </c>
      <c r="F1764" s="20">
        <f>F1769</f>
        <v>12938.61</v>
      </c>
      <c r="G1764" s="20">
        <f>G1769</f>
        <v>0</v>
      </c>
      <c r="H1764" s="32">
        <f t="shared" si="526"/>
        <v>12938.61</v>
      </c>
      <c r="I1764" s="20">
        <f>I1769</f>
        <v>0</v>
      </c>
      <c r="J1764" s="20">
        <f>SUM(J1768)</f>
        <v>0</v>
      </c>
      <c r="K1764" s="32">
        <f t="shared" si="524"/>
        <v>96.664998132237585</v>
      </c>
      <c r="L1764" s="24"/>
      <c r="M1764" s="32">
        <f t="shared" si="525"/>
        <v>96.664998132237585</v>
      </c>
    </row>
    <row r="1765" spans="1:13" s="18" customFormat="1" ht="18" customHeight="1">
      <c r="A1765" s="96" t="s">
        <v>406</v>
      </c>
      <c r="B1765" s="111"/>
      <c r="C1765" s="74">
        <f>C1766</f>
        <v>1183810.1099999999</v>
      </c>
      <c r="D1765" s="74">
        <f>D1766</f>
        <v>2754063.83</v>
      </c>
      <c r="E1765" s="74">
        <f t="shared" si="523"/>
        <v>3937873.94</v>
      </c>
      <c r="F1765" s="74">
        <f>F1766</f>
        <v>1180596.6499999999</v>
      </c>
      <c r="G1765" s="74">
        <f>G1766</f>
        <v>2754063.83</v>
      </c>
      <c r="H1765" s="43">
        <f t="shared" si="526"/>
        <v>3934660.48</v>
      </c>
      <c r="I1765" s="74">
        <f>I1766</f>
        <v>0</v>
      </c>
      <c r="J1765" s="74">
        <f>J1766</f>
        <v>0</v>
      </c>
      <c r="K1765" s="24">
        <f t="shared" si="524"/>
        <v>99.728549370135042</v>
      </c>
      <c r="L1765" s="24">
        <f>G1765/D1765*100</f>
        <v>100</v>
      </c>
      <c r="M1765" s="24">
        <f t="shared" si="525"/>
        <v>99.918396067295134</v>
      </c>
    </row>
    <row r="1766" spans="1:13" s="18" customFormat="1" ht="18" customHeight="1">
      <c r="A1766" s="14" t="s">
        <v>407</v>
      </c>
      <c r="B1766" s="15"/>
      <c r="C1766" s="20">
        <f>SUM(C1791:C1794)</f>
        <v>1183810.1099999999</v>
      </c>
      <c r="D1766" s="20">
        <f>SUM(D1791:D1794)</f>
        <v>2754063.83</v>
      </c>
      <c r="E1766" s="20">
        <f t="shared" si="523"/>
        <v>3937873.94</v>
      </c>
      <c r="F1766" s="20">
        <f>SUM(F1791:F1794)</f>
        <v>1180596.6499999999</v>
      </c>
      <c r="G1766" s="20">
        <f>SUM(G1791:G1794)</f>
        <v>2754063.83</v>
      </c>
      <c r="H1766" s="32">
        <f t="shared" si="526"/>
        <v>3934660.48</v>
      </c>
      <c r="I1766" s="20">
        <f>SUM(I1791:I1794)</f>
        <v>0</v>
      </c>
      <c r="J1766" s="20">
        <f>SUM(J1791:J1794)</f>
        <v>0</v>
      </c>
      <c r="K1766" s="32">
        <f t="shared" si="524"/>
        <v>99.728549370135042</v>
      </c>
      <c r="L1766" s="32">
        <f>G1766/D1766*100</f>
        <v>100</v>
      </c>
      <c r="M1766" s="32">
        <f t="shared" si="525"/>
        <v>99.918396067295134</v>
      </c>
    </row>
    <row r="1767" spans="1:13" s="18" customFormat="1" ht="58.5" customHeight="1">
      <c r="A1767" s="95" t="s">
        <v>408</v>
      </c>
      <c r="B1767" s="15"/>
      <c r="C1767" s="20">
        <f>C1792+C1793</f>
        <v>486011.26</v>
      </c>
      <c r="D1767" s="20">
        <f>D1792+D1793</f>
        <v>2754063.83</v>
      </c>
      <c r="E1767" s="20">
        <f t="shared" si="523"/>
        <v>3240075.09</v>
      </c>
      <c r="F1767" s="20">
        <f>F1792+F1793</f>
        <v>486011.26</v>
      </c>
      <c r="G1767" s="20">
        <f>G1792+G1793</f>
        <v>2754063.83</v>
      </c>
      <c r="H1767" s="32">
        <f t="shared" si="526"/>
        <v>3240075.09</v>
      </c>
      <c r="I1767" s="20">
        <f>I1792+I1793</f>
        <v>0</v>
      </c>
      <c r="J1767" s="20">
        <f>J1792+J1793</f>
        <v>0</v>
      </c>
      <c r="K1767" s="20"/>
      <c r="L1767" s="32">
        <f>G1767/D1767*100</f>
        <v>100</v>
      </c>
      <c r="M1767" s="32">
        <f t="shared" si="525"/>
        <v>100</v>
      </c>
    </row>
    <row r="1768" spans="1:13" ht="18" customHeight="1">
      <c r="A1768" s="35" t="s">
        <v>118</v>
      </c>
      <c r="B1768" s="56" t="s">
        <v>119</v>
      </c>
      <c r="C1768" s="27">
        <v>5763221</v>
      </c>
      <c r="D1768" s="27"/>
      <c r="E1768" s="27">
        <f t="shared" ref="E1768:E1794" si="527">C1768+D1768</f>
        <v>5763221</v>
      </c>
      <c r="F1768" s="27">
        <v>5760297.96</v>
      </c>
      <c r="G1768" s="27"/>
      <c r="H1768" s="27">
        <f>F1768+G1768</f>
        <v>5760297.96</v>
      </c>
      <c r="I1768" s="27"/>
      <c r="J1768" s="27"/>
      <c r="K1768" s="27">
        <f t="shared" si="524"/>
        <v>99.949281139834824</v>
      </c>
      <c r="L1768" s="24"/>
      <c r="M1768" s="27">
        <f>H1768/E1768*100</f>
        <v>99.949281139834824</v>
      </c>
    </row>
    <row r="1769" spans="1:13" ht="18" customHeight="1">
      <c r="A1769" s="35" t="s">
        <v>307</v>
      </c>
      <c r="B1769" s="25" t="s">
        <v>46</v>
      </c>
      <c r="C1769" s="27">
        <v>13385</v>
      </c>
      <c r="D1769" s="27"/>
      <c r="E1769" s="27">
        <f t="shared" si="527"/>
        <v>13385</v>
      </c>
      <c r="F1769" s="27">
        <v>12938.61</v>
      </c>
      <c r="G1769" s="27"/>
      <c r="H1769" s="27">
        <f t="shared" ref="H1769:H1794" si="528">F1769+G1769</f>
        <v>12938.61</v>
      </c>
      <c r="I1769" s="27"/>
      <c r="J1769" s="27"/>
      <c r="K1769" s="27">
        <f t="shared" si="524"/>
        <v>96.664998132237585</v>
      </c>
      <c r="L1769" s="24"/>
      <c r="M1769" s="27">
        <f t="shared" si="525"/>
        <v>96.664998132237585</v>
      </c>
    </row>
    <row r="1770" spans="1:13" ht="18" customHeight="1">
      <c r="A1770" s="33" t="s">
        <v>33</v>
      </c>
      <c r="B1770" s="25" t="s">
        <v>34</v>
      </c>
      <c r="C1770" s="27">
        <v>10983274.68</v>
      </c>
      <c r="D1770" s="27"/>
      <c r="E1770" s="27">
        <f t="shared" si="527"/>
        <v>10983274.68</v>
      </c>
      <c r="F1770" s="27">
        <v>10980756.75</v>
      </c>
      <c r="G1770" s="27"/>
      <c r="H1770" s="27">
        <f t="shared" si="528"/>
        <v>10980756.75</v>
      </c>
      <c r="I1770" s="27">
        <v>151471.23000000001</v>
      </c>
      <c r="J1770" s="27"/>
      <c r="K1770" s="27">
        <f t="shared" si="524"/>
        <v>99.977074869987675</v>
      </c>
      <c r="L1770" s="24"/>
      <c r="M1770" s="27">
        <f t="shared" si="525"/>
        <v>99.977074869987675</v>
      </c>
    </row>
    <row r="1771" spans="1:13" ht="18" customHeight="1">
      <c r="A1771" s="33" t="s">
        <v>35</v>
      </c>
      <c r="B1771" s="25" t="s">
        <v>36</v>
      </c>
      <c r="C1771" s="27">
        <v>802613.92</v>
      </c>
      <c r="D1771" s="27"/>
      <c r="E1771" s="27">
        <f t="shared" si="527"/>
        <v>802613.92</v>
      </c>
      <c r="F1771" s="27">
        <v>802607.29</v>
      </c>
      <c r="G1771" s="27"/>
      <c r="H1771" s="27">
        <f t="shared" si="528"/>
        <v>802607.29</v>
      </c>
      <c r="I1771" s="27">
        <v>872218.84</v>
      </c>
      <c r="J1771" s="27"/>
      <c r="K1771" s="27">
        <f t="shared" si="524"/>
        <v>99.999173949038905</v>
      </c>
      <c r="L1771" s="24"/>
      <c r="M1771" s="27">
        <f t="shared" si="525"/>
        <v>99.999173949038905</v>
      </c>
    </row>
    <row r="1772" spans="1:13" ht="18" customHeight="1">
      <c r="A1772" s="35" t="s">
        <v>22</v>
      </c>
      <c r="B1772" s="25" t="s">
        <v>23</v>
      </c>
      <c r="C1772" s="27">
        <v>1722638</v>
      </c>
      <c r="D1772" s="27"/>
      <c r="E1772" s="27">
        <f t="shared" si="527"/>
        <v>1722638</v>
      </c>
      <c r="F1772" s="27">
        <v>1722132.19</v>
      </c>
      <c r="G1772" s="27"/>
      <c r="H1772" s="27">
        <f t="shared" si="528"/>
        <v>1722132.19</v>
      </c>
      <c r="I1772" s="27">
        <v>197064.3</v>
      </c>
      <c r="J1772" s="27"/>
      <c r="K1772" s="27">
        <f t="shared" si="524"/>
        <v>99.970637475778418</v>
      </c>
      <c r="L1772" s="24"/>
      <c r="M1772" s="27">
        <f t="shared" si="525"/>
        <v>99.970637475778418</v>
      </c>
    </row>
    <row r="1773" spans="1:13" ht="18" customHeight="1">
      <c r="A1773" s="33" t="s">
        <v>24</v>
      </c>
      <c r="B1773" s="25" t="s">
        <v>25</v>
      </c>
      <c r="C1773" s="27">
        <v>241142</v>
      </c>
      <c r="D1773" s="27"/>
      <c r="E1773" s="27">
        <f t="shared" si="527"/>
        <v>241142</v>
      </c>
      <c r="F1773" s="27">
        <v>240730.47</v>
      </c>
      <c r="G1773" s="27"/>
      <c r="H1773" s="27">
        <f t="shared" si="528"/>
        <v>240730.47</v>
      </c>
      <c r="I1773" s="27">
        <v>25178.18</v>
      </c>
      <c r="J1773" s="27"/>
      <c r="K1773" s="27">
        <f t="shared" si="524"/>
        <v>99.829341218037499</v>
      </c>
      <c r="L1773" s="24"/>
      <c r="M1773" s="27">
        <f t="shared" si="525"/>
        <v>99.829341218037499</v>
      </c>
    </row>
    <row r="1774" spans="1:13" s="18" customFormat="1" ht="18" customHeight="1">
      <c r="A1774" s="35" t="s">
        <v>98</v>
      </c>
      <c r="B1774" s="25" t="s">
        <v>99</v>
      </c>
      <c r="C1774" s="32">
        <v>6878</v>
      </c>
      <c r="D1774" s="17"/>
      <c r="E1774" s="27">
        <f>C1774+D1774</f>
        <v>6878</v>
      </c>
      <c r="F1774" s="32">
        <v>6878</v>
      </c>
      <c r="G1774" s="32"/>
      <c r="H1774" s="27">
        <f>F1774+G1774</f>
        <v>6878</v>
      </c>
      <c r="I1774" s="32">
        <v>1</v>
      </c>
      <c r="J1774" s="17"/>
      <c r="K1774" s="27">
        <f t="shared" si="524"/>
        <v>100</v>
      </c>
      <c r="L1774" s="24"/>
      <c r="M1774" s="27">
        <f t="shared" si="525"/>
        <v>100</v>
      </c>
    </row>
    <row r="1775" spans="1:13" ht="18" customHeight="1">
      <c r="A1775" s="35" t="s">
        <v>26</v>
      </c>
      <c r="B1775" s="25" t="s">
        <v>27</v>
      </c>
      <c r="C1775" s="27">
        <v>29495</v>
      </c>
      <c r="D1775" s="27"/>
      <c r="E1775" s="27">
        <f t="shared" si="527"/>
        <v>29495</v>
      </c>
      <c r="F1775" s="27">
        <v>29495</v>
      </c>
      <c r="G1775" s="27"/>
      <c r="H1775" s="27">
        <f t="shared" si="528"/>
        <v>29495</v>
      </c>
      <c r="I1775" s="27"/>
      <c r="J1775" s="27"/>
      <c r="K1775" s="27">
        <f t="shared" si="524"/>
        <v>100</v>
      </c>
      <c r="L1775" s="24"/>
      <c r="M1775" s="27">
        <f t="shared" si="525"/>
        <v>100</v>
      </c>
    </row>
    <row r="1776" spans="1:13" ht="18" customHeight="1">
      <c r="A1776" s="35" t="s">
        <v>37</v>
      </c>
      <c r="B1776" s="25" t="s">
        <v>38</v>
      </c>
      <c r="C1776" s="27">
        <v>515557.76</v>
      </c>
      <c r="D1776" s="27"/>
      <c r="E1776" s="27">
        <f t="shared" si="527"/>
        <v>515557.76</v>
      </c>
      <c r="F1776" s="27">
        <v>515495.3</v>
      </c>
      <c r="G1776" s="27"/>
      <c r="H1776" s="27">
        <f t="shared" si="528"/>
        <v>515495.3</v>
      </c>
      <c r="I1776" s="27"/>
      <c r="J1776" s="27"/>
      <c r="K1776" s="27">
        <f t="shared" si="524"/>
        <v>99.987884965595313</v>
      </c>
      <c r="L1776" s="24"/>
      <c r="M1776" s="27">
        <f t="shared" si="525"/>
        <v>99.987884965595313</v>
      </c>
    </row>
    <row r="1777" spans="1:13" ht="18" customHeight="1">
      <c r="A1777" s="33" t="s">
        <v>289</v>
      </c>
      <c r="B1777" s="25" t="s">
        <v>120</v>
      </c>
      <c r="C1777" s="27">
        <v>177153</v>
      </c>
      <c r="D1777" s="27"/>
      <c r="E1777" s="27">
        <f t="shared" si="527"/>
        <v>177153</v>
      </c>
      <c r="F1777" s="27">
        <v>177142.85</v>
      </c>
      <c r="G1777" s="27"/>
      <c r="H1777" s="27">
        <f t="shared" si="528"/>
        <v>177142.85</v>
      </c>
      <c r="I1777" s="27"/>
      <c r="J1777" s="27"/>
      <c r="K1777" s="27">
        <f t="shared" si="524"/>
        <v>99.99427048935101</v>
      </c>
      <c r="L1777" s="24"/>
      <c r="M1777" s="27">
        <f t="shared" si="525"/>
        <v>99.99427048935101</v>
      </c>
    </row>
    <row r="1778" spans="1:13" ht="18" customHeight="1">
      <c r="A1778" s="33" t="s">
        <v>47</v>
      </c>
      <c r="B1778" s="25" t="s">
        <v>48</v>
      </c>
      <c r="C1778" s="27">
        <v>644770</v>
      </c>
      <c r="D1778" s="27"/>
      <c r="E1778" s="27">
        <f t="shared" si="527"/>
        <v>644770</v>
      </c>
      <c r="F1778" s="27">
        <v>644606</v>
      </c>
      <c r="G1778" s="27"/>
      <c r="H1778" s="27">
        <f t="shared" si="528"/>
        <v>644606</v>
      </c>
      <c r="I1778" s="27">
        <v>59842.83</v>
      </c>
      <c r="J1778" s="27"/>
      <c r="K1778" s="27">
        <f t="shared" si="524"/>
        <v>99.974564573413772</v>
      </c>
      <c r="L1778" s="24"/>
      <c r="M1778" s="27">
        <f t="shared" si="525"/>
        <v>99.974564573413772</v>
      </c>
    </row>
    <row r="1779" spans="1:13" ht="18" customHeight="1">
      <c r="A1779" s="35" t="s">
        <v>39</v>
      </c>
      <c r="B1779" s="25" t="s">
        <v>40</v>
      </c>
      <c r="C1779" s="27">
        <v>444247.77</v>
      </c>
      <c r="D1779" s="27"/>
      <c r="E1779" s="27">
        <f t="shared" si="527"/>
        <v>444247.77</v>
      </c>
      <c r="F1779" s="27">
        <v>444236.3</v>
      </c>
      <c r="G1779" s="27"/>
      <c r="H1779" s="27">
        <f t="shared" si="528"/>
        <v>444236.3</v>
      </c>
      <c r="I1779" s="27"/>
      <c r="J1779" s="27"/>
      <c r="K1779" s="27">
        <f t="shared" si="524"/>
        <v>99.997418107467368</v>
      </c>
      <c r="L1779" s="24"/>
      <c r="M1779" s="27">
        <f t="shared" si="525"/>
        <v>99.997418107467368</v>
      </c>
    </row>
    <row r="1780" spans="1:13" ht="18" customHeight="1">
      <c r="A1780" s="35" t="s">
        <v>211</v>
      </c>
      <c r="B1780" s="25" t="s">
        <v>212</v>
      </c>
      <c r="C1780" s="27">
        <v>6998</v>
      </c>
      <c r="D1780" s="27"/>
      <c r="E1780" s="27">
        <f t="shared" si="527"/>
        <v>6998</v>
      </c>
      <c r="F1780" s="27">
        <v>6987</v>
      </c>
      <c r="G1780" s="27"/>
      <c r="H1780" s="27">
        <f t="shared" si="528"/>
        <v>6987</v>
      </c>
      <c r="I1780" s="27"/>
      <c r="J1780" s="27"/>
      <c r="K1780" s="27">
        <f t="shared" si="524"/>
        <v>99.842812232066308</v>
      </c>
      <c r="L1780" s="24"/>
      <c r="M1780" s="27">
        <f t="shared" si="525"/>
        <v>99.842812232066308</v>
      </c>
    </row>
    <row r="1781" spans="1:13" ht="18" customHeight="1">
      <c r="A1781" s="33" t="s">
        <v>28</v>
      </c>
      <c r="B1781" s="25" t="s">
        <v>29</v>
      </c>
      <c r="C1781" s="27">
        <v>174350.38</v>
      </c>
      <c r="D1781" s="27"/>
      <c r="E1781" s="27">
        <f t="shared" si="527"/>
        <v>174350.38</v>
      </c>
      <c r="F1781" s="27">
        <v>174338.93</v>
      </c>
      <c r="G1781" s="27"/>
      <c r="H1781" s="27">
        <f t="shared" si="528"/>
        <v>174338.93</v>
      </c>
      <c r="I1781" s="27">
        <v>3579.1</v>
      </c>
      <c r="J1781" s="27"/>
      <c r="K1781" s="27">
        <f t="shared" si="524"/>
        <v>99.993432764528521</v>
      </c>
      <c r="L1781" s="24"/>
      <c r="M1781" s="27">
        <f t="shared" si="525"/>
        <v>99.993432764528521</v>
      </c>
    </row>
    <row r="1782" spans="1:13" ht="18" customHeight="1">
      <c r="A1782" s="33" t="s">
        <v>73</v>
      </c>
      <c r="B1782" s="25" t="s">
        <v>74</v>
      </c>
      <c r="C1782" s="27">
        <v>8364</v>
      </c>
      <c r="D1782" s="27"/>
      <c r="E1782" s="27">
        <f>C1782+D1782</f>
        <v>8364</v>
      </c>
      <c r="F1782" s="27">
        <v>8349.2099999999991</v>
      </c>
      <c r="G1782" s="27"/>
      <c r="H1782" s="27">
        <f>F1782+G1782</f>
        <v>8349.2099999999991</v>
      </c>
      <c r="I1782" s="27"/>
      <c r="J1782" s="27"/>
      <c r="K1782" s="27">
        <f t="shared" si="524"/>
        <v>99.823170731707307</v>
      </c>
      <c r="L1782" s="24"/>
      <c r="M1782" s="27">
        <f t="shared" si="525"/>
        <v>99.823170731707307</v>
      </c>
    </row>
    <row r="1783" spans="1:13" ht="18" customHeight="1">
      <c r="A1783" s="72" t="s">
        <v>285</v>
      </c>
      <c r="B1783" s="25" t="s">
        <v>261</v>
      </c>
      <c r="C1783" s="27">
        <v>21567</v>
      </c>
      <c r="D1783" s="27"/>
      <c r="E1783" s="27">
        <f>C1783+D1783</f>
        <v>21567</v>
      </c>
      <c r="F1783" s="27">
        <v>21553.23</v>
      </c>
      <c r="G1783" s="27"/>
      <c r="H1783" s="27">
        <f>F1783+G1783</f>
        <v>21553.23</v>
      </c>
      <c r="I1783" s="27"/>
      <c r="J1783" s="27"/>
      <c r="K1783" s="27">
        <f t="shared" si="524"/>
        <v>99.936152455139791</v>
      </c>
      <c r="L1783" s="24"/>
      <c r="M1783" s="27">
        <f t="shared" si="525"/>
        <v>99.936152455139791</v>
      </c>
    </row>
    <row r="1784" spans="1:13" ht="18" customHeight="1">
      <c r="A1784" s="33" t="s">
        <v>75</v>
      </c>
      <c r="B1784" s="25" t="s">
        <v>76</v>
      </c>
      <c r="C1784" s="27">
        <v>6084</v>
      </c>
      <c r="D1784" s="27"/>
      <c r="E1784" s="27">
        <f t="shared" si="527"/>
        <v>6084</v>
      </c>
      <c r="F1784" s="27">
        <v>5979.31</v>
      </c>
      <c r="G1784" s="27"/>
      <c r="H1784" s="27">
        <f t="shared" si="528"/>
        <v>5979.31</v>
      </c>
      <c r="I1784" s="27"/>
      <c r="J1784" s="27"/>
      <c r="K1784" s="27">
        <f t="shared" si="524"/>
        <v>98.279257067718618</v>
      </c>
      <c r="L1784" s="24"/>
      <c r="M1784" s="27">
        <f t="shared" si="525"/>
        <v>98.279257067718618</v>
      </c>
    </row>
    <row r="1785" spans="1:13" ht="18" customHeight="1">
      <c r="A1785" s="33" t="s">
        <v>66</v>
      </c>
      <c r="B1785" s="25" t="s">
        <v>67</v>
      </c>
      <c r="C1785" s="27">
        <v>322</v>
      </c>
      <c r="D1785" s="27"/>
      <c r="E1785" s="27">
        <f t="shared" si="527"/>
        <v>322</v>
      </c>
      <c r="F1785" s="27">
        <v>222.9</v>
      </c>
      <c r="G1785" s="27"/>
      <c r="H1785" s="27">
        <f t="shared" si="528"/>
        <v>222.9</v>
      </c>
      <c r="I1785" s="27"/>
      <c r="J1785" s="27"/>
      <c r="K1785" s="27">
        <f t="shared" si="524"/>
        <v>69.223602484472053</v>
      </c>
      <c r="L1785" s="24"/>
      <c r="M1785" s="27">
        <f t="shared" si="525"/>
        <v>69.223602484472053</v>
      </c>
    </row>
    <row r="1786" spans="1:13" ht="18" customHeight="1">
      <c r="A1786" s="33" t="s">
        <v>41</v>
      </c>
      <c r="B1786" s="25" t="s">
        <v>42</v>
      </c>
      <c r="C1786" s="27">
        <v>857455</v>
      </c>
      <c r="D1786" s="27"/>
      <c r="E1786" s="27">
        <f t="shared" si="527"/>
        <v>857455</v>
      </c>
      <c r="F1786" s="27">
        <v>857454.43</v>
      </c>
      <c r="G1786" s="27"/>
      <c r="H1786" s="27">
        <f t="shared" si="528"/>
        <v>857454.43</v>
      </c>
      <c r="I1786" s="27"/>
      <c r="J1786" s="27"/>
      <c r="K1786" s="27">
        <f t="shared" si="524"/>
        <v>99.999933524208274</v>
      </c>
      <c r="L1786" s="24"/>
      <c r="M1786" s="27">
        <f t="shared" si="525"/>
        <v>99.999933524208274</v>
      </c>
    </row>
    <row r="1787" spans="1:13" ht="18" customHeight="1">
      <c r="A1787" s="33" t="s">
        <v>49</v>
      </c>
      <c r="B1787" s="25" t="s">
        <v>50</v>
      </c>
      <c r="C1787" s="27">
        <v>6915</v>
      </c>
      <c r="D1787" s="27"/>
      <c r="E1787" s="27">
        <f t="shared" si="527"/>
        <v>6915</v>
      </c>
      <c r="F1787" s="27">
        <v>6913</v>
      </c>
      <c r="G1787" s="27"/>
      <c r="H1787" s="27">
        <f t="shared" si="528"/>
        <v>6913</v>
      </c>
      <c r="I1787" s="27"/>
      <c r="J1787" s="27"/>
      <c r="K1787" s="27">
        <f t="shared" si="524"/>
        <v>99.971077368040497</v>
      </c>
      <c r="L1787" s="24"/>
      <c r="M1787" s="27">
        <f t="shared" si="525"/>
        <v>99.971077368040497</v>
      </c>
    </row>
    <row r="1788" spans="1:13" ht="18" customHeight="1">
      <c r="A1788" s="71" t="s">
        <v>279</v>
      </c>
      <c r="B1788" s="25" t="s">
        <v>265</v>
      </c>
      <c r="C1788" s="27">
        <v>7954</v>
      </c>
      <c r="D1788" s="27"/>
      <c r="E1788" s="27">
        <f t="shared" si="527"/>
        <v>7954</v>
      </c>
      <c r="F1788" s="27">
        <v>7673.7</v>
      </c>
      <c r="G1788" s="27"/>
      <c r="H1788" s="27">
        <f t="shared" si="528"/>
        <v>7673.7</v>
      </c>
      <c r="I1788" s="27"/>
      <c r="J1788" s="27"/>
      <c r="K1788" s="27">
        <f t="shared" si="524"/>
        <v>96.475986924817704</v>
      </c>
      <c r="L1788" s="24"/>
      <c r="M1788" s="27">
        <f t="shared" si="525"/>
        <v>96.475986924817704</v>
      </c>
    </row>
    <row r="1789" spans="1:13" ht="18" customHeight="1">
      <c r="A1789" s="71" t="s">
        <v>286</v>
      </c>
      <c r="B1789" s="25" t="s">
        <v>266</v>
      </c>
      <c r="C1789" s="27">
        <v>6421</v>
      </c>
      <c r="D1789" s="27"/>
      <c r="E1789" s="27">
        <f t="shared" si="527"/>
        <v>6421</v>
      </c>
      <c r="F1789" s="27">
        <v>6420</v>
      </c>
      <c r="G1789" s="27"/>
      <c r="H1789" s="27">
        <f t="shared" si="528"/>
        <v>6420</v>
      </c>
      <c r="I1789" s="27"/>
      <c r="J1789" s="27"/>
      <c r="K1789" s="27">
        <f t="shared" si="524"/>
        <v>99.984426101853302</v>
      </c>
      <c r="L1789" s="24"/>
      <c r="M1789" s="27">
        <f t="shared" si="525"/>
        <v>99.984426101853302</v>
      </c>
    </row>
    <row r="1790" spans="1:13" ht="18" customHeight="1">
      <c r="A1790" s="71" t="s">
        <v>287</v>
      </c>
      <c r="B1790" s="25" t="s">
        <v>267</v>
      </c>
      <c r="C1790" s="27">
        <v>40297</v>
      </c>
      <c r="D1790" s="27"/>
      <c r="E1790" s="27">
        <f t="shared" si="527"/>
        <v>40297</v>
      </c>
      <c r="F1790" s="27">
        <v>40225.82</v>
      </c>
      <c r="G1790" s="27"/>
      <c r="H1790" s="27">
        <f t="shared" si="528"/>
        <v>40225.82</v>
      </c>
      <c r="I1790" s="27"/>
      <c r="J1790" s="27"/>
      <c r="K1790" s="27">
        <f t="shared" si="524"/>
        <v>99.823361540561322</v>
      </c>
      <c r="L1790" s="24"/>
      <c r="M1790" s="27">
        <f t="shared" si="525"/>
        <v>99.823361540561322</v>
      </c>
    </row>
    <row r="1791" spans="1:13" ht="18" customHeight="1">
      <c r="A1791" s="33" t="s">
        <v>272</v>
      </c>
      <c r="B1791" s="25" t="s">
        <v>58</v>
      </c>
      <c r="C1791" s="27">
        <v>650598.85</v>
      </c>
      <c r="D1791" s="27"/>
      <c r="E1791" s="27">
        <f t="shared" si="527"/>
        <v>650598.85</v>
      </c>
      <c r="F1791" s="27">
        <v>647534.87</v>
      </c>
      <c r="G1791" s="27"/>
      <c r="H1791" s="27">
        <f t="shared" si="528"/>
        <v>647534.87</v>
      </c>
      <c r="I1791" s="27"/>
      <c r="J1791" s="27"/>
      <c r="K1791" s="27">
        <f t="shared" si="524"/>
        <v>99.52905234923179</v>
      </c>
      <c r="L1791" s="24"/>
      <c r="M1791" s="27">
        <f t="shared" si="525"/>
        <v>99.52905234923179</v>
      </c>
    </row>
    <row r="1792" spans="1:13" ht="18" customHeight="1">
      <c r="A1792" s="33" t="s">
        <v>433</v>
      </c>
      <c r="B1792" s="25" t="s">
        <v>427</v>
      </c>
      <c r="C1792" s="27"/>
      <c r="D1792" s="27">
        <v>2754063.83</v>
      </c>
      <c r="E1792" s="27">
        <f t="shared" si="527"/>
        <v>2754063.83</v>
      </c>
      <c r="F1792" s="27"/>
      <c r="G1792" s="27">
        <v>2754063.83</v>
      </c>
      <c r="H1792" s="27">
        <f t="shared" si="528"/>
        <v>2754063.83</v>
      </c>
      <c r="I1792" s="27"/>
      <c r="J1792" s="27"/>
      <c r="K1792" s="27"/>
      <c r="L1792" s="32">
        <f>G1792/D1792*100</f>
        <v>100</v>
      </c>
      <c r="M1792" s="27">
        <f t="shared" si="525"/>
        <v>100</v>
      </c>
    </row>
    <row r="1793" spans="1:13" ht="18" customHeight="1">
      <c r="A1793" s="33" t="s">
        <v>324</v>
      </c>
      <c r="B1793" s="25" t="s">
        <v>200</v>
      </c>
      <c r="C1793" s="27">
        <v>486011.26</v>
      </c>
      <c r="D1793" s="27"/>
      <c r="E1793" s="27">
        <f t="shared" si="527"/>
        <v>486011.26</v>
      </c>
      <c r="F1793" s="27">
        <v>486011.26</v>
      </c>
      <c r="G1793" s="27"/>
      <c r="H1793" s="27">
        <f t="shared" si="528"/>
        <v>486011.26</v>
      </c>
      <c r="I1793" s="27"/>
      <c r="J1793" s="27"/>
      <c r="K1793" s="27">
        <f t="shared" si="524"/>
        <v>100</v>
      </c>
      <c r="L1793" s="24"/>
      <c r="M1793" s="27">
        <f t="shared" si="525"/>
        <v>100</v>
      </c>
    </row>
    <row r="1794" spans="1:13" ht="18" customHeight="1">
      <c r="A1794" s="33" t="s">
        <v>500</v>
      </c>
      <c r="B1794" s="25" t="s">
        <v>44</v>
      </c>
      <c r="C1794" s="27">
        <v>47200</v>
      </c>
      <c r="D1794" s="27"/>
      <c r="E1794" s="27">
        <f t="shared" si="527"/>
        <v>47200</v>
      </c>
      <c r="F1794" s="27">
        <v>47050.52</v>
      </c>
      <c r="G1794" s="27"/>
      <c r="H1794" s="27">
        <f t="shared" si="528"/>
        <v>47050.52</v>
      </c>
      <c r="I1794" s="27"/>
      <c r="J1794" s="27"/>
      <c r="K1794" s="27">
        <f t="shared" si="524"/>
        <v>99.683305084745754</v>
      </c>
      <c r="L1794" s="24"/>
      <c r="M1794" s="27">
        <f t="shared" si="525"/>
        <v>99.683305084745754</v>
      </c>
    </row>
    <row r="1795" spans="1:13" ht="18" customHeight="1">
      <c r="A1795" s="33"/>
      <c r="B1795" s="25"/>
      <c r="C1795" s="27"/>
      <c r="D1795" s="27"/>
      <c r="E1795" s="27"/>
      <c r="F1795" s="27"/>
      <c r="G1795" s="27"/>
      <c r="H1795" s="27"/>
      <c r="I1795" s="27"/>
      <c r="J1795" s="27"/>
      <c r="K1795" s="27"/>
      <c r="L1795" s="24"/>
      <c r="M1795" s="27"/>
    </row>
    <row r="1796" spans="1:13" ht="18" customHeight="1">
      <c r="A1796" s="60" t="s">
        <v>257</v>
      </c>
      <c r="B1796" s="63">
        <v>80134</v>
      </c>
      <c r="C1796" s="43">
        <f>C1797</f>
        <v>785659</v>
      </c>
      <c r="D1796" s="43">
        <f>D1797</f>
        <v>0</v>
      </c>
      <c r="E1796" s="43">
        <f t="shared" ref="E1796:E1802" si="529">SUM(C1796:D1796)</f>
        <v>785659</v>
      </c>
      <c r="F1796" s="43">
        <f>F1797</f>
        <v>785551.46</v>
      </c>
      <c r="G1796" s="43">
        <f>G1797</f>
        <v>0</v>
      </c>
      <c r="H1796" s="43">
        <f t="shared" ref="H1796:H1801" si="530">SUM(F1796:G1796)</f>
        <v>785551.46</v>
      </c>
      <c r="I1796" s="43">
        <f>I1797</f>
        <v>57511.869999999995</v>
      </c>
      <c r="J1796" s="43">
        <f>J1797</f>
        <v>0</v>
      </c>
      <c r="K1796" s="43">
        <f t="shared" si="524"/>
        <v>99.986312127780621</v>
      </c>
      <c r="L1796" s="24">
        <v>0</v>
      </c>
      <c r="M1796" s="43">
        <f>H1796/E1796*100</f>
        <v>99.986312127780621</v>
      </c>
    </row>
    <row r="1797" spans="1:13" ht="18" customHeight="1">
      <c r="A1797" s="22" t="s">
        <v>397</v>
      </c>
      <c r="B1797" s="63"/>
      <c r="C1797" s="43">
        <f>C1798+C1801</f>
        <v>785659</v>
      </c>
      <c r="D1797" s="43">
        <f>D1798+D1801</f>
        <v>0</v>
      </c>
      <c r="E1797" s="43">
        <f t="shared" si="529"/>
        <v>785659</v>
      </c>
      <c r="F1797" s="43">
        <f>F1798+F1801</f>
        <v>785551.46</v>
      </c>
      <c r="G1797" s="43">
        <f>G1798+G1801</f>
        <v>0</v>
      </c>
      <c r="H1797" s="43">
        <f t="shared" si="530"/>
        <v>785551.46</v>
      </c>
      <c r="I1797" s="43">
        <f>I1798+I1801</f>
        <v>57511.869999999995</v>
      </c>
      <c r="J1797" s="43">
        <f>J1798+J1801</f>
        <v>0</v>
      </c>
      <c r="K1797" s="43">
        <f t="shared" si="524"/>
        <v>99.986312127780621</v>
      </c>
      <c r="L1797" s="24"/>
      <c r="M1797" s="43">
        <f>H1797/E1797*100</f>
        <v>99.986312127780621</v>
      </c>
    </row>
    <row r="1798" spans="1:13" ht="18" customHeight="1">
      <c r="A1798" s="97" t="s">
        <v>398</v>
      </c>
      <c r="B1798" s="104"/>
      <c r="C1798" s="32">
        <f>C1799+C1800</f>
        <v>785588</v>
      </c>
      <c r="D1798" s="32">
        <f>D1799+D1800</f>
        <v>0</v>
      </c>
      <c r="E1798" s="32">
        <f t="shared" si="529"/>
        <v>785588</v>
      </c>
      <c r="F1798" s="32">
        <f>F1799+F1800</f>
        <v>785480.46</v>
      </c>
      <c r="G1798" s="32">
        <f>G1799+G1800</f>
        <v>0</v>
      </c>
      <c r="H1798" s="32">
        <f t="shared" si="530"/>
        <v>785480.46</v>
      </c>
      <c r="I1798" s="32">
        <f>I1799+I1800</f>
        <v>57511.869999999995</v>
      </c>
      <c r="J1798" s="32">
        <f>J1799+J1800</f>
        <v>0</v>
      </c>
      <c r="K1798" s="32">
        <f t="shared" si="524"/>
        <v>99.98631089069589</v>
      </c>
      <c r="L1798" s="32"/>
      <c r="M1798" s="32">
        <f>H1798/E1798*100</f>
        <v>99.98631089069589</v>
      </c>
    </row>
    <row r="1799" spans="1:13" ht="18" customHeight="1">
      <c r="A1799" s="98" t="s">
        <v>399</v>
      </c>
      <c r="B1799" s="104"/>
      <c r="C1799" s="32">
        <f>SUM(C1803:C1806)</f>
        <v>734698</v>
      </c>
      <c r="D1799" s="32">
        <f>SUM(D1803:D1806)</f>
        <v>0</v>
      </c>
      <c r="E1799" s="32">
        <f t="shared" si="529"/>
        <v>734698</v>
      </c>
      <c r="F1799" s="32">
        <f>SUM(F1803:F1806)</f>
        <v>734692.85</v>
      </c>
      <c r="G1799" s="32">
        <f>SUM(G1803:G1806)</f>
        <v>0</v>
      </c>
      <c r="H1799" s="32">
        <f t="shared" si="530"/>
        <v>734692.85</v>
      </c>
      <c r="I1799" s="32">
        <f>SUM(I1803:I1806)</f>
        <v>56716.189999999995</v>
      </c>
      <c r="J1799" s="32">
        <f>SUM(J1803:J1806)</f>
        <v>0</v>
      </c>
      <c r="K1799" s="32">
        <f t="shared" si="524"/>
        <v>99.99929903171099</v>
      </c>
      <c r="L1799" s="32"/>
      <c r="M1799" s="32">
        <f>H1799/E1799*100</f>
        <v>99.99929903171099</v>
      </c>
    </row>
    <row r="1800" spans="1:13" ht="18" customHeight="1">
      <c r="A1800" s="98" t="s">
        <v>400</v>
      </c>
      <c r="B1800" s="104"/>
      <c r="C1800" s="32">
        <f>SUM(C1807:C1811)</f>
        <v>50890</v>
      </c>
      <c r="D1800" s="32">
        <f>SUM(D1807:D1811)</f>
        <v>0</v>
      </c>
      <c r="E1800" s="32">
        <f t="shared" si="529"/>
        <v>50890</v>
      </c>
      <c r="F1800" s="32">
        <f>SUM(F1807:F1811)</f>
        <v>50787.61</v>
      </c>
      <c r="G1800" s="32">
        <f>SUM(G1807:G1811)</f>
        <v>0</v>
      </c>
      <c r="H1800" s="32">
        <f t="shared" si="530"/>
        <v>50787.61</v>
      </c>
      <c r="I1800" s="32">
        <f>SUM(I1807:I1811)</f>
        <v>795.68</v>
      </c>
      <c r="J1800" s="32">
        <f>SUM(J1807:J1811)</f>
        <v>0</v>
      </c>
      <c r="K1800" s="32">
        <f t="shared" si="524"/>
        <v>99.798801336215377</v>
      </c>
      <c r="L1800" s="32"/>
      <c r="M1800" s="32">
        <f>H1800/E1800*100</f>
        <v>99.798801336215377</v>
      </c>
    </row>
    <row r="1801" spans="1:13" s="18" customFormat="1" ht="18" customHeight="1">
      <c r="A1801" s="98" t="s">
        <v>402</v>
      </c>
      <c r="B1801" s="57"/>
      <c r="C1801" s="20">
        <f>C1802</f>
        <v>71</v>
      </c>
      <c r="D1801" s="20">
        <f>D1802</f>
        <v>0</v>
      </c>
      <c r="E1801" s="20">
        <f t="shared" si="529"/>
        <v>71</v>
      </c>
      <c r="F1801" s="20">
        <f>F1802</f>
        <v>71</v>
      </c>
      <c r="G1801" s="20">
        <f>G1802</f>
        <v>0</v>
      </c>
      <c r="H1801" s="20">
        <f t="shared" si="530"/>
        <v>71</v>
      </c>
      <c r="I1801" s="20">
        <f>I1802</f>
        <v>0</v>
      </c>
      <c r="J1801" s="20">
        <f>J1802</f>
        <v>0</v>
      </c>
      <c r="K1801" s="20">
        <f t="shared" si="524"/>
        <v>100</v>
      </c>
      <c r="L1801" s="32"/>
      <c r="M1801" s="20">
        <f t="shared" ref="M1801:M1811" si="531">H1801/E1801*100</f>
        <v>100</v>
      </c>
    </row>
    <row r="1802" spans="1:13" s="18" customFormat="1" ht="18" customHeight="1">
      <c r="A1802" s="35" t="s">
        <v>307</v>
      </c>
      <c r="B1802" s="25" t="s">
        <v>46</v>
      </c>
      <c r="C1802" s="32">
        <v>71</v>
      </c>
      <c r="D1802" s="32"/>
      <c r="E1802" s="32">
        <f t="shared" si="529"/>
        <v>71</v>
      </c>
      <c r="F1802" s="17">
        <v>71</v>
      </c>
      <c r="G1802" s="17"/>
      <c r="H1802" s="27">
        <f t="shared" ref="H1802:H1811" si="532">F1802+G1802</f>
        <v>71</v>
      </c>
      <c r="I1802" s="17"/>
      <c r="J1802" s="17"/>
      <c r="K1802" s="27">
        <f>F1802/C1802*100</f>
        <v>100</v>
      </c>
      <c r="L1802" s="24"/>
      <c r="M1802" s="27">
        <f>H1802/E1802*100</f>
        <v>100</v>
      </c>
    </row>
    <row r="1803" spans="1:13" ht="18" customHeight="1">
      <c r="A1803" s="33" t="s">
        <v>33</v>
      </c>
      <c r="B1803" s="25" t="s">
        <v>34</v>
      </c>
      <c r="C1803" s="27">
        <v>599845</v>
      </c>
      <c r="D1803" s="27"/>
      <c r="E1803" s="27">
        <f t="shared" ref="E1803:E1811" si="533">C1803+D1803</f>
        <v>599845</v>
      </c>
      <c r="F1803" s="27">
        <v>599844.17000000004</v>
      </c>
      <c r="G1803" s="27"/>
      <c r="H1803" s="27">
        <f t="shared" si="532"/>
        <v>599844.17000000004</v>
      </c>
      <c r="I1803" s="27">
        <v>1717.86</v>
      </c>
      <c r="J1803" s="27"/>
      <c r="K1803" s="27">
        <f t="shared" si="524"/>
        <v>99.99986163092133</v>
      </c>
      <c r="L1803" s="24"/>
      <c r="M1803" s="27">
        <f t="shared" si="531"/>
        <v>99.99986163092133</v>
      </c>
    </row>
    <row r="1804" spans="1:13" ht="18" customHeight="1">
      <c r="A1804" s="33" t="s">
        <v>35</v>
      </c>
      <c r="B1804" s="25" t="s">
        <v>36</v>
      </c>
      <c r="C1804" s="27">
        <v>29389</v>
      </c>
      <c r="D1804" s="27"/>
      <c r="E1804" s="27">
        <f t="shared" si="533"/>
        <v>29389</v>
      </c>
      <c r="F1804" s="27">
        <v>29388.32</v>
      </c>
      <c r="G1804" s="27"/>
      <c r="H1804" s="27">
        <f t="shared" si="532"/>
        <v>29388.32</v>
      </c>
      <c r="I1804" s="27">
        <v>45807.89</v>
      </c>
      <c r="J1804" s="27"/>
      <c r="K1804" s="27">
        <f t="shared" si="524"/>
        <v>99.99768620912586</v>
      </c>
      <c r="L1804" s="24"/>
      <c r="M1804" s="27">
        <f t="shared" si="531"/>
        <v>99.99768620912586</v>
      </c>
    </row>
    <row r="1805" spans="1:13" ht="18" customHeight="1">
      <c r="A1805" s="35" t="s">
        <v>22</v>
      </c>
      <c r="B1805" s="25" t="s">
        <v>23</v>
      </c>
      <c r="C1805" s="27">
        <v>92577</v>
      </c>
      <c r="D1805" s="27"/>
      <c r="E1805" s="27">
        <f t="shared" si="533"/>
        <v>92577</v>
      </c>
      <c r="F1805" s="27">
        <v>92574.77</v>
      </c>
      <c r="G1805" s="27"/>
      <c r="H1805" s="27">
        <f t="shared" si="532"/>
        <v>92574.77</v>
      </c>
      <c r="I1805" s="27">
        <v>7849.7</v>
      </c>
      <c r="J1805" s="27"/>
      <c r="K1805" s="27">
        <f t="shared" si="524"/>
        <v>99.997591194357142</v>
      </c>
      <c r="L1805" s="24"/>
      <c r="M1805" s="27">
        <f t="shared" si="531"/>
        <v>99.997591194357142</v>
      </c>
    </row>
    <row r="1806" spans="1:13" ht="18" customHeight="1">
      <c r="A1806" s="33" t="s">
        <v>24</v>
      </c>
      <c r="B1806" s="25" t="s">
        <v>25</v>
      </c>
      <c r="C1806" s="27">
        <v>12887</v>
      </c>
      <c r="D1806" s="27"/>
      <c r="E1806" s="27">
        <f t="shared" si="533"/>
        <v>12887</v>
      </c>
      <c r="F1806" s="27">
        <v>12885.59</v>
      </c>
      <c r="G1806" s="27"/>
      <c r="H1806" s="27">
        <f t="shared" si="532"/>
        <v>12885.59</v>
      </c>
      <c r="I1806" s="27">
        <v>1340.74</v>
      </c>
      <c r="J1806" s="27"/>
      <c r="K1806" s="27">
        <f t="shared" si="524"/>
        <v>99.989058741367273</v>
      </c>
      <c r="L1806" s="24"/>
      <c r="M1806" s="27">
        <f t="shared" si="531"/>
        <v>99.989058741367273</v>
      </c>
    </row>
    <row r="1807" spans="1:13" ht="18" customHeight="1">
      <c r="A1807" s="35" t="s">
        <v>37</v>
      </c>
      <c r="B1807" s="25" t="s">
        <v>38</v>
      </c>
      <c r="C1807" s="27">
        <v>600</v>
      </c>
      <c r="D1807" s="27"/>
      <c r="E1807" s="27">
        <f t="shared" si="533"/>
        <v>600</v>
      </c>
      <c r="F1807" s="27">
        <v>599.54</v>
      </c>
      <c r="G1807" s="27"/>
      <c r="H1807" s="27">
        <f t="shared" si="532"/>
        <v>599.54</v>
      </c>
      <c r="I1807" s="27"/>
      <c r="J1807" s="27"/>
      <c r="K1807" s="27">
        <f t="shared" si="524"/>
        <v>99.923333333333332</v>
      </c>
      <c r="L1807" s="24"/>
      <c r="M1807" s="27">
        <f t="shared" si="531"/>
        <v>99.923333333333332</v>
      </c>
    </row>
    <row r="1808" spans="1:13" ht="18" customHeight="1">
      <c r="A1808" s="35" t="s">
        <v>501</v>
      </c>
      <c r="B1808" s="25" t="s">
        <v>120</v>
      </c>
      <c r="C1808" s="27">
        <v>4000</v>
      </c>
      <c r="D1808" s="27"/>
      <c r="E1808" s="27">
        <f t="shared" si="533"/>
        <v>4000</v>
      </c>
      <c r="F1808" s="27">
        <v>3899.1</v>
      </c>
      <c r="G1808" s="27"/>
      <c r="H1808" s="27">
        <f t="shared" si="532"/>
        <v>3899.1</v>
      </c>
      <c r="I1808" s="27"/>
      <c r="J1808" s="27"/>
      <c r="K1808" s="27">
        <f t="shared" si="524"/>
        <v>97.477499999999992</v>
      </c>
      <c r="L1808" s="24"/>
      <c r="M1808" s="27">
        <f t="shared" si="531"/>
        <v>97.477499999999992</v>
      </c>
    </row>
    <row r="1809" spans="1:13" ht="18" customHeight="1">
      <c r="A1809" s="35" t="s">
        <v>211</v>
      </c>
      <c r="B1809" s="25" t="s">
        <v>212</v>
      </c>
      <c r="C1809" s="27">
        <v>195</v>
      </c>
      <c r="D1809" s="27"/>
      <c r="E1809" s="27">
        <f t="shared" si="533"/>
        <v>195</v>
      </c>
      <c r="F1809" s="27">
        <v>195</v>
      </c>
      <c r="G1809" s="27"/>
      <c r="H1809" s="27">
        <f t="shared" si="532"/>
        <v>195</v>
      </c>
      <c r="I1809" s="27"/>
      <c r="J1809" s="27"/>
      <c r="K1809" s="27">
        <f t="shared" si="524"/>
        <v>100</v>
      </c>
      <c r="L1809" s="24"/>
      <c r="M1809" s="27">
        <f t="shared" si="531"/>
        <v>100</v>
      </c>
    </row>
    <row r="1810" spans="1:13" ht="18" customHeight="1">
      <c r="A1810" s="33" t="s">
        <v>41</v>
      </c>
      <c r="B1810" s="25" t="s">
        <v>42</v>
      </c>
      <c r="C1810" s="27">
        <v>37497</v>
      </c>
      <c r="D1810" s="27"/>
      <c r="E1810" s="27">
        <f t="shared" si="533"/>
        <v>37497</v>
      </c>
      <c r="F1810" s="27">
        <v>37496.42</v>
      </c>
      <c r="G1810" s="27"/>
      <c r="H1810" s="27">
        <f t="shared" si="532"/>
        <v>37496.42</v>
      </c>
      <c r="I1810" s="27"/>
      <c r="J1810" s="27"/>
      <c r="K1810" s="27">
        <f t="shared" si="524"/>
        <v>99.998453209590096</v>
      </c>
      <c r="L1810" s="24"/>
      <c r="M1810" s="27">
        <f t="shared" si="531"/>
        <v>99.998453209590096</v>
      </c>
    </row>
    <row r="1811" spans="1:13" ht="18" customHeight="1">
      <c r="A1811" s="71" t="s">
        <v>432</v>
      </c>
      <c r="B1811" s="25" t="s">
        <v>431</v>
      </c>
      <c r="C1811" s="27">
        <v>8598</v>
      </c>
      <c r="D1811" s="27"/>
      <c r="E1811" s="27">
        <f t="shared" si="533"/>
        <v>8598</v>
      </c>
      <c r="F1811" s="27">
        <v>8597.5499999999993</v>
      </c>
      <c r="G1811" s="27"/>
      <c r="H1811" s="27">
        <f t="shared" si="532"/>
        <v>8597.5499999999993</v>
      </c>
      <c r="I1811" s="27">
        <v>795.68</v>
      </c>
      <c r="J1811" s="27"/>
      <c r="K1811" s="27">
        <f t="shared" si="524"/>
        <v>99.994766224703412</v>
      </c>
      <c r="L1811" s="24"/>
      <c r="M1811" s="27">
        <f t="shared" si="531"/>
        <v>99.994766224703412</v>
      </c>
    </row>
    <row r="1812" spans="1:13" ht="18" customHeight="1">
      <c r="A1812" s="29"/>
      <c r="B1812" s="30"/>
      <c r="C1812" s="27"/>
      <c r="D1812" s="27"/>
      <c r="E1812" s="27"/>
      <c r="F1812" s="27"/>
      <c r="G1812" s="27"/>
      <c r="H1812" s="27"/>
      <c r="I1812" s="27"/>
      <c r="J1812" s="27"/>
      <c r="K1812" s="27"/>
      <c r="L1812" s="24"/>
      <c r="M1812" s="27"/>
    </row>
    <row r="1813" spans="1:13" s="28" customFormat="1" ht="18" customHeight="1">
      <c r="A1813" s="23" t="s">
        <v>232</v>
      </c>
      <c r="B1813" s="34">
        <v>80140</v>
      </c>
      <c r="C1813" s="24">
        <f>C1814</f>
        <v>1877623.9100000001</v>
      </c>
      <c r="D1813" s="24">
        <f>D1814</f>
        <v>0</v>
      </c>
      <c r="E1813" s="24">
        <f t="shared" ref="E1813:E1832" si="534">C1813+D1813</f>
        <v>1877623.9100000001</v>
      </c>
      <c r="F1813" s="24">
        <f>F1814</f>
        <v>1867336.8399999999</v>
      </c>
      <c r="G1813" s="24">
        <f>G1814</f>
        <v>0</v>
      </c>
      <c r="H1813" s="24">
        <f t="shared" ref="H1813:H1832" si="535">F1813+G1813</f>
        <v>1867336.8399999999</v>
      </c>
      <c r="I1813" s="24">
        <f>I1814</f>
        <v>117105.85999999999</v>
      </c>
      <c r="J1813" s="24">
        <f>J1814</f>
        <v>0</v>
      </c>
      <c r="K1813" s="24">
        <f t="shared" ref="K1813:K1836" si="536">F1813/C1813*100</f>
        <v>99.452122976001064</v>
      </c>
      <c r="L1813" s="24">
        <v>0</v>
      </c>
      <c r="M1813" s="24">
        <f t="shared" ref="M1813:M1836" si="537">H1813/E1813*100</f>
        <v>99.452122976001064</v>
      </c>
    </row>
    <row r="1814" spans="1:13" s="28" customFormat="1" ht="18" customHeight="1">
      <c r="A1814" s="22" t="s">
        <v>397</v>
      </c>
      <c r="B1814" s="34"/>
      <c r="C1814" s="24">
        <f>C1815</f>
        <v>1877623.9100000001</v>
      </c>
      <c r="D1814" s="24">
        <f>D1815</f>
        <v>0</v>
      </c>
      <c r="E1814" s="24">
        <f t="shared" si="534"/>
        <v>1877623.9100000001</v>
      </c>
      <c r="F1814" s="24">
        <f>F1815</f>
        <v>1867336.8399999999</v>
      </c>
      <c r="G1814" s="24">
        <f>G1815</f>
        <v>0</v>
      </c>
      <c r="H1814" s="24">
        <f t="shared" si="535"/>
        <v>1867336.8399999999</v>
      </c>
      <c r="I1814" s="24">
        <f>I1815</f>
        <v>117105.85999999999</v>
      </c>
      <c r="J1814" s="24">
        <f>J1815</f>
        <v>0</v>
      </c>
      <c r="K1814" s="24">
        <f t="shared" si="536"/>
        <v>99.452122976001064</v>
      </c>
      <c r="L1814" s="24"/>
      <c r="M1814" s="24">
        <f t="shared" si="537"/>
        <v>99.452122976001064</v>
      </c>
    </row>
    <row r="1815" spans="1:13" s="28" customFormat="1" ht="18" customHeight="1">
      <c r="A1815" s="97" t="s">
        <v>398</v>
      </c>
      <c r="B1815" s="73"/>
      <c r="C1815" s="32">
        <f>C1816+C1817</f>
        <v>1877623.9100000001</v>
      </c>
      <c r="D1815" s="32">
        <f>D1816+D1817</f>
        <v>0</v>
      </c>
      <c r="E1815" s="32">
        <f t="shared" si="534"/>
        <v>1877623.9100000001</v>
      </c>
      <c r="F1815" s="32">
        <f>F1816+F1817</f>
        <v>1867336.8399999999</v>
      </c>
      <c r="G1815" s="32">
        <f>G1816+G1817</f>
        <v>0</v>
      </c>
      <c r="H1815" s="32">
        <f t="shared" si="535"/>
        <v>1867336.8399999999</v>
      </c>
      <c r="I1815" s="32">
        <f>I1816+I1817</f>
        <v>117105.85999999999</v>
      </c>
      <c r="J1815" s="32">
        <f>J1816+J1817</f>
        <v>0</v>
      </c>
      <c r="K1815" s="32">
        <f t="shared" si="536"/>
        <v>99.452122976001064</v>
      </c>
      <c r="L1815" s="32"/>
      <c r="M1815" s="32">
        <f t="shared" si="537"/>
        <v>99.452122976001064</v>
      </c>
    </row>
    <row r="1816" spans="1:13" s="28" customFormat="1" ht="18" customHeight="1">
      <c r="A1816" s="98" t="s">
        <v>399</v>
      </c>
      <c r="B1816" s="73"/>
      <c r="C1816" s="32">
        <f>SUM(C1818:C1822)</f>
        <v>1202740</v>
      </c>
      <c r="D1816" s="32">
        <f>SUM(D1818:D1822)</f>
        <v>0</v>
      </c>
      <c r="E1816" s="32">
        <f t="shared" si="534"/>
        <v>1202740</v>
      </c>
      <c r="F1816" s="32">
        <f>SUM(F1818:F1822)</f>
        <v>1202436.8799999999</v>
      </c>
      <c r="G1816" s="32">
        <f>SUM(G1818:G1822)</f>
        <v>0</v>
      </c>
      <c r="H1816" s="32">
        <f t="shared" si="535"/>
        <v>1202436.8799999999</v>
      </c>
      <c r="I1816" s="32">
        <f>SUM(I1818:I1822)</f>
        <v>109640.45999999999</v>
      </c>
      <c r="J1816" s="32">
        <f>SUM(J1818:J1822)</f>
        <v>0</v>
      </c>
      <c r="K1816" s="32">
        <f t="shared" si="536"/>
        <v>99.974797545604204</v>
      </c>
      <c r="L1816" s="32"/>
      <c r="M1816" s="32">
        <f t="shared" si="537"/>
        <v>99.974797545604204</v>
      </c>
    </row>
    <row r="1817" spans="1:13" s="28" customFormat="1" ht="18" customHeight="1">
      <c r="A1817" s="98" t="s">
        <v>400</v>
      </c>
      <c r="B1817" s="73"/>
      <c r="C1817" s="32">
        <f>SUM(C1823:C1836)</f>
        <v>674883.91</v>
      </c>
      <c r="D1817" s="32">
        <f>SUM(D1823:D1836)</f>
        <v>0</v>
      </c>
      <c r="E1817" s="32">
        <f t="shared" si="534"/>
        <v>674883.91</v>
      </c>
      <c r="F1817" s="32">
        <f>SUM(F1823:F1836)</f>
        <v>664899.96</v>
      </c>
      <c r="G1817" s="32">
        <f>SUM(G1823:G1836)</f>
        <v>0</v>
      </c>
      <c r="H1817" s="32">
        <f t="shared" si="535"/>
        <v>664899.96</v>
      </c>
      <c r="I1817" s="32">
        <f>SUM(I1823:I1836)</f>
        <v>7465.4</v>
      </c>
      <c r="J1817" s="32">
        <f>SUM(J1823:J1836)</f>
        <v>0</v>
      </c>
      <c r="K1817" s="32">
        <f t="shared" si="536"/>
        <v>98.520641868614106</v>
      </c>
      <c r="L1817" s="32"/>
      <c r="M1817" s="32">
        <f t="shared" si="537"/>
        <v>98.520641868614106</v>
      </c>
    </row>
    <row r="1818" spans="1:13" ht="18" customHeight="1">
      <c r="A1818" s="33" t="s">
        <v>33</v>
      </c>
      <c r="B1818" s="25" t="s">
        <v>34</v>
      </c>
      <c r="C1818" s="27">
        <v>908334</v>
      </c>
      <c r="D1818" s="27"/>
      <c r="E1818" s="27">
        <f t="shared" si="534"/>
        <v>908334</v>
      </c>
      <c r="F1818" s="27">
        <v>908332.69</v>
      </c>
      <c r="G1818" s="27"/>
      <c r="H1818" s="27">
        <f t="shared" si="535"/>
        <v>908332.69</v>
      </c>
      <c r="I1818" s="27">
        <v>14604.54</v>
      </c>
      <c r="J1818" s="27"/>
      <c r="K1818" s="27">
        <f t="shared" si="536"/>
        <v>99.999855779922356</v>
      </c>
      <c r="L1818" s="27"/>
      <c r="M1818" s="27">
        <f t="shared" si="537"/>
        <v>99.999855779922356</v>
      </c>
    </row>
    <row r="1819" spans="1:13" ht="18" customHeight="1">
      <c r="A1819" s="33" t="s">
        <v>35</v>
      </c>
      <c r="B1819" s="25" t="s">
        <v>36</v>
      </c>
      <c r="C1819" s="27">
        <v>67598</v>
      </c>
      <c r="D1819" s="27"/>
      <c r="E1819" s="27">
        <f t="shared" si="534"/>
        <v>67598</v>
      </c>
      <c r="F1819" s="27">
        <v>67596.679999999993</v>
      </c>
      <c r="G1819" s="27"/>
      <c r="H1819" s="27">
        <f t="shared" si="535"/>
        <v>67596.679999999993</v>
      </c>
      <c r="I1819" s="27">
        <v>70307.509999999995</v>
      </c>
      <c r="J1819" s="27"/>
      <c r="K1819" s="27">
        <f t="shared" si="536"/>
        <v>99.9980472795053</v>
      </c>
      <c r="L1819" s="27"/>
      <c r="M1819" s="27">
        <f t="shared" si="537"/>
        <v>99.9980472795053</v>
      </c>
    </row>
    <row r="1820" spans="1:13" ht="18" customHeight="1">
      <c r="A1820" s="35" t="s">
        <v>22</v>
      </c>
      <c r="B1820" s="25" t="s">
        <v>23</v>
      </c>
      <c r="C1820" s="27">
        <v>127340</v>
      </c>
      <c r="D1820" s="27"/>
      <c r="E1820" s="27">
        <f t="shared" si="534"/>
        <v>127340</v>
      </c>
      <c r="F1820" s="27">
        <v>127260.16</v>
      </c>
      <c r="G1820" s="27"/>
      <c r="H1820" s="27">
        <f t="shared" si="535"/>
        <v>127260.16</v>
      </c>
      <c r="I1820" s="27">
        <v>17155.52</v>
      </c>
      <c r="J1820" s="27"/>
      <c r="K1820" s="27">
        <f t="shared" si="536"/>
        <v>99.937301711952259</v>
      </c>
      <c r="L1820" s="27"/>
      <c r="M1820" s="27">
        <f t="shared" si="537"/>
        <v>99.937301711952259</v>
      </c>
    </row>
    <row r="1821" spans="1:13" ht="18" customHeight="1">
      <c r="A1821" s="33" t="s">
        <v>24</v>
      </c>
      <c r="B1821" s="25" t="s">
        <v>25</v>
      </c>
      <c r="C1821" s="27">
        <v>19768</v>
      </c>
      <c r="D1821" s="27"/>
      <c r="E1821" s="27">
        <f t="shared" si="534"/>
        <v>19768</v>
      </c>
      <c r="F1821" s="27">
        <v>19649.830000000002</v>
      </c>
      <c r="G1821" s="27"/>
      <c r="H1821" s="27">
        <f t="shared" si="535"/>
        <v>19649.830000000002</v>
      </c>
      <c r="I1821" s="27">
        <v>2172.48</v>
      </c>
      <c r="J1821" s="27"/>
      <c r="K1821" s="27">
        <f t="shared" si="536"/>
        <v>99.402215702144886</v>
      </c>
      <c r="L1821" s="27"/>
      <c r="M1821" s="27">
        <f t="shared" si="537"/>
        <v>99.402215702144886</v>
      </c>
    </row>
    <row r="1822" spans="1:13" ht="18" customHeight="1">
      <c r="A1822" s="35" t="s">
        <v>26</v>
      </c>
      <c r="B1822" s="25" t="s">
        <v>27</v>
      </c>
      <c r="C1822" s="27">
        <v>79700</v>
      </c>
      <c r="D1822" s="27"/>
      <c r="E1822" s="27">
        <f t="shared" si="534"/>
        <v>79700</v>
      </c>
      <c r="F1822" s="27">
        <v>79597.52</v>
      </c>
      <c r="G1822" s="27"/>
      <c r="H1822" s="27">
        <f t="shared" si="535"/>
        <v>79597.52</v>
      </c>
      <c r="I1822" s="27">
        <v>5400.41</v>
      </c>
      <c r="J1822" s="27"/>
      <c r="K1822" s="27">
        <f t="shared" si="536"/>
        <v>99.87141781681305</v>
      </c>
      <c r="L1822" s="27"/>
      <c r="M1822" s="27">
        <f t="shared" si="537"/>
        <v>99.87141781681305</v>
      </c>
    </row>
    <row r="1823" spans="1:13" ht="18" customHeight="1">
      <c r="A1823" s="35" t="s">
        <v>37</v>
      </c>
      <c r="B1823" s="25" t="s">
        <v>38</v>
      </c>
      <c r="C1823" s="27">
        <v>209656</v>
      </c>
      <c r="D1823" s="27"/>
      <c r="E1823" s="27">
        <f t="shared" si="534"/>
        <v>209656</v>
      </c>
      <c r="F1823" s="27">
        <v>204607.04</v>
      </c>
      <c r="G1823" s="27"/>
      <c r="H1823" s="27">
        <f t="shared" si="535"/>
        <v>204607.04</v>
      </c>
      <c r="I1823" s="27">
        <v>489.45</v>
      </c>
      <c r="J1823" s="27"/>
      <c r="K1823" s="27">
        <f t="shared" si="536"/>
        <v>97.591788453466634</v>
      </c>
      <c r="L1823" s="27"/>
      <c r="M1823" s="27">
        <f t="shared" si="537"/>
        <v>97.591788453466634</v>
      </c>
    </row>
    <row r="1824" spans="1:13" ht="18" customHeight="1">
      <c r="A1824" s="33" t="s">
        <v>289</v>
      </c>
      <c r="B1824" s="25" t="s">
        <v>120</v>
      </c>
      <c r="C1824" s="27">
        <v>78260</v>
      </c>
      <c r="D1824" s="27"/>
      <c r="E1824" s="27">
        <f t="shared" si="534"/>
        <v>78260</v>
      </c>
      <c r="F1824" s="27">
        <v>78247.7</v>
      </c>
      <c r="G1824" s="27"/>
      <c r="H1824" s="27">
        <f t="shared" si="535"/>
        <v>78247.7</v>
      </c>
      <c r="I1824" s="27"/>
      <c r="J1824" s="27"/>
      <c r="K1824" s="27">
        <f t="shared" si="536"/>
        <v>99.984283158701757</v>
      </c>
      <c r="L1824" s="27"/>
      <c r="M1824" s="27">
        <f t="shared" si="537"/>
        <v>99.984283158701757</v>
      </c>
    </row>
    <row r="1825" spans="1:13" ht="18" customHeight="1">
      <c r="A1825" s="33" t="s">
        <v>47</v>
      </c>
      <c r="B1825" s="25" t="s">
        <v>48</v>
      </c>
      <c r="C1825" s="27">
        <v>45852</v>
      </c>
      <c r="D1825" s="27"/>
      <c r="E1825" s="27">
        <f t="shared" si="534"/>
        <v>45852</v>
      </c>
      <c r="F1825" s="27">
        <v>45710.26</v>
      </c>
      <c r="G1825" s="27"/>
      <c r="H1825" s="27">
        <f t="shared" si="535"/>
        <v>45710.26</v>
      </c>
      <c r="I1825" s="27">
        <v>3801.62</v>
      </c>
      <c r="J1825" s="27"/>
      <c r="K1825" s="27">
        <f t="shared" si="536"/>
        <v>99.690874989095363</v>
      </c>
      <c r="L1825" s="27"/>
      <c r="M1825" s="27">
        <f t="shared" si="537"/>
        <v>99.690874989095363</v>
      </c>
    </row>
    <row r="1826" spans="1:13" ht="18" customHeight="1">
      <c r="A1826" s="35" t="s">
        <v>39</v>
      </c>
      <c r="B1826" s="25" t="s">
        <v>40</v>
      </c>
      <c r="C1826" s="27">
        <v>111885.91</v>
      </c>
      <c r="D1826" s="27"/>
      <c r="E1826" s="27">
        <f t="shared" si="534"/>
        <v>111885.91</v>
      </c>
      <c r="F1826" s="27">
        <v>111877.15</v>
      </c>
      <c r="G1826" s="27"/>
      <c r="H1826" s="27">
        <f t="shared" si="535"/>
        <v>111877.15</v>
      </c>
      <c r="I1826" s="27"/>
      <c r="J1826" s="27"/>
      <c r="K1826" s="27">
        <f t="shared" si="536"/>
        <v>99.992170595922218</v>
      </c>
      <c r="L1826" s="27"/>
      <c r="M1826" s="27">
        <f t="shared" si="537"/>
        <v>99.992170595922218</v>
      </c>
    </row>
    <row r="1827" spans="1:13" ht="18" customHeight="1">
      <c r="A1827" s="35" t="s">
        <v>211</v>
      </c>
      <c r="B1827" s="25" t="s">
        <v>212</v>
      </c>
      <c r="C1827" s="27">
        <v>1000</v>
      </c>
      <c r="D1827" s="27"/>
      <c r="E1827" s="27">
        <f t="shared" si="534"/>
        <v>1000</v>
      </c>
      <c r="F1827" s="27">
        <v>965</v>
      </c>
      <c r="G1827" s="27"/>
      <c r="H1827" s="27">
        <f t="shared" si="535"/>
        <v>965</v>
      </c>
      <c r="I1827" s="27"/>
      <c r="J1827" s="27"/>
      <c r="K1827" s="27">
        <f t="shared" si="536"/>
        <v>96.5</v>
      </c>
      <c r="L1827" s="27"/>
      <c r="M1827" s="27">
        <f t="shared" si="537"/>
        <v>96.5</v>
      </c>
    </row>
    <row r="1828" spans="1:13" ht="18" customHeight="1">
      <c r="A1828" s="33" t="s">
        <v>28</v>
      </c>
      <c r="B1828" s="25" t="s">
        <v>29</v>
      </c>
      <c r="C1828" s="27">
        <v>130610</v>
      </c>
      <c r="D1828" s="27"/>
      <c r="E1828" s="27">
        <f t="shared" si="534"/>
        <v>130610</v>
      </c>
      <c r="F1828" s="27">
        <v>127379.85</v>
      </c>
      <c r="G1828" s="27"/>
      <c r="H1828" s="27">
        <f t="shared" si="535"/>
        <v>127379.85</v>
      </c>
      <c r="I1828" s="27">
        <v>3174.33</v>
      </c>
      <c r="J1828" s="27"/>
      <c r="K1828" s="27">
        <f t="shared" si="536"/>
        <v>97.526873899395156</v>
      </c>
      <c r="L1828" s="27"/>
      <c r="M1828" s="27">
        <f t="shared" si="537"/>
        <v>97.526873899395156</v>
      </c>
    </row>
    <row r="1829" spans="1:13" ht="18" customHeight="1">
      <c r="A1829" s="33" t="s">
        <v>73</v>
      </c>
      <c r="B1829" s="25" t="s">
        <v>74</v>
      </c>
      <c r="C1829" s="27">
        <v>450</v>
      </c>
      <c r="D1829" s="27"/>
      <c r="E1829" s="27">
        <f>C1829+D1829</f>
        <v>450</v>
      </c>
      <c r="F1829" s="27">
        <v>406</v>
      </c>
      <c r="G1829" s="27"/>
      <c r="H1829" s="27">
        <f>F1829+G1829</f>
        <v>406</v>
      </c>
      <c r="I1829" s="27"/>
      <c r="J1829" s="27"/>
      <c r="K1829" s="27">
        <f t="shared" si="536"/>
        <v>90.222222222222229</v>
      </c>
      <c r="L1829" s="27"/>
      <c r="M1829" s="27">
        <f t="shared" si="537"/>
        <v>90.222222222222229</v>
      </c>
    </row>
    <row r="1830" spans="1:13" ht="18" customHeight="1">
      <c r="A1830" s="72" t="s">
        <v>293</v>
      </c>
      <c r="B1830" s="25" t="s">
        <v>261</v>
      </c>
      <c r="C1830" s="27">
        <v>3500</v>
      </c>
      <c r="D1830" s="27"/>
      <c r="E1830" s="27">
        <f>C1830+D1830</f>
        <v>3500</v>
      </c>
      <c r="F1830" s="27">
        <v>3197.62</v>
      </c>
      <c r="G1830" s="27"/>
      <c r="H1830" s="27">
        <f>F1830+G1830</f>
        <v>3197.62</v>
      </c>
      <c r="I1830" s="27"/>
      <c r="J1830" s="27"/>
      <c r="K1830" s="27">
        <f t="shared" si="536"/>
        <v>91.360571428571419</v>
      </c>
      <c r="L1830" s="27"/>
      <c r="M1830" s="27">
        <f t="shared" si="537"/>
        <v>91.360571428571419</v>
      </c>
    </row>
    <row r="1831" spans="1:13" ht="18" customHeight="1">
      <c r="A1831" s="33" t="s">
        <v>75</v>
      </c>
      <c r="B1831" s="25" t="s">
        <v>76</v>
      </c>
      <c r="C1831" s="27">
        <v>1400</v>
      </c>
      <c r="D1831" s="27"/>
      <c r="E1831" s="27">
        <f t="shared" si="534"/>
        <v>1400</v>
      </c>
      <c r="F1831" s="27">
        <v>1252.52</v>
      </c>
      <c r="G1831" s="27"/>
      <c r="H1831" s="27">
        <f t="shared" si="535"/>
        <v>1252.52</v>
      </c>
      <c r="I1831" s="27"/>
      <c r="J1831" s="27"/>
      <c r="K1831" s="27">
        <f t="shared" si="536"/>
        <v>89.465714285714284</v>
      </c>
      <c r="L1831" s="27"/>
      <c r="M1831" s="27">
        <f t="shared" si="537"/>
        <v>89.465714285714284</v>
      </c>
    </row>
    <row r="1832" spans="1:13" ht="18" customHeight="1">
      <c r="A1832" s="33" t="s">
        <v>41</v>
      </c>
      <c r="B1832" s="25" t="s">
        <v>42</v>
      </c>
      <c r="C1832" s="27">
        <v>66622</v>
      </c>
      <c r="D1832" s="27"/>
      <c r="E1832" s="27">
        <f t="shared" si="534"/>
        <v>66622</v>
      </c>
      <c r="F1832" s="27">
        <v>66622</v>
      </c>
      <c r="G1832" s="27"/>
      <c r="H1832" s="27">
        <f t="shared" si="535"/>
        <v>66622</v>
      </c>
      <c r="I1832" s="27"/>
      <c r="J1832" s="27"/>
      <c r="K1832" s="27">
        <f t="shared" si="536"/>
        <v>100</v>
      </c>
      <c r="L1832" s="27"/>
      <c r="M1832" s="27">
        <f t="shared" si="537"/>
        <v>100</v>
      </c>
    </row>
    <row r="1833" spans="1:13" ht="18" customHeight="1">
      <c r="A1833" s="33" t="s">
        <v>49</v>
      </c>
      <c r="B1833" s="25" t="s">
        <v>50</v>
      </c>
      <c r="C1833" s="27">
        <v>18</v>
      </c>
      <c r="D1833" s="27"/>
      <c r="E1833" s="27">
        <f>C1833+D1833</f>
        <v>18</v>
      </c>
      <c r="F1833" s="27">
        <v>18</v>
      </c>
      <c r="G1833" s="27"/>
      <c r="H1833" s="27">
        <f>F1833+G1833</f>
        <v>18</v>
      </c>
      <c r="I1833" s="27"/>
      <c r="J1833" s="27"/>
      <c r="K1833" s="27">
        <f t="shared" si="536"/>
        <v>100</v>
      </c>
      <c r="L1833" s="27"/>
      <c r="M1833" s="27">
        <f t="shared" si="537"/>
        <v>100</v>
      </c>
    </row>
    <row r="1834" spans="1:13" ht="18" customHeight="1">
      <c r="A1834" s="71" t="s">
        <v>279</v>
      </c>
      <c r="B1834" s="25" t="s">
        <v>265</v>
      </c>
      <c r="C1834" s="27">
        <v>2200</v>
      </c>
      <c r="D1834" s="27"/>
      <c r="E1834" s="27">
        <f>C1834+D1834</f>
        <v>2200</v>
      </c>
      <c r="F1834" s="27">
        <v>2128.54</v>
      </c>
      <c r="G1834" s="27"/>
      <c r="H1834" s="27">
        <f>F1834+G1834</f>
        <v>2128.54</v>
      </c>
      <c r="I1834" s="27"/>
      <c r="J1834" s="27"/>
      <c r="K1834" s="27">
        <f t="shared" si="536"/>
        <v>96.75181818181818</v>
      </c>
      <c r="L1834" s="27"/>
      <c r="M1834" s="27">
        <f t="shared" si="537"/>
        <v>96.75181818181818</v>
      </c>
    </row>
    <row r="1835" spans="1:13" ht="18" customHeight="1">
      <c r="A1835" s="71" t="s">
        <v>286</v>
      </c>
      <c r="B1835" s="25" t="s">
        <v>266</v>
      </c>
      <c r="C1835" s="27">
        <v>1330</v>
      </c>
      <c r="D1835" s="27"/>
      <c r="E1835" s="27">
        <f>C1835+D1835</f>
        <v>1330</v>
      </c>
      <c r="F1835" s="27">
        <v>1289.3399999999999</v>
      </c>
      <c r="G1835" s="27"/>
      <c r="H1835" s="27">
        <f>F1835+G1835</f>
        <v>1289.3399999999999</v>
      </c>
      <c r="I1835" s="27"/>
      <c r="J1835" s="27"/>
      <c r="K1835" s="27">
        <f t="shared" si="536"/>
        <v>96.942857142857136</v>
      </c>
      <c r="L1835" s="27"/>
      <c r="M1835" s="27">
        <f t="shared" si="537"/>
        <v>96.942857142857136</v>
      </c>
    </row>
    <row r="1836" spans="1:13" ht="18" customHeight="1">
      <c r="A1836" s="71" t="s">
        <v>287</v>
      </c>
      <c r="B1836" s="25" t="s">
        <v>267</v>
      </c>
      <c r="C1836" s="27">
        <v>22100</v>
      </c>
      <c r="D1836" s="27"/>
      <c r="E1836" s="27">
        <f>C1836+D1836</f>
        <v>22100</v>
      </c>
      <c r="F1836" s="27">
        <v>21198.94</v>
      </c>
      <c r="G1836" s="27"/>
      <c r="H1836" s="27">
        <f>F1836+G1836</f>
        <v>21198.94</v>
      </c>
      <c r="I1836" s="27"/>
      <c r="J1836" s="27"/>
      <c r="K1836" s="27">
        <f t="shared" si="536"/>
        <v>95.922805429864241</v>
      </c>
      <c r="L1836" s="27"/>
      <c r="M1836" s="27">
        <f t="shared" si="537"/>
        <v>95.922805429864241</v>
      </c>
    </row>
    <row r="1837" spans="1:13" ht="18" customHeight="1">
      <c r="A1837" s="25"/>
      <c r="B1837" s="25"/>
      <c r="C1837" s="27"/>
      <c r="D1837" s="27"/>
      <c r="E1837" s="27"/>
      <c r="F1837" s="27"/>
      <c r="G1837" s="27"/>
      <c r="H1837" s="27"/>
      <c r="I1837" s="27"/>
      <c r="J1837" s="27"/>
      <c r="K1837" s="27"/>
      <c r="L1837" s="27"/>
      <c r="M1837" s="27"/>
    </row>
    <row r="1838" spans="1:13" s="28" customFormat="1" ht="18" customHeight="1">
      <c r="A1838" s="37" t="s">
        <v>127</v>
      </c>
      <c r="B1838" s="34">
        <v>80146</v>
      </c>
      <c r="C1838" s="24">
        <f>C1839</f>
        <v>77729.399999999994</v>
      </c>
      <c r="D1838" s="24">
        <f>D1839</f>
        <v>0</v>
      </c>
      <c r="E1838" s="24">
        <f t="shared" ref="E1838:E1850" si="538">C1838+D1838</f>
        <v>77729.399999999994</v>
      </c>
      <c r="F1838" s="24">
        <f>F1839</f>
        <v>77546.39</v>
      </c>
      <c r="G1838" s="24">
        <f>SUM(G1843:G1849)</f>
        <v>0</v>
      </c>
      <c r="H1838" s="24">
        <f>SUM(F1838:G1838)</f>
        <v>77546.39</v>
      </c>
      <c r="I1838" s="24">
        <f>I1839</f>
        <v>2157.5299999999997</v>
      </c>
      <c r="J1838" s="24">
        <f>J1839</f>
        <v>0</v>
      </c>
      <c r="K1838" s="24">
        <f t="shared" ref="K1838:K1850" si="539">F1838/C1838*100</f>
        <v>99.76455498177009</v>
      </c>
      <c r="L1838" s="24">
        <v>0</v>
      </c>
      <c r="M1838" s="24">
        <f t="shared" ref="M1838:M1870" si="540">H1838/E1838*100</f>
        <v>99.76455498177009</v>
      </c>
    </row>
    <row r="1839" spans="1:13" s="28" customFormat="1" ht="18" customHeight="1">
      <c r="A1839" s="22" t="s">
        <v>397</v>
      </c>
      <c r="B1839" s="34"/>
      <c r="C1839" s="24">
        <f>C1840</f>
        <v>77729.399999999994</v>
      </c>
      <c r="D1839" s="24">
        <f>D1840</f>
        <v>0</v>
      </c>
      <c r="E1839" s="24">
        <f t="shared" si="538"/>
        <v>77729.399999999994</v>
      </c>
      <c r="F1839" s="24">
        <f>F1840</f>
        <v>77546.39</v>
      </c>
      <c r="G1839" s="24">
        <f>G1840</f>
        <v>0</v>
      </c>
      <c r="H1839" s="24">
        <f>SUM(F1839:G1839)</f>
        <v>77546.39</v>
      </c>
      <c r="I1839" s="24">
        <f>I1840</f>
        <v>2157.5299999999997</v>
      </c>
      <c r="J1839" s="24">
        <f>J1840</f>
        <v>0</v>
      </c>
      <c r="K1839" s="24">
        <f t="shared" si="539"/>
        <v>99.76455498177009</v>
      </c>
      <c r="L1839" s="24"/>
      <c r="M1839" s="24">
        <f t="shared" si="540"/>
        <v>99.76455498177009</v>
      </c>
    </row>
    <row r="1840" spans="1:13" s="28" customFormat="1" ht="18" customHeight="1">
      <c r="A1840" s="97" t="s">
        <v>398</v>
      </c>
      <c r="B1840" s="73"/>
      <c r="C1840" s="32">
        <f>C1841+C1842</f>
        <v>77729.399999999994</v>
      </c>
      <c r="D1840" s="32">
        <f>D1841+D1842</f>
        <v>0</v>
      </c>
      <c r="E1840" s="32">
        <f t="shared" si="538"/>
        <v>77729.399999999994</v>
      </c>
      <c r="F1840" s="32">
        <f>F1841+F1842</f>
        <v>77546.39</v>
      </c>
      <c r="G1840" s="32">
        <f>G1841+G1842</f>
        <v>0</v>
      </c>
      <c r="H1840" s="32">
        <f>SUM(F1840:G1840)</f>
        <v>77546.39</v>
      </c>
      <c r="I1840" s="32">
        <f>I1841+I1842</f>
        <v>2157.5299999999997</v>
      </c>
      <c r="J1840" s="32">
        <f>J1841+J1842</f>
        <v>0</v>
      </c>
      <c r="K1840" s="32">
        <f t="shared" si="539"/>
        <v>99.76455498177009</v>
      </c>
      <c r="L1840" s="32"/>
      <c r="M1840" s="32">
        <f t="shared" si="540"/>
        <v>99.76455498177009</v>
      </c>
    </row>
    <row r="1841" spans="1:13" s="28" customFormat="1" ht="18" customHeight="1">
      <c r="A1841" s="98" t="s">
        <v>399</v>
      </c>
      <c r="B1841" s="73"/>
      <c r="C1841" s="32">
        <f>SUM(C1843:C1847)</f>
        <v>29763</v>
      </c>
      <c r="D1841" s="32">
        <f>SUM(D1843:D1847)</f>
        <v>0</v>
      </c>
      <c r="E1841" s="32">
        <f t="shared" si="538"/>
        <v>29763</v>
      </c>
      <c r="F1841" s="32">
        <f>SUM(F1843:F1847)</f>
        <v>29762.99</v>
      </c>
      <c r="G1841" s="32">
        <f>SUM(G1843:G1847)</f>
        <v>0</v>
      </c>
      <c r="H1841" s="32">
        <f>SUM(F1841:G1841)</f>
        <v>29762.99</v>
      </c>
      <c r="I1841" s="32">
        <f>SUM(I1843:I1847)</f>
        <v>2157.5299999999997</v>
      </c>
      <c r="J1841" s="32">
        <f>SUM(J1843:J1847)</f>
        <v>0</v>
      </c>
      <c r="K1841" s="32">
        <f t="shared" si="539"/>
        <v>99.999966401236435</v>
      </c>
      <c r="L1841" s="32"/>
      <c r="M1841" s="32">
        <f t="shared" si="540"/>
        <v>99.999966401236435</v>
      </c>
    </row>
    <row r="1842" spans="1:13" s="28" customFormat="1" ht="18" customHeight="1">
      <c r="A1842" s="98" t="s">
        <v>400</v>
      </c>
      <c r="B1842" s="73"/>
      <c r="C1842" s="32">
        <f>SUM(C1848:C1850)</f>
        <v>47966.400000000001</v>
      </c>
      <c r="D1842" s="32">
        <f>SUM(D1848:D1850)</f>
        <v>0</v>
      </c>
      <c r="E1842" s="32">
        <f t="shared" si="538"/>
        <v>47966.400000000001</v>
      </c>
      <c r="F1842" s="32">
        <f>SUM(F1848:F1850)</f>
        <v>47783.4</v>
      </c>
      <c r="G1842" s="32">
        <f>SUM(G1848:G1850)</f>
        <v>0</v>
      </c>
      <c r="H1842" s="32">
        <f>SUM(F1842:G1842)</f>
        <v>47783.4</v>
      </c>
      <c r="I1842" s="32">
        <f>SUM(I1848:I1850)</f>
        <v>0</v>
      </c>
      <c r="J1842" s="32">
        <f>SUM(J1848:J1850)</f>
        <v>0</v>
      </c>
      <c r="K1842" s="32">
        <f t="shared" si="539"/>
        <v>99.618482938056644</v>
      </c>
      <c r="L1842" s="32"/>
      <c r="M1842" s="32">
        <f t="shared" si="540"/>
        <v>99.618482938056644</v>
      </c>
    </row>
    <row r="1843" spans="1:13" ht="18" customHeight="1">
      <c r="A1843" s="33" t="s">
        <v>33</v>
      </c>
      <c r="B1843" s="25" t="s">
        <v>34</v>
      </c>
      <c r="C1843" s="27">
        <v>23136</v>
      </c>
      <c r="D1843" s="27"/>
      <c r="E1843" s="27">
        <f t="shared" si="538"/>
        <v>23136</v>
      </c>
      <c r="F1843" s="27">
        <v>23136</v>
      </c>
      <c r="G1843" s="27"/>
      <c r="H1843" s="27">
        <f t="shared" ref="H1843:H1850" si="541">F1843+G1843</f>
        <v>23136</v>
      </c>
      <c r="I1843" s="27">
        <v>0.84</v>
      </c>
      <c r="J1843" s="32"/>
      <c r="K1843" s="32">
        <f t="shared" si="539"/>
        <v>100</v>
      </c>
      <c r="L1843" s="32"/>
      <c r="M1843" s="32">
        <f t="shared" si="540"/>
        <v>100</v>
      </c>
    </row>
    <row r="1844" spans="1:13" ht="18" customHeight="1">
      <c r="A1844" s="33" t="s">
        <v>35</v>
      </c>
      <c r="B1844" s="25" t="s">
        <v>36</v>
      </c>
      <c r="C1844" s="27">
        <v>1727</v>
      </c>
      <c r="D1844" s="27"/>
      <c r="E1844" s="27">
        <f t="shared" si="538"/>
        <v>1727</v>
      </c>
      <c r="F1844" s="27">
        <v>1726.99</v>
      </c>
      <c r="G1844" s="27"/>
      <c r="H1844" s="27">
        <f t="shared" si="541"/>
        <v>1726.99</v>
      </c>
      <c r="I1844" s="27">
        <v>1831</v>
      </c>
      <c r="J1844" s="27"/>
      <c r="K1844" s="27">
        <f t="shared" si="539"/>
        <v>99.999420961204393</v>
      </c>
      <c r="L1844" s="27"/>
      <c r="M1844" s="27">
        <f t="shared" si="540"/>
        <v>99.999420961204393</v>
      </c>
    </row>
    <row r="1845" spans="1:13" ht="18" customHeight="1">
      <c r="A1845" s="35" t="s">
        <v>22</v>
      </c>
      <c r="B1845" s="25" t="s">
        <v>23</v>
      </c>
      <c r="C1845" s="27">
        <v>3964</v>
      </c>
      <c r="D1845" s="27"/>
      <c r="E1845" s="27">
        <f t="shared" si="538"/>
        <v>3964</v>
      </c>
      <c r="F1845" s="27">
        <v>3964</v>
      </c>
      <c r="G1845" s="27"/>
      <c r="H1845" s="27">
        <f t="shared" si="541"/>
        <v>3964</v>
      </c>
      <c r="I1845" s="27">
        <v>280.38</v>
      </c>
      <c r="J1845" s="27"/>
      <c r="K1845" s="27">
        <f t="shared" si="539"/>
        <v>100</v>
      </c>
      <c r="L1845" s="27"/>
      <c r="M1845" s="27">
        <f t="shared" si="540"/>
        <v>100</v>
      </c>
    </row>
    <row r="1846" spans="1:13" ht="18" customHeight="1">
      <c r="A1846" s="33" t="s">
        <v>24</v>
      </c>
      <c r="B1846" s="25" t="s">
        <v>25</v>
      </c>
      <c r="C1846" s="27">
        <v>636</v>
      </c>
      <c r="D1846" s="27"/>
      <c r="E1846" s="27">
        <f t="shared" si="538"/>
        <v>636</v>
      </c>
      <c r="F1846" s="27">
        <v>636</v>
      </c>
      <c r="G1846" s="27"/>
      <c r="H1846" s="27">
        <f t="shared" si="541"/>
        <v>636</v>
      </c>
      <c r="I1846" s="27">
        <v>45.31</v>
      </c>
      <c r="J1846" s="27"/>
      <c r="K1846" s="27">
        <f t="shared" si="539"/>
        <v>100</v>
      </c>
      <c r="L1846" s="27"/>
      <c r="M1846" s="27">
        <f t="shared" si="540"/>
        <v>100</v>
      </c>
    </row>
    <row r="1847" spans="1:13" ht="18" customHeight="1">
      <c r="A1847" s="35" t="s">
        <v>26</v>
      </c>
      <c r="B1847" s="25" t="s">
        <v>27</v>
      </c>
      <c r="C1847" s="27">
        <v>300</v>
      </c>
      <c r="D1847" s="27"/>
      <c r="E1847" s="27">
        <f t="shared" si="538"/>
        <v>300</v>
      </c>
      <c r="F1847" s="27">
        <v>300</v>
      </c>
      <c r="G1847" s="27"/>
      <c r="H1847" s="27">
        <f t="shared" si="541"/>
        <v>300</v>
      </c>
      <c r="I1847" s="27"/>
      <c r="J1847" s="27"/>
      <c r="K1847" s="27">
        <f t="shared" si="539"/>
        <v>100</v>
      </c>
      <c r="L1847" s="27"/>
      <c r="M1847" s="27">
        <f t="shared" si="540"/>
        <v>100</v>
      </c>
    </row>
    <row r="1848" spans="1:13" ht="18" customHeight="1">
      <c r="A1848" s="33" t="s">
        <v>28</v>
      </c>
      <c r="B1848" s="25" t="s">
        <v>29</v>
      </c>
      <c r="C1848" s="27">
        <v>19700</v>
      </c>
      <c r="D1848" s="27"/>
      <c r="E1848" s="27">
        <f t="shared" si="538"/>
        <v>19700</v>
      </c>
      <c r="F1848" s="27">
        <v>19700</v>
      </c>
      <c r="G1848" s="27"/>
      <c r="H1848" s="27">
        <f t="shared" si="541"/>
        <v>19700</v>
      </c>
      <c r="I1848" s="27"/>
      <c r="J1848" s="27"/>
      <c r="K1848" s="27">
        <f t="shared" si="539"/>
        <v>100</v>
      </c>
      <c r="L1848" s="27"/>
      <c r="M1848" s="27">
        <f t="shared" si="540"/>
        <v>100</v>
      </c>
    </row>
    <row r="1849" spans="1:13" ht="18" customHeight="1">
      <c r="A1849" s="33" t="s">
        <v>41</v>
      </c>
      <c r="B1849" s="25" t="s">
        <v>42</v>
      </c>
      <c r="C1849" s="27">
        <v>1172</v>
      </c>
      <c r="D1849" s="27"/>
      <c r="E1849" s="27">
        <f t="shared" si="538"/>
        <v>1172</v>
      </c>
      <c r="F1849" s="27">
        <v>1172</v>
      </c>
      <c r="G1849" s="27"/>
      <c r="H1849" s="27">
        <f t="shared" si="541"/>
        <v>1172</v>
      </c>
      <c r="I1849" s="27"/>
      <c r="J1849" s="27"/>
      <c r="K1849" s="27">
        <f t="shared" si="539"/>
        <v>100</v>
      </c>
      <c r="L1849" s="27"/>
      <c r="M1849" s="27">
        <f t="shared" si="540"/>
        <v>100</v>
      </c>
    </row>
    <row r="1850" spans="1:13" ht="18" customHeight="1">
      <c r="A1850" s="71" t="s">
        <v>279</v>
      </c>
      <c r="B1850" s="25" t="s">
        <v>265</v>
      </c>
      <c r="C1850" s="27">
        <v>27094.400000000001</v>
      </c>
      <c r="D1850" s="27"/>
      <c r="E1850" s="27">
        <f t="shared" si="538"/>
        <v>27094.400000000001</v>
      </c>
      <c r="F1850" s="27">
        <v>26911.4</v>
      </c>
      <c r="G1850" s="27"/>
      <c r="H1850" s="27">
        <f t="shared" si="541"/>
        <v>26911.4</v>
      </c>
      <c r="I1850" s="27"/>
      <c r="J1850" s="27"/>
      <c r="K1850" s="27">
        <f t="shared" si="539"/>
        <v>99.324583677807965</v>
      </c>
      <c r="L1850" s="27"/>
      <c r="M1850" s="27">
        <f t="shared" si="540"/>
        <v>99.324583677807965</v>
      </c>
    </row>
    <row r="1851" spans="1:13" ht="18" customHeight="1">
      <c r="A1851" s="71"/>
      <c r="B1851" s="25"/>
      <c r="C1851" s="27"/>
      <c r="D1851" s="27"/>
      <c r="E1851" s="27"/>
      <c r="F1851" s="27"/>
      <c r="G1851" s="27"/>
      <c r="H1851" s="27"/>
      <c r="I1851" s="27"/>
      <c r="J1851" s="27"/>
      <c r="K1851" s="27"/>
      <c r="L1851" s="27"/>
      <c r="M1851" s="27"/>
    </row>
    <row r="1852" spans="1:13" ht="18" customHeight="1">
      <c r="A1852" s="23" t="s">
        <v>462</v>
      </c>
      <c r="B1852" s="34">
        <v>80148</v>
      </c>
      <c r="C1852" s="24">
        <f>C1853</f>
        <v>319882</v>
      </c>
      <c r="D1852" s="24">
        <f>D1853</f>
        <v>0</v>
      </c>
      <c r="E1852" s="24">
        <f>C1852+D1852</f>
        <v>319882</v>
      </c>
      <c r="F1852" s="24">
        <f>F1853</f>
        <v>317183.91000000003</v>
      </c>
      <c r="G1852" s="24">
        <f>G1853</f>
        <v>0</v>
      </c>
      <c r="H1852" s="24">
        <f>F1852+G1852</f>
        <v>317183.91000000003</v>
      </c>
      <c r="I1852" s="24">
        <f>I1853</f>
        <v>13888.96</v>
      </c>
      <c r="J1852" s="24">
        <f>J1853</f>
        <v>0</v>
      </c>
      <c r="K1852" s="24">
        <f t="shared" ref="K1852:K1870" si="542">F1852/C1852*100</f>
        <v>99.156535847593801</v>
      </c>
      <c r="L1852" s="43">
        <v>0</v>
      </c>
      <c r="M1852" s="43">
        <f t="shared" si="540"/>
        <v>99.156535847593801</v>
      </c>
    </row>
    <row r="1853" spans="1:13" ht="18" customHeight="1">
      <c r="A1853" s="22" t="s">
        <v>397</v>
      </c>
      <c r="B1853" s="34"/>
      <c r="C1853" s="24">
        <f>C1854+C1857</f>
        <v>319882</v>
      </c>
      <c r="D1853" s="24">
        <f>D1854+D1857</f>
        <v>0</v>
      </c>
      <c r="E1853" s="24">
        <f>C1853+D1853</f>
        <v>319882</v>
      </c>
      <c r="F1853" s="24">
        <f>F1854+F1857</f>
        <v>317183.91000000003</v>
      </c>
      <c r="G1853" s="24">
        <f>G1854+G1857</f>
        <v>0</v>
      </c>
      <c r="H1853" s="24">
        <f>F1853+G1853</f>
        <v>317183.91000000003</v>
      </c>
      <c r="I1853" s="24">
        <f>I1854+I1857</f>
        <v>13888.96</v>
      </c>
      <c r="J1853" s="24">
        <f>J1854+J1857</f>
        <v>0</v>
      </c>
      <c r="K1853" s="24">
        <f t="shared" si="542"/>
        <v>99.156535847593801</v>
      </c>
      <c r="L1853" s="43"/>
      <c r="M1853" s="43">
        <f t="shared" si="540"/>
        <v>99.156535847593801</v>
      </c>
    </row>
    <row r="1854" spans="1:13" ht="18" customHeight="1">
      <c r="A1854" s="97" t="s">
        <v>398</v>
      </c>
      <c r="B1854" s="73"/>
      <c r="C1854" s="32">
        <f>C1855+C1856</f>
        <v>319503</v>
      </c>
      <c r="D1854" s="32">
        <f>D1855+D1856</f>
        <v>0</v>
      </c>
      <c r="E1854" s="32">
        <f>C1854+D1854</f>
        <v>319503</v>
      </c>
      <c r="F1854" s="32">
        <f>F1855+F1856</f>
        <v>316805.93000000005</v>
      </c>
      <c r="G1854" s="32">
        <f>G1855+G1856</f>
        <v>0</v>
      </c>
      <c r="H1854" s="32">
        <f>F1854+G1854</f>
        <v>316805.93000000005</v>
      </c>
      <c r="I1854" s="32">
        <f>I1855+I1856</f>
        <v>13888.96</v>
      </c>
      <c r="J1854" s="32">
        <f>J1855+J1856</f>
        <v>0</v>
      </c>
      <c r="K1854" s="32">
        <f t="shared" si="542"/>
        <v>99.155854561616025</v>
      </c>
      <c r="L1854" s="32"/>
      <c r="M1854" s="32">
        <f t="shared" si="540"/>
        <v>99.155854561616025</v>
      </c>
    </row>
    <row r="1855" spans="1:13" ht="18" customHeight="1">
      <c r="A1855" s="98" t="s">
        <v>399</v>
      </c>
      <c r="B1855" s="73"/>
      <c r="C1855" s="32">
        <f>SUM(C1859:C1862)</f>
        <v>171615</v>
      </c>
      <c r="D1855" s="32">
        <f>SUM(D1859:D1862)</f>
        <v>0</v>
      </c>
      <c r="E1855" s="32">
        <f>C1855+D1855</f>
        <v>171615</v>
      </c>
      <c r="F1855" s="32">
        <f>SUM(F1859:F1862)</f>
        <v>171601.30000000002</v>
      </c>
      <c r="G1855" s="32">
        <f>SUM(G1859:G1862)</f>
        <v>0</v>
      </c>
      <c r="H1855" s="32">
        <f>F1855+G1855</f>
        <v>171601.30000000002</v>
      </c>
      <c r="I1855" s="32">
        <f>SUM(I1859:I1862)</f>
        <v>13047.71</v>
      </c>
      <c r="J1855" s="32">
        <f>SUM(J1859:J1862)</f>
        <v>0</v>
      </c>
      <c r="K1855" s="32">
        <f t="shared" si="542"/>
        <v>99.992017014829713</v>
      </c>
      <c r="L1855" s="32"/>
      <c r="M1855" s="32">
        <f t="shared" si="540"/>
        <v>99.992017014829713</v>
      </c>
    </row>
    <row r="1856" spans="1:13" ht="18" customHeight="1">
      <c r="A1856" s="98" t="s">
        <v>400</v>
      </c>
      <c r="B1856" s="15"/>
      <c r="C1856" s="17">
        <f>SUM(C1863:C1870)</f>
        <v>147888</v>
      </c>
      <c r="D1856" s="17">
        <f>SUM(D1863:D1870)</f>
        <v>0</v>
      </c>
      <c r="E1856" s="17">
        <f>SUM(C1856:D1856)</f>
        <v>147888</v>
      </c>
      <c r="F1856" s="17">
        <f>SUM(F1863:F1870)</f>
        <v>145204.63</v>
      </c>
      <c r="G1856" s="17">
        <f>SUM(G1863:G1870)</f>
        <v>0</v>
      </c>
      <c r="H1856" s="17">
        <f>SUM(F1856:G1856)</f>
        <v>145204.63</v>
      </c>
      <c r="I1856" s="17">
        <f>SUM(I1863:I1870)</f>
        <v>841.25</v>
      </c>
      <c r="J1856" s="20">
        <f>SUM(J1863:J1870)</f>
        <v>0</v>
      </c>
      <c r="K1856" s="32">
        <f t="shared" si="542"/>
        <v>98.185539056583366</v>
      </c>
      <c r="L1856" s="20"/>
      <c r="M1856" s="32">
        <f t="shared" si="540"/>
        <v>98.185539056583366</v>
      </c>
    </row>
    <row r="1857" spans="1:13" ht="18" customHeight="1">
      <c r="A1857" s="98" t="s">
        <v>402</v>
      </c>
      <c r="B1857" s="15"/>
      <c r="C1857" s="17">
        <f>C1858</f>
        <v>379</v>
      </c>
      <c r="D1857" s="17"/>
      <c r="E1857" s="17">
        <f>SUM(C1857:D1857)</f>
        <v>379</v>
      </c>
      <c r="F1857" s="17">
        <f>F1858</f>
        <v>377.98</v>
      </c>
      <c r="G1857" s="17">
        <f>G1858</f>
        <v>0</v>
      </c>
      <c r="H1857" s="17">
        <f>SUM(F1857:G1857)</f>
        <v>377.98</v>
      </c>
      <c r="I1857" s="17">
        <f>I1858</f>
        <v>0</v>
      </c>
      <c r="J1857" s="17">
        <f>J1858</f>
        <v>0</v>
      </c>
      <c r="K1857" s="32">
        <f t="shared" si="542"/>
        <v>99.730870712401071</v>
      </c>
      <c r="L1857" s="20"/>
      <c r="M1857" s="32">
        <f t="shared" si="540"/>
        <v>99.730870712401071</v>
      </c>
    </row>
    <row r="1858" spans="1:13" ht="18" customHeight="1">
      <c r="A1858" s="88" t="s">
        <v>333</v>
      </c>
      <c r="B1858" s="25" t="s">
        <v>46</v>
      </c>
      <c r="C1858" s="27">
        <v>379</v>
      </c>
      <c r="D1858" s="27"/>
      <c r="E1858" s="27">
        <f>C1858+D1858</f>
        <v>379</v>
      </c>
      <c r="F1858" s="27">
        <v>377.98</v>
      </c>
      <c r="G1858" s="27"/>
      <c r="H1858" s="27">
        <f>F1858+G1858</f>
        <v>377.98</v>
      </c>
      <c r="I1858" s="27"/>
      <c r="J1858" s="27"/>
      <c r="K1858" s="17">
        <f t="shared" si="542"/>
        <v>99.730870712401071</v>
      </c>
      <c r="L1858" s="27"/>
      <c r="M1858" s="27">
        <f t="shared" si="540"/>
        <v>99.730870712401071</v>
      </c>
    </row>
    <row r="1859" spans="1:13" ht="18" customHeight="1">
      <c r="A1859" s="33" t="s">
        <v>33</v>
      </c>
      <c r="B1859" s="25" t="s">
        <v>34</v>
      </c>
      <c r="C1859" s="27">
        <v>135634</v>
      </c>
      <c r="D1859" s="27"/>
      <c r="E1859" s="27">
        <f t="shared" ref="E1859:E1870" si="543">C1859+D1859</f>
        <v>135634</v>
      </c>
      <c r="F1859" s="27">
        <v>135633.67000000001</v>
      </c>
      <c r="G1859" s="27"/>
      <c r="H1859" s="27">
        <f t="shared" ref="H1859:H1870" si="544">F1859+G1859</f>
        <v>135633.67000000001</v>
      </c>
      <c r="I1859" s="27">
        <v>176.28</v>
      </c>
      <c r="J1859" s="27"/>
      <c r="K1859" s="17">
        <f t="shared" si="542"/>
        <v>99.99975669817303</v>
      </c>
      <c r="L1859" s="27"/>
      <c r="M1859" s="27">
        <f t="shared" si="540"/>
        <v>99.99975669817303</v>
      </c>
    </row>
    <row r="1860" spans="1:13" ht="18" customHeight="1">
      <c r="A1860" s="33" t="s">
        <v>35</v>
      </c>
      <c r="B1860" s="25" t="s">
        <v>36</v>
      </c>
      <c r="C1860" s="27">
        <v>10760</v>
      </c>
      <c r="D1860" s="27"/>
      <c r="E1860" s="27">
        <f t="shared" si="543"/>
        <v>10760</v>
      </c>
      <c r="F1860" s="27">
        <v>10754.91</v>
      </c>
      <c r="G1860" s="27"/>
      <c r="H1860" s="27">
        <f t="shared" si="544"/>
        <v>10754.91</v>
      </c>
      <c r="I1860" s="27">
        <v>10879.4</v>
      </c>
      <c r="J1860" s="27"/>
      <c r="K1860" s="17">
        <f t="shared" si="542"/>
        <v>99.952695167286237</v>
      </c>
      <c r="L1860" s="27"/>
      <c r="M1860" s="27">
        <f t="shared" si="540"/>
        <v>99.952695167286237</v>
      </c>
    </row>
    <row r="1861" spans="1:13" ht="18" customHeight="1">
      <c r="A1861" s="35" t="s">
        <v>22</v>
      </c>
      <c r="B1861" s="25" t="s">
        <v>23</v>
      </c>
      <c r="C1861" s="27">
        <v>22105</v>
      </c>
      <c r="D1861" s="27"/>
      <c r="E1861" s="27">
        <f t="shared" si="543"/>
        <v>22105</v>
      </c>
      <c r="F1861" s="27">
        <v>22099.71</v>
      </c>
      <c r="G1861" s="27"/>
      <c r="H1861" s="27">
        <f t="shared" si="544"/>
        <v>22099.71</v>
      </c>
      <c r="I1861" s="27">
        <v>1797.3</v>
      </c>
      <c r="J1861" s="27"/>
      <c r="K1861" s="17">
        <f t="shared" si="542"/>
        <v>99.976068762723358</v>
      </c>
      <c r="L1861" s="27"/>
      <c r="M1861" s="27">
        <f t="shared" si="540"/>
        <v>99.976068762723358</v>
      </c>
    </row>
    <row r="1862" spans="1:13" ht="18" customHeight="1">
      <c r="A1862" s="33" t="s">
        <v>24</v>
      </c>
      <c r="B1862" s="25" t="s">
        <v>25</v>
      </c>
      <c r="C1862" s="27">
        <v>3116</v>
      </c>
      <c r="D1862" s="27"/>
      <c r="E1862" s="27">
        <f t="shared" si="543"/>
        <v>3116</v>
      </c>
      <c r="F1862" s="27">
        <v>3113.01</v>
      </c>
      <c r="G1862" s="27"/>
      <c r="H1862" s="27">
        <f t="shared" si="544"/>
        <v>3113.01</v>
      </c>
      <c r="I1862" s="27">
        <v>194.73</v>
      </c>
      <c r="J1862" s="27"/>
      <c r="K1862" s="17">
        <f t="shared" si="542"/>
        <v>99.90404364569963</v>
      </c>
      <c r="L1862" s="27"/>
      <c r="M1862" s="27">
        <f t="shared" si="540"/>
        <v>99.90404364569963</v>
      </c>
    </row>
    <row r="1863" spans="1:13" ht="18" customHeight="1">
      <c r="A1863" s="71" t="s">
        <v>335</v>
      </c>
      <c r="B1863" s="25" t="s">
        <v>38</v>
      </c>
      <c r="C1863" s="27">
        <v>5231</v>
      </c>
      <c r="D1863" s="27"/>
      <c r="E1863" s="27">
        <f t="shared" si="543"/>
        <v>5231</v>
      </c>
      <c r="F1863" s="27">
        <v>5203.1099999999997</v>
      </c>
      <c r="G1863" s="27"/>
      <c r="H1863" s="27">
        <f t="shared" si="544"/>
        <v>5203.1099999999997</v>
      </c>
      <c r="I1863" s="27"/>
      <c r="J1863" s="27"/>
      <c r="K1863" s="17">
        <f t="shared" si="542"/>
        <v>99.466832345631801</v>
      </c>
      <c r="L1863" s="27"/>
      <c r="M1863" s="27">
        <f t="shared" si="540"/>
        <v>99.466832345631801</v>
      </c>
    </row>
    <row r="1864" spans="1:13" ht="18" customHeight="1">
      <c r="A1864" s="71" t="s">
        <v>336</v>
      </c>
      <c r="B1864" s="25" t="s">
        <v>124</v>
      </c>
      <c r="C1864" s="27">
        <v>110700</v>
      </c>
      <c r="D1864" s="27"/>
      <c r="E1864" s="27">
        <f t="shared" si="543"/>
        <v>110700</v>
      </c>
      <c r="F1864" s="27">
        <v>108046</v>
      </c>
      <c r="G1864" s="27"/>
      <c r="H1864" s="27">
        <f t="shared" si="544"/>
        <v>108046</v>
      </c>
      <c r="I1864" s="27"/>
      <c r="J1864" s="27"/>
      <c r="K1864" s="17">
        <f t="shared" si="542"/>
        <v>97.602529358626924</v>
      </c>
      <c r="L1864" s="27"/>
      <c r="M1864" s="27">
        <f t="shared" si="540"/>
        <v>97.602529358626924</v>
      </c>
    </row>
    <row r="1865" spans="1:13" ht="18" customHeight="1">
      <c r="A1865" s="71" t="s">
        <v>47</v>
      </c>
      <c r="B1865" s="25" t="s">
        <v>48</v>
      </c>
      <c r="C1865" s="27">
        <v>20566</v>
      </c>
      <c r="D1865" s="27"/>
      <c r="E1865" s="27">
        <f t="shared" si="543"/>
        <v>20566</v>
      </c>
      <c r="F1865" s="27">
        <v>20565.37</v>
      </c>
      <c r="G1865" s="27"/>
      <c r="H1865" s="27">
        <f t="shared" si="544"/>
        <v>20565.37</v>
      </c>
      <c r="I1865" s="27">
        <v>841.25</v>
      </c>
      <c r="J1865" s="27"/>
      <c r="K1865" s="17">
        <f t="shared" si="542"/>
        <v>99.996936691626942</v>
      </c>
      <c r="L1865" s="27"/>
      <c r="M1865" s="27">
        <f t="shared" si="540"/>
        <v>99.996936691626942</v>
      </c>
    </row>
    <row r="1866" spans="1:13" ht="18" customHeight="1">
      <c r="A1866" s="71" t="s">
        <v>337</v>
      </c>
      <c r="B1866" s="25" t="s">
        <v>40</v>
      </c>
      <c r="C1866" s="27">
        <v>500</v>
      </c>
      <c r="D1866" s="27"/>
      <c r="E1866" s="27">
        <f t="shared" si="543"/>
        <v>500</v>
      </c>
      <c r="F1866" s="27">
        <v>500</v>
      </c>
      <c r="G1866" s="27"/>
      <c r="H1866" s="27">
        <f t="shared" si="544"/>
        <v>500</v>
      </c>
      <c r="I1866" s="27"/>
      <c r="J1866" s="27"/>
      <c r="K1866" s="17">
        <f t="shared" si="542"/>
        <v>100</v>
      </c>
      <c r="L1866" s="27"/>
      <c r="M1866" s="27">
        <f t="shared" si="540"/>
        <v>100</v>
      </c>
    </row>
    <row r="1867" spans="1:13" ht="18" customHeight="1">
      <c r="A1867" s="35" t="s">
        <v>211</v>
      </c>
      <c r="B1867" s="25" t="s">
        <v>212</v>
      </c>
      <c r="C1867" s="27">
        <v>131</v>
      </c>
      <c r="D1867" s="27"/>
      <c r="E1867" s="27">
        <f t="shared" si="543"/>
        <v>131</v>
      </c>
      <c r="F1867" s="27">
        <v>131</v>
      </c>
      <c r="G1867" s="27"/>
      <c r="H1867" s="27">
        <f t="shared" si="544"/>
        <v>131</v>
      </c>
      <c r="I1867" s="27"/>
      <c r="J1867" s="27"/>
      <c r="K1867" s="17">
        <f t="shared" si="542"/>
        <v>100</v>
      </c>
      <c r="L1867" s="27"/>
      <c r="M1867" s="27">
        <f t="shared" si="540"/>
        <v>100</v>
      </c>
    </row>
    <row r="1868" spans="1:13" ht="18" customHeight="1">
      <c r="A1868" s="71" t="s">
        <v>338</v>
      </c>
      <c r="B1868" s="25" t="s">
        <v>29</v>
      </c>
      <c r="C1868" s="27">
        <v>3638</v>
      </c>
      <c r="D1868" s="27"/>
      <c r="E1868" s="27">
        <f t="shared" si="543"/>
        <v>3638</v>
      </c>
      <c r="F1868" s="27">
        <v>3637.79</v>
      </c>
      <c r="G1868" s="27"/>
      <c r="H1868" s="27">
        <f t="shared" si="544"/>
        <v>3637.79</v>
      </c>
      <c r="I1868" s="27"/>
      <c r="J1868" s="27"/>
      <c r="K1868" s="17">
        <f t="shared" si="542"/>
        <v>99.994227597581087</v>
      </c>
      <c r="L1868" s="27"/>
      <c r="M1868" s="27">
        <f t="shared" si="540"/>
        <v>99.994227597581087</v>
      </c>
    </row>
    <row r="1869" spans="1:13" ht="21.75" customHeight="1">
      <c r="A1869" s="71" t="s">
        <v>339</v>
      </c>
      <c r="B1869" s="25" t="s">
        <v>261</v>
      </c>
      <c r="C1869" s="27">
        <v>276</v>
      </c>
      <c r="D1869" s="27"/>
      <c r="E1869" s="27">
        <f t="shared" si="543"/>
        <v>276</v>
      </c>
      <c r="F1869" s="27">
        <v>275.83999999999997</v>
      </c>
      <c r="G1869" s="27"/>
      <c r="H1869" s="27">
        <f t="shared" si="544"/>
        <v>275.83999999999997</v>
      </c>
      <c r="I1869" s="27"/>
      <c r="J1869" s="27"/>
      <c r="K1869" s="17">
        <f t="shared" si="542"/>
        <v>99.942028985507235</v>
      </c>
      <c r="L1869" s="27"/>
      <c r="M1869" s="27">
        <f t="shared" si="540"/>
        <v>99.942028985507235</v>
      </c>
    </row>
    <row r="1870" spans="1:13" ht="18" customHeight="1">
      <c r="A1870" s="71" t="s">
        <v>41</v>
      </c>
      <c r="B1870" s="25" t="s">
        <v>42</v>
      </c>
      <c r="C1870" s="27">
        <v>6846</v>
      </c>
      <c r="D1870" s="27"/>
      <c r="E1870" s="27">
        <f t="shared" si="543"/>
        <v>6846</v>
      </c>
      <c r="F1870" s="27">
        <v>6845.52</v>
      </c>
      <c r="G1870" s="27"/>
      <c r="H1870" s="27">
        <f t="shared" si="544"/>
        <v>6845.52</v>
      </c>
      <c r="I1870" s="27"/>
      <c r="J1870" s="27"/>
      <c r="K1870" s="17">
        <f t="shared" si="542"/>
        <v>99.99298860648554</v>
      </c>
      <c r="L1870" s="27"/>
      <c r="M1870" s="27">
        <f t="shared" si="540"/>
        <v>99.99298860648554</v>
      </c>
    </row>
    <row r="1871" spans="1:13" ht="18" customHeight="1">
      <c r="A1871" s="29"/>
      <c r="B1871" s="30"/>
      <c r="C1871" s="27"/>
      <c r="D1871" s="27"/>
      <c r="E1871" s="27"/>
      <c r="F1871" s="27"/>
      <c r="G1871" s="27"/>
      <c r="H1871" s="27"/>
      <c r="I1871" s="27"/>
      <c r="J1871" s="27"/>
      <c r="K1871" s="27"/>
      <c r="L1871" s="27"/>
      <c r="M1871" s="27"/>
    </row>
    <row r="1872" spans="1:13" s="28" customFormat="1" ht="18" customHeight="1">
      <c r="A1872" s="23" t="s">
        <v>128</v>
      </c>
      <c r="B1872" s="34">
        <v>80195</v>
      </c>
      <c r="C1872" s="24">
        <f>C1873</f>
        <v>147841.58000000002</v>
      </c>
      <c r="D1872" s="24">
        <f>D1873</f>
        <v>2024</v>
      </c>
      <c r="E1872" s="24">
        <f>C1872+D1872</f>
        <v>149865.58000000002</v>
      </c>
      <c r="F1872" s="24">
        <f>F1873</f>
        <v>145877.85</v>
      </c>
      <c r="G1872" s="24">
        <f>G1873</f>
        <v>2024</v>
      </c>
      <c r="H1872" s="24">
        <f t="shared" ref="H1872:H1888" si="545">F1872+G1872</f>
        <v>147901.85</v>
      </c>
      <c r="I1872" s="24">
        <f>I1873</f>
        <v>0</v>
      </c>
      <c r="J1872" s="24">
        <f>J1873</f>
        <v>0</v>
      </c>
      <c r="K1872" s="24">
        <f t="shared" ref="K1872:L1875" si="546">F1872/C1872*100</f>
        <v>98.671733621894447</v>
      </c>
      <c r="L1872" s="43">
        <f t="shared" si="546"/>
        <v>100</v>
      </c>
      <c r="M1872" s="24">
        <f t="shared" ref="M1872:M1888" si="547">H1872/E1872*100</f>
        <v>98.689672438461187</v>
      </c>
    </row>
    <row r="1873" spans="1:13" s="28" customFormat="1" ht="18" customHeight="1">
      <c r="A1873" s="22" t="s">
        <v>397</v>
      </c>
      <c r="B1873" s="34"/>
      <c r="C1873" s="24">
        <f>C1874+C1877+C1878</f>
        <v>147841.58000000002</v>
      </c>
      <c r="D1873" s="24">
        <f>D1874+D1877+D1878</f>
        <v>2024</v>
      </c>
      <c r="E1873" s="24">
        <f>C1873+D1873</f>
        <v>149865.58000000002</v>
      </c>
      <c r="F1873" s="24">
        <f>F1874+F1877+F1878</f>
        <v>145877.85</v>
      </c>
      <c r="G1873" s="24">
        <f>G1874+G1877+G1878</f>
        <v>2024</v>
      </c>
      <c r="H1873" s="24">
        <f t="shared" si="545"/>
        <v>147901.85</v>
      </c>
      <c r="I1873" s="24">
        <f>I1874+I1877+I1878</f>
        <v>0</v>
      </c>
      <c r="J1873" s="24">
        <f>J1874+J1877+J1878</f>
        <v>0</v>
      </c>
      <c r="K1873" s="24">
        <f t="shared" si="546"/>
        <v>98.671733621894447</v>
      </c>
      <c r="L1873" s="43">
        <f t="shared" si="546"/>
        <v>100</v>
      </c>
      <c r="M1873" s="24">
        <f t="shared" si="547"/>
        <v>98.689672438461187</v>
      </c>
    </row>
    <row r="1874" spans="1:13" s="28" customFormat="1" ht="18" customHeight="1">
      <c r="A1874" s="97" t="s">
        <v>398</v>
      </c>
      <c r="B1874" s="73"/>
      <c r="C1874" s="32">
        <f>C1875+C1876</f>
        <v>89334</v>
      </c>
      <c r="D1874" s="32">
        <f>D1875+D1876</f>
        <v>2024</v>
      </c>
      <c r="E1874" s="32">
        <f>C1874+D1874</f>
        <v>91358</v>
      </c>
      <c r="F1874" s="32">
        <f>F1875+F1876</f>
        <v>88070.27</v>
      </c>
      <c r="G1874" s="32">
        <f>G1875+G1876</f>
        <v>2024</v>
      </c>
      <c r="H1874" s="32">
        <f t="shared" si="545"/>
        <v>90094.27</v>
      </c>
      <c r="I1874" s="32">
        <f>I1875+I1876</f>
        <v>0</v>
      </c>
      <c r="J1874" s="32">
        <f>J1875+J1876</f>
        <v>0</v>
      </c>
      <c r="K1874" s="32">
        <f t="shared" si="546"/>
        <v>98.585387422481929</v>
      </c>
      <c r="L1874" s="32">
        <f t="shared" si="546"/>
        <v>100</v>
      </c>
      <c r="M1874" s="32">
        <f t="shared" si="547"/>
        <v>98.616727599115578</v>
      </c>
    </row>
    <row r="1875" spans="1:13" s="28" customFormat="1" ht="18" customHeight="1">
      <c r="A1875" s="98" t="s">
        <v>399</v>
      </c>
      <c r="B1875" s="73"/>
      <c r="C1875" s="32">
        <f>SUM(C1882:C1884)</f>
        <v>73908</v>
      </c>
      <c r="D1875" s="32">
        <f>SUM(D1882:D1884)</f>
        <v>2024</v>
      </c>
      <c r="E1875" s="32">
        <f>C1875+D1875</f>
        <v>75932</v>
      </c>
      <c r="F1875" s="32">
        <f>SUM(F1882:F1884)</f>
        <v>72648.77</v>
      </c>
      <c r="G1875" s="32">
        <f>SUM(G1882:G1884)</f>
        <v>2024</v>
      </c>
      <c r="H1875" s="32">
        <f t="shared" si="545"/>
        <v>74672.77</v>
      </c>
      <c r="I1875" s="32">
        <f>SUM(I1882:I1884)</f>
        <v>0</v>
      </c>
      <c r="J1875" s="32">
        <f>SUM(J1882:J1884)</f>
        <v>0</v>
      </c>
      <c r="K1875" s="32">
        <f t="shared" si="546"/>
        <v>98.296219624397907</v>
      </c>
      <c r="L1875" s="32">
        <f t="shared" si="546"/>
        <v>100</v>
      </c>
      <c r="M1875" s="32">
        <f t="shared" si="547"/>
        <v>98.341634620449881</v>
      </c>
    </row>
    <row r="1876" spans="1:13" s="28" customFormat="1" ht="18" customHeight="1">
      <c r="A1876" s="98" t="s">
        <v>400</v>
      </c>
      <c r="B1876" s="73"/>
      <c r="C1876" s="32">
        <f>SUM(C1885:C1888)</f>
        <v>15426</v>
      </c>
      <c r="D1876" s="32">
        <f>SUM(D1885:D1888)</f>
        <v>0</v>
      </c>
      <c r="E1876" s="32">
        <f>C1876+D1876</f>
        <v>15426</v>
      </c>
      <c r="F1876" s="32">
        <f>SUM(F1885:F1888)</f>
        <v>15421.5</v>
      </c>
      <c r="G1876" s="32">
        <f>SUM(G1885:G1888)</f>
        <v>0</v>
      </c>
      <c r="H1876" s="32">
        <f t="shared" si="545"/>
        <v>15421.5</v>
      </c>
      <c r="I1876" s="32">
        <f>SUM(I1885:I1888)</f>
        <v>0</v>
      </c>
      <c r="J1876" s="32">
        <f>SUM(J1885:J1888)</f>
        <v>0</v>
      </c>
      <c r="K1876" s="32">
        <f>F1876/C1876*100</f>
        <v>99.970828471411892</v>
      </c>
      <c r="L1876" s="32"/>
      <c r="M1876" s="32">
        <f t="shared" si="547"/>
        <v>99.970828471411892</v>
      </c>
    </row>
    <row r="1877" spans="1:13" s="18" customFormat="1" ht="18" customHeight="1">
      <c r="A1877" s="97" t="s">
        <v>415</v>
      </c>
      <c r="B1877" s="57"/>
      <c r="C1877" s="20">
        <f>C1879+C1880</f>
        <v>707.58</v>
      </c>
      <c r="D1877" s="20">
        <f>D1879+D1880</f>
        <v>0</v>
      </c>
      <c r="E1877" s="20">
        <f>SUM(C1877:D1877)</f>
        <v>707.58</v>
      </c>
      <c r="F1877" s="20">
        <f>F1879+F1880</f>
        <v>7.58</v>
      </c>
      <c r="G1877" s="20">
        <f>G1879+G1880</f>
        <v>0</v>
      </c>
      <c r="H1877" s="20">
        <f t="shared" si="545"/>
        <v>7.58</v>
      </c>
      <c r="I1877" s="20">
        <f>I1879+I1880</f>
        <v>0</v>
      </c>
      <c r="J1877" s="20">
        <f>J1879+J1880</f>
        <v>0</v>
      </c>
      <c r="K1877" s="20">
        <f t="shared" ref="K1877:K1888" si="548">F1877/C1877*100</f>
        <v>1.0712569603437065</v>
      </c>
      <c r="L1877" s="32"/>
      <c r="M1877" s="20">
        <f t="shared" si="547"/>
        <v>1.0712569603437065</v>
      </c>
    </row>
    <row r="1878" spans="1:13" s="18" customFormat="1" ht="18" customHeight="1">
      <c r="A1878" s="98" t="s">
        <v>402</v>
      </c>
      <c r="B1878" s="57"/>
      <c r="C1878" s="20">
        <f>C1881</f>
        <v>57800</v>
      </c>
      <c r="D1878" s="20">
        <f>D1881</f>
        <v>0</v>
      </c>
      <c r="E1878" s="20">
        <f>SUM(C1878:D1878)</f>
        <v>57800</v>
      </c>
      <c r="F1878" s="20">
        <f>F1881</f>
        <v>57800</v>
      </c>
      <c r="G1878" s="20">
        <f>G1881</f>
        <v>0</v>
      </c>
      <c r="H1878" s="20">
        <f t="shared" si="545"/>
        <v>57800</v>
      </c>
      <c r="I1878" s="20">
        <f>I1881</f>
        <v>0</v>
      </c>
      <c r="J1878" s="20">
        <f>J1881</f>
        <v>0</v>
      </c>
      <c r="K1878" s="20">
        <f t="shared" si="548"/>
        <v>100</v>
      </c>
      <c r="L1878" s="32"/>
      <c r="M1878" s="20">
        <f t="shared" si="547"/>
        <v>100</v>
      </c>
    </row>
    <row r="1879" spans="1:13" s="18" customFormat="1" ht="18" customHeight="1">
      <c r="A1879" s="16" t="s">
        <v>361</v>
      </c>
      <c r="B1879" s="25" t="s">
        <v>360</v>
      </c>
      <c r="C1879" s="32">
        <v>700</v>
      </c>
      <c r="D1879" s="32"/>
      <c r="E1879" s="32">
        <f>SUM(C1879:D1879)</f>
        <v>700</v>
      </c>
      <c r="F1879" s="32"/>
      <c r="G1879" s="32"/>
      <c r="H1879" s="32">
        <f>SUM(F1879:G1879)</f>
        <v>0</v>
      </c>
      <c r="I1879" s="32"/>
      <c r="J1879" s="17"/>
      <c r="K1879" s="20">
        <f t="shared" si="548"/>
        <v>0</v>
      </c>
      <c r="L1879" s="32"/>
      <c r="M1879" s="20">
        <f t="shared" si="547"/>
        <v>0</v>
      </c>
    </row>
    <row r="1880" spans="1:13" s="18" customFormat="1" ht="18" customHeight="1">
      <c r="A1880" s="35" t="s">
        <v>146</v>
      </c>
      <c r="B1880" s="25" t="s">
        <v>147</v>
      </c>
      <c r="C1880" s="32">
        <v>7.58</v>
      </c>
      <c r="D1880" s="32"/>
      <c r="E1880" s="32">
        <f>SUM(C1880:D1880)</f>
        <v>7.58</v>
      </c>
      <c r="F1880" s="32">
        <v>7.58</v>
      </c>
      <c r="G1880" s="32"/>
      <c r="H1880" s="32">
        <f>SUM(F1880:G1880)</f>
        <v>7.58</v>
      </c>
      <c r="I1880" s="32"/>
      <c r="J1880" s="17"/>
      <c r="K1880" s="20">
        <f t="shared" si="548"/>
        <v>100</v>
      </c>
      <c r="L1880" s="32"/>
      <c r="M1880" s="20">
        <f t="shared" si="547"/>
        <v>100</v>
      </c>
    </row>
    <row r="1881" spans="1:13" s="18" customFormat="1" ht="18" customHeight="1">
      <c r="A1881" s="88" t="s">
        <v>333</v>
      </c>
      <c r="B1881" s="25" t="s">
        <v>46</v>
      </c>
      <c r="C1881" s="32">
        <v>57800</v>
      </c>
      <c r="D1881" s="32"/>
      <c r="E1881" s="32">
        <f>SUM(C1881:D1881)</f>
        <v>57800</v>
      </c>
      <c r="F1881" s="32">
        <v>57800</v>
      </c>
      <c r="G1881" s="32"/>
      <c r="H1881" s="32">
        <f>SUM(F1881:G1881)</f>
        <v>57800</v>
      </c>
      <c r="I1881" s="32"/>
      <c r="J1881" s="17"/>
      <c r="K1881" s="20">
        <f t="shared" si="548"/>
        <v>100</v>
      </c>
      <c r="L1881" s="32"/>
      <c r="M1881" s="20">
        <f t="shared" si="547"/>
        <v>100</v>
      </c>
    </row>
    <row r="1882" spans="1:13" s="18" customFormat="1" ht="18" customHeight="1">
      <c r="A1882" s="35" t="s">
        <v>22</v>
      </c>
      <c r="B1882" s="49" t="s">
        <v>23</v>
      </c>
      <c r="C1882" s="69">
        <v>9872</v>
      </c>
      <c r="D1882" s="69"/>
      <c r="E1882" s="27">
        <f t="shared" ref="E1882:E1888" si="549">C1882+D1882</f>
        <v>9872</v>
      </c>
      <c r="F1882" s="32">
        <v>9040.81</v>
      </c>
      <c r="G1882" s="32"/>
      <c r="H1882" s="27">
        <f t="shared" si="545"/>
        <v>9040.81</v>
      </c>
      <c r="I1882" s="27"/>
      <c r="J1882" s="27"/>
      <c r="K1882" s="20">
        <f t="shared" si="548"/>
        <v>91.580328200972446</v>
      </c>
      <c r="L1882" s="32"/>
      <c r="M1882" s="20">
        <f t="shared" si="547"/>
        <v>91.580328200972446</v>
      </c>
    </row>
    <row r="1883" spans="1:13" s="18" customFormat="1" ht="18" customHeight="1">
      <c r="A1883" s="33" t="s">
        <v>24</v>
      </c>
      <c r="B1883" s="49" t="s">
        <v>25</v>
      </c>
      <c r="C1883" s="69">
        <v>1529</v>
      </c>
      <c r="D1883" s="69"/>
      <c r="E1883" s="27">
        <f t="shared" si="549"/>
        <v>1529</v>
      </c>
      <c r="F1883" s="32">
        <v>1381.96</v>
      </c>
      <c r="G1883" s="32"/>
      <c r="H1883" s="27">
        <f t="shared" si="545"/>
        <v>1381.96</v>
      </c>
      <c r="I1883" s="27"/>
      <c r="J1883" s="27"/>
      <c r="K1883" s="20">
        <f t="shared" si="548"/>
        <v>90.383257030739045</v>
      </c>
      <c r="L1883" s="32"/>
      <c r="M1883" s="20">
        <f t="shared" si="547"/>
        <v>90.383257030739045</v>
      </c>
    </row>
    <row r="1884" spans="1:13" s="18" customFormat="1" ht="18" customHeight="1">
      <c r="A1884" s="35" t="s">
        <v>26</v>
      </c>
      <c r="B1884" s="49" t="s">
        <v>27</v>
      </c>
      <c r="C1884" s="69">
        <v>62507</v>
      </c>
      <c r="D1884" s="69">
        <v>2024</v>
      </c>
      <c r="E1884" s="27">
        <f t="shared" si="549"/>
        <v>64531</v>
      </c>
      <c r="F1884" s="32">
        <v>62226</v>
      </c>
      <c r="G1884" s="32">
        <v>2024</v>
      </c>
      <c r="H1884" s="27">
        <f t="shared" si="545"/>
        <v>64250</v>
      </c>
      <c r="I1884" s="27"/>
      <c r="J1884" s="27"/>
      <c r="K1884" s="20">
        <f t="shared" si="548"/>
        <v>99.550450349560847</v>
      </c>
      <c r="L1884" s="32">
        <f>G1884/D1884*100</f>
        <v>100</v>
      </c>
      <c r="M1884" s="20">
        <f t="shared" si="547"/>
        <v>99.564550371139447</v>
      </c>
    </row>
    <row r="1885" spans="1:13" s="18" customFormat="1" ht="18" customHeight="1">
      <c r="A1885" s="71" t="s">
        <v>335</v>
      </c>
      <c r="B1885" s="25" t="s">
        <v>38</v>
      </c>
      <c r="C1885" s="69">
        <v>772</v>
      </c>
      <c r="D1885" s="69"/>
      <c r="E1885" s="27">
        <f t="shared" si="549"/>
        <v>772</v>
      </c>
      <c r="F1885" s="32">
        <v>771.45</v>
      </c>
      <c r="G1885" s="32"/>
      <c r="H1885" s="27">
        <f t="shared" si="545"/>
        <v>771.45</v>
      </c>
      <c r="I1885" s="27"/>
      <c r="J1885" s="27"/>
      <c r="K1885" s="20">
        <f t="shared" si="548"/>
        <v>99.928756476683944</v>
      </c>
      <c r="L1885" s="32"/>
      <c r="M1885" s="20">
        <f t="shared" si="547"/>
        <v>99.928756476683944</v>
      </c>
    </row>
    <row r="1886" spans="1:13" ht="18" customHeight="1">
      <c r="A1886" s="33" t="s">
        <v>28</v>
      </c>
      <c r="B1886" s="25" t="s">
        <v>29</v>
      </c>
      <c r="C1886" s="27">
        <v>14626</v>
      </c>
      <c r="D1886" s="27"/>
      <c r="E1886" s="27">
        <f t="shared" si="549"/>
        <v>14626</v>
      </c>
      <c r="F1886" s="27">
        <v>14625.35</v>
      </c>
      <c r="G1886" s="27"/>
      <c r="H1886" s="27">
        <f t="shared" si="545"/>
        <v>14625.35</v>
      </c>
      <c r="I1886" s="27"/>
      <c r="J1886" s="27"/>
      <c r="K1886" s="20">
        <f t="shared" si="548"/>
        <v>99.995555859428421</v>
      </c>
      <c r="L1886" s="32"/>
      <c r="M1886" s="20">
        <f t="shared" si="547"/>
        <v>99.995555859428421</v>
      </c>
    </row>
    <row r="1887" spans="1:13" ht="18" customHeight="1">
      <c r="A1887" s="33" t="s">
        <v>330</v>
      </c>
      <c r="B1887" s="25" t="s">
        <v>52</v>
      </c>
      <c r="C1887" s="27">
        <v>3</v>
      </c>
      <c r="D1887" s="27"/>
      <c r="E1887" s="27">
        <f t="shared" si="549"/>
        <v>3</v>
      </c>
      <c r="F1887" s="27">
        <v>0.4</v>
      </c>
      <c r="G1887" s="27"/>
      <c r="H1887" s="27">
        <f t="shared" si="545"/>
        <v>0.4</v>
      </c>
      <c r="I1887" s="27"/>
      <c r="J1887" s="27"/>
      <c r="K1887" s="20">
        <f t="shared" si="548"/>
        <v>13.333333333333334</v>
      </c>
      <c r="L1887" s="32"/>
      <c r="M1887" s="20">
        <f t="shared" si="547"/>
        <v>13.333333333333334</v>
      </c>
    </row>
    <row r="1888" spans="1:13" ht="18" customHeight="1">
      <c r="A1888" s="71" t="s">
        <v>432</v>
      </c>
      <c r="B1888" s="25" t="s">
        <v>431</v>
      </c>
      <c r="C1888" s="27">
        <v>25</v>
      </c>
      <c r="D1888" s="27"/>
      <c r="E1888" s="27">
        <f t="shared" si="549"/>
        <v>25</v>
      </c>
      <c r="F1888" s="27">
        <v>24.3</v>
      </c>
      <c r="G1888" s="27"/>
      <c r="H1888" s="27">
        <f t="shared" si="545"/>
        <v>24.3</v>
      </c>
      <c r="I1888" s="27"/>
      <c r="J1888" s="27"/>
      <c r="K1888" s="20">
        <f t="shared" si="548"/>
        <v>97.2</v>
      </c>
      <c r="L1888" s="32"/>
      <c r="M1888" s="20">
        <f t="shared" si="547"/>
        <v>97.2</v>
      </c>
    </row>
    <row r="1889" spans="1:14" ht="18" customHeight="1">
      <c r="A1889" s="40"/>
      <c r="B1889" s="49"/>
      <c r="C1889" s="27"/>
      <c r="D1889" s="27"/>
      <c r="E1889" s="27"/>
      <c r="F1889" s="27"/>
      <c r="G1889" s="27"/>
      <c r="H1889" s="27"/>
      <c r="I1889" s="27"/>
      <c r="J1889" s="27"/>
      <c r="K1889" s="32"/>
      <c r="L1889" s="32"/>
      <c r="M1889" s="27"/>
    </row>
    <row r="1890" spans="1:14" ht="18" customHeight="1">
      <c r="A1890" s="23" t="s">
        <v>129</v>
      </c>
      <c r="B1890" s="5" t="s">
        <v>130</v>
      </c>
      <c r="C1890" s="24">
        <f>C1891</f>
        <v>197561</v>
      </c>
      <c r="D1890" s="24">
        <f>D1891</f>
        <v>30695</v>
      </c>
      <c r="E1890" s="24">
        <f t="shared" ref="E1890:E1895" si="550">C1890+D1890</f>
        <v>228256</v>
      </c>
      <c r="F1890" s="24">
        <f>F1891</f>
        <v>192086.1</v>
      </c>
      <c r="G1890" s="24">
        <f>G1891</f>
        <v>29954.32</v>
      </c>
      <c r="H1890" s="24">
        <f t="shared" ref="H1890:H1895" si="551">F1890+G1890</f>
        <v>222040.42</v>
      </c>
      <c r="I1890" s="24">
        <f>I1891</f>
        <v>3701.7200000000003</v>
      </c>
      <c r="J1890" s="24">
        <f>J1891</f>
        <v>0</v>
      </c>
      <c r="K1890" s="24">
        <f t="shared" ref="K1890:M1892" si="552">F1890/C1890*100</f>
        <v>97.228754663116717</v>
      </c>
      <c r="L1890" s="24">
        <f t="shared" si="552"/>
        <v>97.586968561654999</v>
      </c>
      <c r="M1890" s="24">
        <f t="shared" si="552"/>
        <v>97.276925907752712</v>
      </c>
    </row>
    <row r="1891" spans="1:14" ht="18" customHeight="1">
      <c r="A1891" s="22" t="s">
        <v>397</v>
      </c>
      <c r="B1891" s="5"/>
      <c r="C1891" s="24">
        <f>C1892+C1895</f>
        <v>197561</v>
      </c>
      <c r="D1891" s="24">
        <f>D1892+D1895</f>
        <v>30695</v>
      </c>
      <c r="E1891" s="24">
        <f t="shared" si="550"/>
        <v>228256</v>
      </c>
      <c r="F1891" s="24">
        <f>F1892+F1895</f>
        <v>192086.1</v>
      </c>
      <c r="G1891" s="24">
        <f>G1892+G1895</f>
        <v>29954.32</v>
      </c>
      <c r="H1891" s="24">
        <f t="shared" si="551"/>
        <v>222040.42</v>
      </c>
      <c r="I1891" s="24">
        <f>I1892+I1895</f>
        <v>3701.7200000000003</v>
      </c>
      <c r="J1891" s="24">
        <f>J1892+J1895</f>
        <v>0</v>
      </c>
      <c r="K1891" s="24">
        <f t="shared" si="552"/>
        <v>97.228754663116717</v>
      </c>
      <c r="L1891" s="24">
        <f t="shared" si="552"/>
        <v>97.586968561654999</v>
      </c>
      <c r="M1891" s="24">
        <f t="shared" si="552"/>
        <v>97.276925907752712</v>
      </c>
    </row>
    <row r="1892" spans="1:14" ht="18" customHeight="1">
      <c r="A1892" s="97" t="s">
        <v>398</v>
      </c>
      <c r="B1892" s="87"/>
      <c r="C1892" s="32">
        <f>C1893+C1894</f>
        <v>182611</v>
      </c>
      <c r="D1892" s="32">
        <f>D1893+D1894</f>
        <v>30695</v>
      </c>
      <c r="E1892" s="32">
        <f t="shared" si="550"/>
        <v>213306</v>
      </c>
      <c r="F1892" s="32">
        <f>F1893+F1894</f>
        <v>177136.1</v>
      </c>
      <c r="G1892" s="32">
        <f>G1893+G1894</f>
        <v>29954.32</v>
      </c>
      <c r="H1892" s="32">
        <f t="shared" si="551"/>
        <v>207090.42</v>
      </c>
      <c r="I1892" s="32">
        <f>I1893+I1894</f>
        <v>3701.7200000000003</v>
      </c>
      <c r="J1892" s="32">
        <f>J1893+J1894</f>
        <v>0</v>
      </c>
      <c r="K1892" s="32">
        <f t="shared" si="552"/>
        <v>97.001878309630868</v>
      </c>
      <c r="L1892" s="32">
        <f t="shared" si="552"/>
        <v>97.586968561654999</v>
      </c>
      <c r="M1892" s="32">
        <f t="shared" si="552"/>
        <v>97.0860735281708</v>
      </c>
    </row>
    <row r="1893" spans="1:14" ht="18" customHeight="1">
      <c r="A1893" s="98" t="s">
        <v>399</v>
      </c>
      <c r="B1893" s="87"/>
      <c r="C1893" s="32">
        <f>C1900</f>
        <v>135177</v>
      </c>
      <c r="D1893" s="32">
        <f>D1900</f>
        <v>0</v>
      </c>
      <c r="E1893" s="32">
        <f t="shared" si="550"/>
        <v>135177</v>
      </c>
      <c r="F1893" s="32">
        <f>F1900</f>
        <v>134587.76</v>
      </c>
      <c r="G1893" s="32">
        <f>G1900</f>
        <v>0</v>
      </c>
      <c r="H1893" s="32">
        <f t="shared" si="551"/>
        <v>134587.76</v>
      </c>
      <c r="I1893" s="32">
        <f>I1900</f>
        <v>3701.7200000000003</v>
      </c>
      <c r="J1893" s="32">
        <f>J1900</f>
        <v>0</v>
      </c>
      <c r="K1893" s="32">
        <f>F1893/C1893*100</f>
        <v>99.564097442612294</v>
      </c>
      <c r="L1893" s="32"/>
      <c r="M1893" s="32">
        <f>H1893/E1893*100</f>
        <v>99.564097442612294</v>
      </c>
    </row>
    <row r="1894" spans="1:14" ht="18" customHeight="1">
      <c r="A1894" s="98" t="s">
        <v>400</v>
      </c>
      <c r="B1894" s="87"/>
      <c r="C1894" s="32">
        <f>C1901+C1921+C1915</f>
        <v>47434</v>
      </c>
      <c r="D1894" s="32">
        <f>D1901+D1921+D1915</f>
        <v>30695</v>
      </c>
      <c r="E1894" s="32">
        <f t="shared" si="550"/>
        <v>78129</v>
      </c>
      <c r="F1894" s="32">
        <f>F1901+F1921+F1915</f>
        <v>42548.340000000004</v>
      </c>
      <c r="G1894" s="32">
        <f>G1901+G1921+G1915</f>
        <v>29954.32</v>
      </c>
      <c r="H1894" s="32">
        <f t="shared" si="551"/>
        <v>72502.66</v>
      </c>
      <c r="I1894" s="32">
        <f>I1901+I1921+I1915</f>
        <v>0</v>
      </c>
      <c r="J1894" s="32">
        <f>J1901+J1921+J1915</f>
        <v>0</v>
      </c>
      <c r="K1894" s="32">
        <f>F1894/C1894*100</f>
        <v>89.70008854408232</v>
      </c>
      <c r="L1894" s="32">
        <f>G1894/D1894*100</f>
        <v>97.586968561654999</v>
      </c>
      <c r="M1894" s="32">
        <f>H1894/E1894*100</f>
        <v>92.798653508940347</v>
      </c>
    </row>
    <row r="1895" spans="1:14" ht="18" customHeight="1">
      <c r="A1895" s="97" t="s">
        <v>415</v>
      </c>
      <c r="B1895" s="87"/>
      <c r="C1895" s="32">
        <f>C1922</f>
        <v>14950</v>
      </c>
      <c r="D1895" s="32">
        <f>D1922</f>
        <v>0</v>
      </c>
      <c r="E1895" s="32">
        <f t="shared" si="550"/>
        <v>14950</v>
      </c>
      <c r="F1895" s="32">
        <f>F1922</f>
        <v>14950</v>
      </c>
      <c r="G1895" s="32">
        <f>G1922</f>
        <v>0</v>
      </c>
      <c r="H1895" s="32">
        <f t="shared" si="551"/>
        <v>14950</v>
      </c>
      <c r="I1895" s="32">
        <f>I1922</f>
        <v>0</v>
      </c>
      <c r="J1895" s="32">
        <f>J1922</f>
        <v>0</v>
      </c>
      <c r="K1895" s="32">
        <f>F1895/C1895*100</f>
        <v>100</v>
      </c>
      <c r="L1895" s="32"/>
      <c r="M1895" s="32">
        <f>H1895/E1895*100</f>
        <v>100</v>
      </c>
    </row>
    <row r="1896" spans="1:14" s="18" customFormat="1" ht="18" customHeight="1">
      <c r="A1896" s="16"/>
      <c r="B1896" s="25"/>
      <c r="C1896" s="20"/>
      <c r="D1896" s="20"/>
      <c r="E1896" s="20"/>
      <c r="F1896" s="20"/>
      <c r="G1896" s="20"/>
      <c r="H1896" s="20"/>
      <c r="I1896" s="20"/>
      <c r="J1896" s="20"/>
      <c r="K1896" s="20"/>
      <c r="L1896" s="20"/>
      <c r="M1896" s="20"/>
    </row>
    <row r="1897" spans="1:14" s="28" customFormat="1" ht="18" customHeight="1">
      <c r="A1897" s="23" t="s">
        <v>133</v>
      </c>
      <c r="B1897" s="34">
        <v>85154</v>
      </c>
      <c r="C1897" s="24">
        <f>C1898</f>
        <v>174111</v>
      </c>
      <c r="D1897" s="24">
        <f>D1898</f>
        <v>0</v>
      </c>
      <c r="E1897" s="24">
        <f>C1897+D1897</f>
        <v>174111</v>
      </c>
      <c r="F1897" s="24">
        <f>F1898</f>
        <v>173505.95</v>
      </c>
      <c r="G1897" s="24">
        <f>G1898</f>
        <v>0</v>
      </c>
      <c r="H1897" s="24">
        <f t="shared" ref="H1897:H1910" si="553">F1897+G1897</f>
        <v>173505.95</v>
      </c>
      <c r="I1897" s="24">
        <f>I1898</f>
        <v>3701.7200000000003</v>
      </c>
      <c r="J1897" s="24">
        <f>J1898</f>
        <v>0</v>
      </c>
      <c r="K1897" s="24">
        <f t="shared" ref="K1897:K1910" si="554">F1897/C1897*100</f>
        <v>99.65249180120729</v>
      </c>
      <c r="L1897" s="24">
        <v>0</v>
      </c>
      <c r="M1897" s="24">
        <f>H1897/E1897*100</f>
        <v>99.65249180120729</v>
      </c>
    </row>
    <row r="1898" spans="1:14" s="28" customFormat="1" ht="18" customHeight="1">
      <c r="A1898" s="22" t="s">
        <v>397</v>
      </c>
      <c r="B1898" s="34"/>
      <c r="C1898" s="24">
        <f>C1899</f>
        <v>174111</v>
      </c>
      <c r="D1898" s="24">
        <f>D1899</f>
        <v>0</v>
      </c>
      <c r="E1898" s="24">
        <f>C1898+D1898</f>
        <v>174111</v>
      </c>
      <c r="F1898" s="24">
        <f>F1899</f>
        <v>173505.95</v>
      </c>
      <c r="G1898" s="24">
        <f>G1899</f>
        <v>0</v>
      </c>
      <c r="H1898" s="24">
        <f t="shared" si="553"/>
        <v>173505.95</v>
      </c>
      <c r="I1898" s="24">
        <f>I1899</f>
        <v>3701.7200000000003</v>
      </c>
      <c r="J1898" s="24">
        <f>J1899</f>
        <v>0</v>
      </c>
      <c r="K1898" s="24">
        <f t="shared" si="554"/>
        <v>99.65249180120729</v>
      </c>
      <c r="L1898" s="24"/>
      <c r="M1898" s="24">
        <f t="shared" ref="M1898:M1910" si="555">H1898/E1898*100</f>
        <v>99.65249180120729</v>
      </c>
    </row>
    <row r="1899" spans="1:14" s="28" customFormat="1" ht="18" customHeight="1">
      <c r="A1899" s="97" t="s">
        <v>398</v>
      </c>
      <c r="B1899" s="73"/>
      <c r="C1899" s="32">
        <f>C1900+C1901</f>
        <v>174111</v>
      </c>
      <c r="D1899" s="32">
        <f>D1900+D1901</f>
        <v>0</v>
      </c>
      <c r="E1899" s="32">
        <f>C1899+D1899</f>
        <v>174111</v>
      </c>
      <c r="F1899" s="32">
        <f>F1900+F1901</f>
        <v>173505.95</v>
      </c>
      <c r="G1899" s="32">
        <f>G1900+G1901</f>
        <v>0</v>
      </c>
      <c r="H1899" s="32">
        <f t="shared" si="553"/>
        <v>173505.95</v>
      </c>
      <c r="I1899" s="32">
        <f>I1900+I1901</f>
        <v>3701.7200000000003</v>
      </c>
      <c r="J1899" s="32">
        <f>J1900+J1901</f>
        <v>0</v>
      </c>
      <c r="K1899" s="27">
        <f t="shared" si="554"/>
        <v>99.65249180120729</v>
      </c>
      <c r="L1899" s="27"/>
      <c r="M1899" s="27">
        <f t="shared" si="555"/>
        <v>99.65249180120729</v>
      </c>
      <c r="N1899" s="4"/>
    </row>
    <row r="1900" spans="1:14" s="28" customFormat="1" ht="18" customHeight="1">
      <c r="A1900" s="98" t="s">
        <v>399</v>
      </c>
      <c r="B1900" s="73"/>
      <c r="C1900" s="32">
        <f>SUM(C1902:C1906)</f>
        <v>135177</v>
      </c>
      <c r="D1900" s="32">
        <f>SUM(D1902:D1906)</f>
        <v>0</v>
      </c>
      <c r="E1900" s="32">
        <f>C1900+D1900</f>
        <v>135177</v>
      </c>
      <c r="F1900" s="32">
        <f>SUM(F1902:F1906)</f>
        <v>134587.76</v>
      </c>
      <c r="G1900" s="32">
        <f>SUM(G1902:G1906)</f>
        <v>0</v>
      </c>
      <c r="H1900" s="32">
        <f t="shared" si="553"/>
        <v>134587.76</v>
      </c>
      <c r="I1900" s="32">
        <f>SUM(I1902:I1906)</f>
        <v>3701.7200000000003</v>
      </c>
      <c r="J1900" s="32">
        <f>SUM(J1902:J1906)</f>
        <v>0</v>
      </c>
      <c r="K1900" s="27">
        <f t="shared" si="554"/>
        <v>99.564097442612294</v>
      </c>
      <c r="L1900" s="27"/>
      <c r="M1900" s="27">
        <f t="shared" si="555"/>
        <v>99.564097442612294</v>
      </c>
      <c r="N1900" s="4"/>
    </row>
    <row r="1901" spans="1:14" s="28" customFormat="1" ht="18" customHeight="1">
      <c r="A1901" s="98" t="s">
        <v>400</v>
      </c>
      <c r="B1901" s="73"/>
      <c r="C1901" s="32">
        <f>SUM(C1907:C1910)</f>
        <v>38934</v>
      </c>
      <c r="D1901" s="32">
        <f>SUM(D1907:D1910)</f>
        <v>0</v>
      </c>
      <c r="E1901" s="32">
        <f>C1901+D1901</f>
        <v>38934</v>
      </c>
      <c r="F1901" s="32">
        <f>SUM(F1907:F1910)</f>
        <v>38918.19</v>
      </c>
      <c r="G1901" s="32">
        <f>SUM(G1907:G1910)</f>
        <v>0</v>
      </c>
      <c r="H1901" s="32">
        <f t="shared" si="553"/>
        <v>38918.19</v>
      </c>
      <c r="I1901" s="32">
        <f>SUM(I1907:I1910)</f>
        <v>0</v>
      </c>
      <c r="J1901" s="32">
        <f>SUM(J1907:J1910)</f>
        <v>0</v>
      </c>
      <c r="K1901" s="27">
        <f t="shared" si="554"/>
        <v>99.959392818616124</v>
      </c>
      <c r="L1901" s="27"/>
      <c r="M1901" s="27">
        <f t="shared" si="555"/>
        <v>99.959392818616124</v>
      </c>
      <c r="N1901" s="4"/>
    </row>
    <row r="1902" spans="1:14" s="18" customFormat="1" ht="18" customHeight="1">
      <c r="A1902" s="33" t="s">
        <v>33</v>
      </c>
      <c r="B1902" s="25" t="s">
        <v>34</v>
      </c>
      <c r="C1902" s="32">
        <v>55620</v>
      </c>
      <c r="D1902" s="32"/>
      <c r="E1902" s="32">
        <f>SUM(C1902:D1902)</f>
        <v>55620</v>
      </c>
      <c r="F1902" s="32">
        <v>55619.85</v>
      </c>
      <c r="G1902" s="32"/>
      <c r="H1902" s="32">
        <f t="shared" si="553"/>
        <v>55619.85</v>
      </c>
      <c r="I1902" s="32"/>
      <c r="J1902" s="17"/>
      <c r="K1902" s="32">
        <f t="shared" si="554"/>
        <v>99.999730312837116</v>
      </c>
      <c r="L1902" s="17"/>
      <c r="M1902" s="27">
        <f t="shared" si="555"/>
        <v>99.999730312837116</v>
      </c>
    </row>
    <row r="1903" spans="1:14" s="18" customFormat="1" ht="18" customHeight="1">
      <c r="A1903" s="33" t="s">
        <v>35</v>
      </c>
      <c r="B1903" s="25" t="s">
        <v>36</v>
      </c>
      <c r="C1903" s="32"/>
      <c r="D1903" s="32"/>
      <c r="E1903" s="32"/>
      <c r="F1903" s="32"/>
      <c r="G1903" s="32"/>
      <c r="H1903" s="32"/>
      <c r="I1903" s="32">
        <v>3126.98</v>
      </c>
      <c r="J1903" s="17"/>
      <c r="K1903" s="32"/>
      <c r="L1903" s="17"/>
      <c r="M1903" s="27"/>
    </row>
    <row r="1904" spans="1:14" ht="18" customHeight="1">
      <c r="A1904" s="33" t="s">
        <v>369</v>
      </c>
      <c r="B1904" s="25" t="s">
        <v>23</v>
      </c>
      <c r="C1904" s="27">
        <v>17759</v>
      </c>
      <c r="D1904" s="27"/>
      <c r="E1904" s="27">
        <f t="shared" ref="E1904:E1910" si="556">C1904+D1904</f>
        <v>17759</v>
      </c>
      <c r="F1904" s="27">
        <v>17677.240000000002</v>
      </c>
      <c r="G1904" s="27"/>
      <c r="H1904" s="27">
        <f t="shared" si="553"/>
        <v>17677.240000000002</v>
      </c>
      <c r="I1904" s="27">
        <v>498.13</v>
      </c>
      <c r="J1904" s="27"/>
      <c r="K1904" s="32">
        <f t="shared" si="554"/>
        <v>99.539613716988569</v>
      </c>
      <c r="L1904" s="27"/>
      <c r="M1904" s="27">
        <f t="shared" si="555"/>
        <v>99.539613716988569</v>
      </c>
    </row>
    <row r="1905" spans="1:13" ht="18" customHeight="1">
      <c r="A1905" s="83" t="s">
        <v>24</v>
      </c>
      <c r="B1905" s="25" t="s">
        <v>25</v>
      </c>
      <c r="C1905" s="27">
        <v>2755</v>
      </c>
      <c r="D1905" s="27"/>
      <c r="E1905" s="27">
        <f t="shared" si="556"/>
        <v>2755</v>
      </c>
      <c r="F1905" s="27">
        <v>2698.46</v>
      </c>
      <c r="G1905" s="27"/>
      <c r="H1905" s="27">
        <f t="shared" si="553"/>
        <v>2698.46</v>
      </c>
      <c r="I1905" s="27">
        <v>76.61</v>
      </c>
      <c r="J1905" s="27"/>
      <c r="K1905" s="32">
        <f t="shared" si="554"/>
        <v>97.947731397459165</v>
      </c>
      <c r="L1905" s="27"/>
      <c r="M1905" s="27">
        <f t="shared" si="555"/>
        <v>97.947731397459165</v>
      </c>
    </row>
    <row r="1906" spans="1:13" ht="18" customHeight="1">
      <c r="A1906" s="83" t="s">
        <v>26</v>
      </c>
      <c r="B1906" s="25" t="s">
        <v>27</v>
      </c>
      <c r="C1906" s="27">
        <v>59043</v>
      </c>
      <c r="D1906" s="27"/>
      <c r="E1906" s="27">
        <f t="shared" si="556"/>
        <v>59043</v>
      </c>
      <c r="F1906" s="27">
        <v>58592.21</v>
      </c>
      <c r="G1906" s="27"/>
      <c r="H1906" s="27">
        <f t="shared" si="553"/>
        <v>58592.21</v>
      </c>
      <c r="I1906" s="27"/>
      <c r="J1906" s="27"/>
      <c r="K1906" s="32">
        <f t="shared" si="554"/>
        <v>99.236505597615292</v>
      </c>
      <c r="L1906" s="27"/>
      <c r="M1906" s="27">
        <f t="shared" si="555"/>
        <v>99.236505597615292</v>
      </c>
    </row>
    <row r="1907" spans="1:13" ht="18" customHeight="1">
      <c r="A1907" s="35" t="s">
        <v>335</v>
      </c>
      <c r="B1907" s="49" t="s">
        <v>38</v>
      </c>
      <c r="C1907" s="27">
        <v>22880</v>
      </c>
      <c r="D1907" s="27"/>
      <c r="E1907" s="27">
        <f t="shared" si="556"/>
        <v>22880</v>
      </c>
      <c r="F1907" s="27">
        <v>22865.37</v>
      </c>
      <c r="G1907" s="27"/>
      <c r="H1907" s="27">
        <f t="shared" si="553"/>
        <v>22865.37</v>
      </c>
      <c r="I1907" s="27"/>
      <c r="J1907" s="27"/>
      <c r="K1907" s="32">
        <f t="shared" si="554"/>
        <v>99.936057692307685</v>
      </c>
      <c r="L1907" s="27"/>
      <c r="M1907" s="27">
        <f t="shared" si="555"/>
        <v>99.936057692307685</v>
      </c>
    </row>
    <row r="1908" spans="1:13" ht="18" customHeight="1">
      <c r="A1908" s="33" t="s">
        <v>28</v>
      </c>
      <c r="B1908" s="25" t="s">
        <v>29</v>
      </c>
      <c r="C1908" s="27">
        <v>13673</v>
      </c>
      <c r="D1908" s="27"/>
      <c r="E1908" s="27">
        <f t="shared" si="556"/>
        <v>13673</v>
      </c>
      <c r="F1908" s="27">
        <v>13672.68</v>
      </c>
      <c r="G1908" s="27"/>
      <c r="H1908" s="27">
        <f t="shared" si="553"/>
        <v>13672.68</v>
      </c>
      <c r="I1908" s="27"/>
      <c r="J1908" s="27"/>
      <c r="K1908" s="32">
        <f t="shared" si="554"/>
        <v>99.997659621151186</v>
      </c>
      <c r="L1908" s="27"/>
      <c r="M1908" s="27">
        <f t="shared" si="555"/>
        <v>99.997659621151186</v>
      </c>
    </row>
    <row r="1909" spans="1:13" ht="18" customHeight="1">
      <c r="A1909" s="71" t="s">
        <v>41</v>
      </c>
      <c r="B1909" s="25" t="s">
        <v>42</v>
      </c>
      <c r="C1909" s="27">
        <v>2358</v>
      </c>
      <c r="D1909" s="27"/>
      <c r="E1909" s="27">
        <f t="shared" si="556"/>
        <v>2358</v>
      </c>
      <c r="F1909" s="27">
        <v>2357.64</v>
      </c>
      <c r="G1909" s="27"/>
      <c r="H1909" s="27">
        <f t="shared" si="553"/>
        <v>2357.64</v>
      </c>
      <c r="I1909" s="27"/>
      <c r="J1909" s="27"/>
      <c r="K1909" s="27">
        <f t="shared" si="554"/>
        <v>99.984732824427482</v>
      </c>
      <c r="L1909" s="27"/>
      <c r="M1909" s="27">
        <f t="shared" si="555"/>
        <v>99.984732824427482</v>
      </c>
    </row>
    <row r="1910" spans="1:13" ht="18" customHeight="1">
      <c r="A1910" s="71" t="s">
        <v>432</v>
      </c>
      <c r="B1910" s="25" t="s">
        <v>431</v>
      </c>
      <c r="C1910" s="27">
        <v>23</v>
      </c>
      <c r="D1910" s="27"/>
      <c r="E1910" s="27">
        <f t="shared" si="556"/>
        <v>23</v>
      </c>
      <c r="F1910" s="27">
        <v>22.5</v>
      </c>
      <c r="G1910" s="27"/>
      <c r="H1910" s="27">
        <f t="shared" si="553"/>
        <v>22.5</v>
      </c>
      <c r="I1910" s="27"/>
      <c r="J1910" s="27"/>
      <c r="K1910" s="27">
        <f t="shared" si="554"/>
        <v>97.826086956521735</v>
      </c>
      <c r="L1910" s="27"/>
      <c r="M1910" s="27">
        <f t="shared" si="555"/>
        <v>97.826086956521735</v>
      </c>
    </row>
    <row r="1911" spans="1:13" ht="18" customHeight="1">
      <c r="A1911" s="83"/>
      <c r="B1911" s="25"/>
      <c r="C1911" s="27"/>
      <c r="D1911" s="27"/>
      <c r="E1911" s="27"/>
      <c r="F1911" s="27"/>
      <c r="G1911" s="27"/>
      <c r="H1911" s="27"/>
      <c r="I1911" s="27"/>
      <c r="J1911" s="27"/>
      <c r="K1911" s="27"/>
      <c r="L1911" s="27"/>
      <c r="M1911" s="27"/>
    </row>
    <row r="1912" spans="1:13" s="28" customFormat="1" ht="18" customHeight="1">
      <c r="A1912" s="23" t="s">
        <v>150</v>
      </c>
      <c r="B1912" s="34">
        <v>85156</v>
      </c>
      <c r="C1912" s="24">
        <f>C1916</f>
        <v>0</v>
      </c>
      <c r="D1912" s="24">
        <f>D1916</f>
        <v>30695</v>
      </c>
      <c r="E1912" s="24">
        <f>C1912+D1912</f>
        <v>30695</v>
      </c>
      <c r="F1912" s="24">
        <f>F1916</f>
        <v>0</v>
      </c>
      <c r="G1912" s="24">
        <f>G1916</f>
        <v>29954.32</v>
      </c>
      <c r="H1912" s="24">
        <f>F1912+G1912</f>
        <v>29954.32</v>
      </c>
      <c r="I1912" s="24">
        <f>I1916</f>
        <v>0</v>
      </c>
      <c r="J1912" s="24">
        <f>J1916</f>
        <v>0</v>
      </c>
      <c r="K1912" s="24">
        <v>0</v>
      </c>
      <c r="L1912" s="24">
        <f t="shared" ref="L1912:M1916" si="557">G1912/D1912*100</f>
        <v>97.586968561654999</v>
      </c>
      <c r="M1912" s="24">
        <f t="shared" si="557"/>
        <v>97.586968561654999</v>
      </c>
    </row>
    <row r="1913" spans="1:13" s="28" customFormat="1" ht="18" customHeight="1">
      <c r="A1913" s="22" t="s">
        <v>397</v>
      </c>
      <c r="B1913" s="34"/>
      <c r="C1913" s="24">
        <f>C1914</f>
        <v>0</v>
      </c>
      <c r="D1913" s="24">
        <f>D1914</f>
        <v>30695</v>
      </c>
      <c r="E1913" s="24">
        <f>C1913+D1913</f>
        <v>30695</v>
      </c>
      <c r="F1913" s="24">
        <f>F1914</f>
        <v>0</v>
      </c>
      <c r="G1913" s="24">
        <f>G1914</f>
        <v>29954.32</v>
      </c>
      <c r="H1913" s="24">
        <f>F1913+G1913</f>
        <v>29954.32</v>
      </c>
      <c r="I1913" s="24">
        <f>I1914</f>
        <v>0</v>
      </c>
      <c r="J1913" s="24">
        <f>J1914</f>
        <v>0</v>
      </c>
      <c r="K1913" s="24"/>
      <c r="L1913" s="24">
        <f t="shared" si="557"/>
        <v>97.586968561654999</v>
      </c>
      <c r="M1913" s="24">
        <f t="shared" si="557"/>
        <v>97.586968561654999</v>
      </c>
    </row>
    <row r="1914" spans="1:13" s="28" customFormat="1" ht="18" customHeight="1">
      <c r="A1914" s="97" t="s">
        <v>398</v>
      </c>
      <c r="B1914" s="34"/>
      <c r="C1914" s="32">
        <f>C1915</f>
        <v>0</v>
      </c>
      <c r="D1914" s="32">
        <f>D1915</f>
        <v>30695</v>
      </c>
      <c r="E1914" s="32">
        <f>C1914+D1914</f>
        <v>30695</v>
      </c>
      <c r="F1914" s="32">
        <f>F1915</f>
        <v>0</v>
      </c>
      <c r="G1914" s="32">
        <f>G1915</f>
        <v>29954.32</v>
      </c>
      <c r="H1914" s="32">
        <f>F1914+G1914</f>
        <v>29954.32</v>
      </c>
      <c r="I1914" s="32">
        <f>I1915</f>
        <v>0</v>
      </c>
      <c r="J1914" s="32">
        <f>J1915</f>
        <v>0</v>
      </c>
      <c r="K1914" s="32"/>
      <c r="L1914" s="32">
        <f t="shared" si="557"/>
        <v>97.586968561654999</v>
      </c>
      <c r="M1914" s="32">
        <f t="shared" si="557"/>
        <v>97.586968561654999</v>
      </c>
    </row>
    <row r="1915" spans="1:13" s="18" customFormat="1" ht="18" customHeight="1">
      <c r="A1915" s="98" t="s">
        <v>400</v>
      </c>
      <c r="B1915" s="15"/>
      <c r="C1915" s="20">
        <f>SUM(C1916)</f>
        <v>0</v>
      </c>
      <c r="D1915" s="20">
        <f>SUM(D1916)</f>
        <v>30695</v>
      </c>
      <c r="E1915" s="20">
        <f>SUM(C1915:D1915)</f>
        <v>30695</v>
      </c>
      <c r="F1915" s="20">
        <f>SUM(F1916)</f>
        <v>0</v>
      </c>
      <c r="G1915" s="20">
        <f>SUM(G1916)</f>
        <v>29954.32</v>
      </c>
      <c r="H1915" s="20">
        <f>F1915+G1915</f>
        <v>29954.32</v>
      </c>
      <c r="I1915" s="20">
        <f>SUM(I1916)</f>
        <v>0</v>
      </c>
      <c r="J1915" s="20">
        <f>SUM(J1916)</f>
        <v>0</v>
      </c>
      <c r="K1915" s="20"/>
      <c r="L1915" s="20">
        <f t="shared" si="557"/>
        <v>97.586968561654999</v>
      </c>
      <c r="M1915" s="20">
        <f t="shared" si="557"/>
        <v>97.586968561654999</v>
      </c>
    </row>
    <row r="1916" spans="1:13" ht="18" customHeight="1">
      <c r="A1916" s="33" t="s">
        <v>152</v>
      </c>
      <c r="B1916" s="25" t="s">
        <v>153</v>
      </c>
      <c r="C1916" s="27"/>
      <c r="D1916" s="27">
        <v>30695</v>
      </c>
      <c r="E1916" s="27">
        <f>C1916+D1916</f>
        <v>30695</v>
      </c>
      <c r="F1916" s="27"/>
      <c r="G1916" s="27">
        <v>29954.32</v>
      </c>
      <c r="H1916" s="27">
        <f>F1916+G1916</f>
        <v>29954.32</v>
      </c>
      <c r="I1916" s="27"/>
      <c r="J1916" s="27"/>
      <c r="K1916" s="27"/>
      <c r="L1916" s="27">
        <f t="shared" si="557"/>
        <v>97.586968561654999</v>
      </c>
      <c r="M1916" s="27">
        <f t="shared" si="557"/>
        <v>97.586968561654999</v>
      </c>
    </row>
    <row r="1917" spans="1:13" ht="18" customHeight="1">
      <c r="A1917" s="30"/>
      <c r="B1917" s="30"/>
      <c r="C1917" s="27"/>
      <c r="D1917" s="27"/>
      <c r="E1917" s="27"/>
      <c r="F1917" s="27"/>
      <c r="G1917" s="27"/>
      <c r="H1917" s="27"/>
      <c r="I1917" s="27"/>
      <c r="J1917" s="27"/>
      <c r="K1917" s="27"/>
      <c r="L1917" s="27"/>
      <c r="M1917" s="27"/>
    </row>
    <row r="1918" spans="1:13" s="28" customFormat="1" ht="18" customHeight="1">
      <c r="A1918" s="23" t="s">
        <v>136</v>
      </c>
      <c r="B1918" s="34">
        <v>85195</v>
      </c>
      <c r="C1918" s="24">
        <f>C1919</f>
        <v>23450</v>
      </c>
      <c r="D1918" s="24">
        <f>D1919</f>
        <v>0</v>
      </c>
      <c r="E1918" s="24">
        <f>SUM(C1918:D1918)</f>
        <v>23450</v>
      </c>
      <c r="F1918" s="24">
        <f>F1919</f>
        <v>18580.150000000001</v>
      </c>
      <c r="G1918" s="24">
        <f>G1919</f>
        <v>0</v>
      </c>
      <c r="H1918" s="24">
        <f>SUM(F1918:G1918)</f>
        <v>18580.150000000001</v>
      </c>
      <c r="I1918" s="24">
        <f>I1919</f>
        <v>0</v>
      </c>
      <c r="J1918" s="24">
        <f>J1919</f>
        <v>0</v>
      </c>
      <c r="K1918" s="24">
        <f t="shared" ref="K1918:K1925" si="558">F1918/C1918*100</f>
        <v>79.233049040511744</v>
      </c>
      <c r="L1918" s="43">
        <v>0</v>
      </c>
      <c r="M1918" s="24">
        <f>H1918/E1918*100</f>
        <v>79.233049040511744</v>
      </c>
    </row>
    <row r="1919" spans="1:13" s="28" customFormat="1" ht="18" customHeight="1">
      <c r="A1919" s="22" t="s">
        <v>397</v>
      </c>
      <c r="B1919" s="34"/>
      <c r="C1919" s="24">
        <f>C1920+C1922</f>
        <v>23450</v>
      </c>
      <c r="D1919" s="24">
        <f>D1920+D1922</f>
        <v>0</v>
      </c>
      <c r="E1919" s="24">
        <f>SUM(C1919:D1919)</f>
        <v>23450</v>
      </c>
      <c r="F1919" s="24">
        <f>F1920+F1922</f>
        <v>18580.150000000001</v>
      </c>
      <c r="G1919" s="24">
        <f>G1920+G1922</f>
        <v>0</v>
      </c>
      <c r="H1919" s="24">
        <f>SUM(F1919:G1919)</f>
        <v>18580.150000000001</v>
      </c>
      <c r="I1919" s="24">
        <f>I1920+I1922</f>
        <v>0</v>
      </c>
      <c r="J1919" s="24">
        <f>J1920+J1922</f>
        <v>0</v>
      </c>
      <c r="K1919" s="24">
        <f t="shared" si="558"/>
        <v>79.233049040511744</v>
      </c>
      <c r="L1919" s="27"/>
      <c r="M1919" s="24">
        <f t="shared" ref="M1919:M1925" si="559">H1919/E1919*100</f>
        <v>79.233049040511744</v>
      </c>
    </row>
    <row r="1920" spans="1:13" s="28" customFormat="1" ht="18" customHeight="1">
      <c r="A1920" s="97" t="s">
        <v>398</v>
      </c>
      <c r="B1920" s="73"/>
      <c r="C1920" s="32">
        <f>C1921</f>
        <v>8500</v>
      </c>
      <c r="D1920" s="32">
        <f>D1921</f>
        <v>0</v>
      </c>
      <c r="E1920" s="32">
        <f>SUM(C1920:D1920)</f>
        <v>8500</v>
      </c>
      <c r="F1920" s="32">
        <f>F1921</f>
        <v>3630.1499999999996</v>
      </c>
      <c r="G1920" s="32">
        <f>G1921</f>
        <v>0</v>
      </c>
      <c r="H1920" s="32">
        <f>SUM(F1920:G1920)</f>
        <v>3630.1499999999996</v>
      </c>
      <c r="I1920" s="32">
        <f>I1921</f>
        <v>0</v>
      </c>
      <c r="J1920" s="32">
        <f>J1921</f>
        <v>0</v>
      </c>
      <c r="K1920" s="32">
        <f t="shared" si="558"/>
        <v>42.707647058823525</v>
      </c>
      <c r="L1920" s="32"/>
      <c r="M1920" s="32">
        <f t="shared" si="559"/>
        <v>42.707647058823525</v>
      </c>
    </row>
    <row r="1921" spans="1:13" s="28" customFormat="1" ht="18" customHeight="1">
      <c r="A1921" s="98" t="s">
        <v>400</v>
      </c>
      <c r="B1921" s="73"/>
      <c r="C1921" s="32">
        <f>SUM(C1924:C1925)</f>
        <v>8500</v>
      </c>
      <c r="D1921" s="32">
        <f>SUM(D1924:D1925)</f>
        <v>0</v>
      </c>
      <c r="E1921" s="32">
        <f>SUM(C1921:D1921)</f>
        <v>8500</v>
      </c>
      <c r="F1921" s="32">
        <f>SUM(F1924:F1925)</f>
        <v>3630.1499999999996</v>
      </c>
      <c r="G1921" s="32">
        <f>SUM(G1924:G1925)</f>
        <v>0</v>
      </c>
      <c r="H1921" s="32">
        <f>SUM(F1921:G1921)</f>
        <v>3630.1499999999996</v>
      </c>
      <c r="I1921" s="32">
        <f>SUM(I1924:I1925)</f>
        <v>0</v>
      </c>
      <c r="J1921" s="32">
        <f>SUM(J1924:J1925)</f>
        <v>0</v>
      </c>
      <c r="K1921" s="32">
        <f t="shared" si="558"/>
        <v>42.707647058823525</v>
      </c>
      <c r="L1921" s="32"/>
      <c r="M1921" s="32">
        <f t="shared" si="559"/>
        <v>42.707647058823525</v>
      </c>
    </row>
    <row r="1922" spans="1:13" s="18" customFormat="1" ht="18" customHeight="1">
      <c r="A1922" s="97" t="s">
        <v>415</v>
      </c>
      <c r="B1922" s="57"/>
      <c r="C1922" s="20">
        <f>SUM(C1923:C1923)</f>
        <v>14950</v>
      </c>
      <c r="D1922" s="20">
        <f>SUM(D1923:D1923)</f>
        <v>0</v>
      </c>
      <c r="E1922" s="20">
        <f>SUM(C1922:D1922)</f>
        <v>14950</v>
      </c>
      <c r="F1922" s="20">
        <f>SUM(F1923:F1923)</f>
        <v>14950</v>
      </c>
      <c r="G1922" s="20">
        <f>SUM(G1923:G1923)</f>
        <v>0</v>
      </c>
      <c r="H1922" s="20">
        <f>SUM(F1922:G1922)</f>
        <v>14950</v>
      </c>
      <c r="I1922" s="20">
        <f>SUM(I1923:I1923)</f>
        <v>0</v>
      </c>
      <c r="J1922" s="20">
        <f>SUM(J1923:J1923)</f>
        <v>0</v>
      </c>
      <c r="K1922" s="20">
        <f t="shared" si="558"/>
        <v>100</v>
      </c>
      <c r="L1922" s="32"/>
      <c r="M1922" s="32">
        <f t="shared" si="559"/>
        <v>100</v>
      </c>
    </row>
    <row r="1923" spans="1:13" ht="18" customHeight="1">
      <c r="A1923" s="33" t="s">
        <v>134</v>
      </c>
      <c r="B1923" s="25" t="s">
        <v>135</v>
      </c>
      <c r="C1923" s="27">
        <v>14950</v>
      </c>
      <c r="D1923" s="27"/>
      <c r="E1923" s="27">
        <f>C1923+D1923</f>
        <v>14950</v>
      </c>
      <c r="F1923" s="27">
        <v>14950</v>
      </c>
      <c r="G1923" s="27"/>
      <c r="H1923" s="27">
        <f>F1923+G1923</f>
        <v>14950</v>
      </c>
      <c r="I1923" s="27"/>
      <c r="J1923" s="32"/>
      <c r="K1923" s="32">
        <f t="shared" si="558"/>
        <v>100</v>
      </c>
      <c r="L1923" s="32"/>
      <c r="M1923" s="32">
        <f t="shared" si="559"/>
        <v>100</v>
      </c>
    </row>
    <row r="1924" spans="1:13" ht="18" customHeight="1">
      <c r="A1924" s="35" t="s">
        <v>335</v>
      </c>
      <c r="B1924" s="49" t="s">
        <v>38</v>
      </c>
      <c r="C1924" s="27">
        <v>6000</v>
      </c>
      <c r="D1924" s="27"/>
      <c r="E1924" s="27">
        <f>C1924+D1924</f>
        <v>6000</v>
      </c>
      <c r="F1924" s="27">
        <v>3031.74</v>
      </c>
      <c r="G1924" s="27"/>
      <c r="H1924" s="27">
        <f>F1924+G1924</f>
        <v>3031.74</v>
      </c>
      <c r="I1924" s="27"/>
      <c r="J1924" s="32"/>
      <c r="K1924" s="32">
        <f t="shared" si="558"/>
        <v>50.529000000000003</v>
      </c>
      <c r="L1924" s="32"/>
      <c r="M1924" s="32">
        <f t="shared" si="559"/>
        <v>50.529000000000003</v>
      </c>
    </row>
    <row r="1925" spans="1:13" ht="18" customHeight="1">
      <c r="A1925" s="33" t="s">
        <v>28</v>
      </c>
      <c r="B1925" s="25" t="s">
        <v>29</v>
      </c>
      <c r="C1925" s="27">
        <v>2500</v>
      </c>
      <c r="D1925" s="27"/>
      <c r="E1925" s="27">
        <f>C1925+D1925</f>
        <v>2500</v>
      </c>
      <c r="F1925" s="27">
        <v>598.41</v>
      </c>
      <c r="G1925" s="27"/>
      <c r="H1925" s="27">
        <f>F1925+G1925</f>
        <v>598.41</v>
      </c>
      <c r="I1925" s="27"/>
      <c r="J1925" s="32"/>
      <c r="K1925" s="32">
        <f t="shared" si="558"/>
        <v>23.936399999999999</v>
      </c>
      <c r="L1925" s="32"/>
      <c r="M1925" s="32">
        <f t="shared" si="559"/>
        <v>23.936399999999999</v>
      </c>
    </row>
    <row r="1926" spans="1:13" ht="18" customHeight="1">
      <c r="A1926" s="29"/>
      <c r="B1926" s="30"/>
      <c r="C1926" s="27"/>
      <c r="D1926" s="27"/>
      <c r="E1926" s="27"/>
      <c r="F1926" s="27"/>
      <c r="G1926" s="27"/>
      <c r="H1926" s="27"/>
      <c r="I1926" s="17"/>
      <c r="J1926" s="27"/>
      <c r="K1926" s="30"/>
      <c r="L1926" s="30"/>
      <c r="M1926" s="27"/>
    </row>
    <row r="1927" spans="1:13" ht="18" customHeight="1">
      <c r="A1927" s="23" t="s">
        <v>233</v>
      </c>
      <c r="B1927" s="5" t="s">
        <v>138</v>
      </c>
      <c r="C1927" s="24">
        <f>C1928+C1935</f>
        <v>10484889.039999999</v>
      </c>
      <c r="D1927" s="24">
        <f>D1928+D1935</f>
        <v>1054479.79</v>
      </c>
      <c r="E1927" s="24">
        <f>C1927+D1927</f>
        <v>11539368.829999998</v>
      </c>
      <c r="F1927" s="24">
        <f>F1928+F1935</f>
        <v>10230886.540000003</v>
      </c>
      <c r="G1927" s="24">
        <f>G1928+G1935</f>
        <v>1031869.4200000002</v>
      </c>
      <c r="H1927" s="24">
        <f>F1927+G1927</f>
        <v>11262755.960000003</v>
      </c>
      <c r="I1927" s="24">
        <f>I1928+I1935</f>
        <v>424391.3</v>
      </c>
      <c r="J1927" s="24">
        <f>J1928+J1935</f>
        <v>0</v>
      </c>
      <c r="K1927" s="24">
        <f>F1927/C1927*100</f>
        <v>97.577442173865904</v>
      </c>
      <c r="L1927" s="24">
        <f>G1927/D1927*100</f>
        <v>97.855779673122058</v>
      </c>
      <c r="M1927" s="24">
        <f>H1927/E1927*100</f>
        <v>97.602876950419869</v>
      </c>
    </row>
    <row r="1928" spans="1:13" ht="18" customHeight="1">
      <c r="A1928" s="22" t="s">
        <v>397</v>
      </c>
      <c r="B1928" s="5"/>
      <c r="C1928" s="24">
        <f>C1929+C1932+C1933+C1934</f>
        <v>10458047.039999999</v>
      </c>
      <c r="D1928" s="24">
        <f>D1929+D1932+D1933+D1934</f>
        <v>1054479.79</v>
      </c>
      <c r="E1928" s="24">
        <f t="shared" ref="E1928:E1936" si="560">C1928+D1928</f>
        <v>11512526.829999998</v>
      </c>
      <c r="F1928" s="24">
        <f>F1929+F1932+F1933+F1934</f>
        <v>10204045.490000002</v>
      </c>
      <c r="G1928" s="24">
        <f>G1929+G1932+G1933+G1934</f>
        <v>1031869.4200000002</v>
      </c>
      <c r="H1928" s="24">
        <f t="shared" ref="H1928:H1936" si="561">F1928+G1928</f>
        <v>11235914.910000002</v>
      </c>
      <c r="I1928" s="24">
        <f>I1929+I1932+I1933+I1934</f>
        <v>424391.3</v>
      </c>
      <c r="J1928" s="24">
        <f>J1929+J1932+J1933+J1934</f>
        <v>0</v>
      </c>
      <c r="K1928" s="24">
        <f t="shared" ref="K1928:M1936" si="562">F1928/C1928*100</f>
        <v>97.571233433656488</v>
      </c>
      <c r="L1928" s="24">
        <f t="shared" si="562"/>
        <v>97.855779673122058</v>
      </c>
      <c r="M1928" s="24">
        <f t="shared" si="562"/>
        <v>97.597296196703013</v>
      </c>
    </row>
    <row r="1929" spans="1:13" ht="18" customHeight="1">
      <c r="A1929" s="97" t="s">
        <v>398</v>
      </c>
      <c r="B1929" s="87"/>
      <c r="C1929" s="32">
        <f>C1930+C1931</f>
        <v>6787734.3499999996</v>
      </c>
      <c r="D1929" s="32">
        <f>D1930+D1931</f>
        <v>786761</v>
      </c>
      <c r="E1929" s="32">
        <f t="shared" si="560"/>
        <v>7574495.3499999996</v>
      </c>
      <c r="F1929" s="32">
        <f>F1930+F1931</f>
        <v>6686051.370000001</v>
      </c>
      <c r="G1929" s="32">
        <f>G1930+G1931</f>
        <v>784416.03000000014</v>
      </c>
      <c r="H1929" s="32">
        <f t="shared" si="561"/>
        <v>7470467.4000000013</v>
      </c>
      <c r="I1929" s="32">
        <f>I1930+I1931</f>
        <v>420730.19</v>
      </c>
      <c r="J1929" s="32">
        <f>J1930+J1931</f>
        <v>0</v>
      </c>
      <c r="K1929" s="32">
        <f t="shared" si="562"/>
        <v>98.501959936013122</v>
      </c>
      <c r="L1929" s="32">
        <f t="shared" si="562"/>
        <v>99.701946334401441</v>
      </c>
      <c r="M1929" s="32">
        <f t="shared" si="562"/>
        <v>98.626602232979138</v>
      </c>
    </row>
    <row r="1930" spans="1:13" ht="18" customHeight="1">
      <c r="A1930" s="98" t="s">
        <v>399</v>
      </c>
      <c r="B1930" s="87"/>
      <c r="C1930" s="32">
        <f>C1941+C1981+C2015+C2033</f>
        <v>4927376</v>
      </c>
      <c r="D1930" s="32">
        <f>D1941+D1981+D2015+D2033</f>
        <v>620869</v>
      </c>
      <c r="E1930" s="32">
        <f t="shared" si="560"/>
        <v>5548245</v>
      </c>
      <c r="F1930" s="32">
        <f>F1941+F1981+F2015+F2033</f>
        <v>4846076.0200000005</v>
      </c>
      <c r="G1930" s="32">
        <f>G1941+G1981+G2015+G2033</f>
        <v>619351.89000000013</v>
      </c>
      <c r="H1930" s="32">
        <f t="shared" si="561"/>
        <v>5465427.9100000001</v>
      </c>
      <c r="I1930" s="32">
        <f>I1941+I1981+I2015+I2033</f>
        <v>406571.59</v>
      </c>
      <c r="J1930" s="32">
        <f>J1941+J1981+J2015+J2033</f>
        <v>0</v>
      </c>
      <c r="K1930" s="32">
        <f t="shared" si="562"/>
        <v>98.350034988196569</v>
      </c>
      <c r="L1930" s="32">
        <f t="shared" si="562"/>
        <v>99.755647326569715</v>
      </c>
      <c r="M1930" s="32">
        <f t="shared" si="562"/>
        <v>98.507328173143037</v>
      </c>
    </row>
    <row r="1931" spans="1:13" ht="18" customHeight="1">
      <c r="A1931" s="98" t="s">
        <v>400</v>
      </c>
      <c r="B1931" s="87"/>
      <c r="C1931" s="32">
        <f>C1942+C1982+C2027+C2034+C2057+C2063</f>
        <v>1860358.35</v>
      </c>
      <c r="D1931" s="32">
        <f>D1942+D1982+D2027+D2034+D2057+D2063</f>
        <v>165892</v>
      </c>
      <c r="E1931" s="32">
        <f t="shared" si="560"/>
        <v>2026250.35</v>
      </c>
      <c r="F1931" s="32">
        <f>F1942+F1982+F2027+F2034+F2057+F2063</f>
        <v>1839975.3500000003</v>
      </c>
      <c r="G1931" s="32">
        <f>G1942+G1982+G2027+G2034+G2057+G2063</f>
        <v>165064.13999999998</v>
      </c>
      <c r="H1931" s="32">
        <f t="shared" si="561"/>
        <v>2005039.4900000002</v>
      </c>
      <c r="I1931" s="32">
        <f>I1942+I1982+I2027+I2034+I2057+I2063</f>
        <v>14158.599999999999</v>
      </c>
      <c r="J1931" s="32">
        <f>J1942+J1982+J2027+J2034+J2057+J2063</f>
        <v>0</v>
      </c>
      <c r="K1931" s="32">
        <f t="shared" si="562"/>
        <v>98.904350874120581</v>
      </c>
      <c r="L1931" s="32">
        <f t="shared" si="562"/>
        <v>99.500964482916586</v>
      </c>
      <c r="M1931" s="32">
        <f t="shared" si="562"/>
        <v>98.953196479398514</v>
      </c>
    </row>
    <row r="1932" spans="1:13" ht="18" customHeight="1">
      <c r="A1932" s="97" t="s">
        <v>415</v>
      </c>
      <c r="B1932" s="87"/>
      <c r="C1932" s="32">
        <f>C1943+C2016</f>
        <v>1738314.34</v>
      </c>
      <c r="D1932" s="32">
        <f>D1943+D2016</f>
        <v>0</v>
      </c>
      <c r="E1932" s="32">
        <f t="shared" si="560"/>
        <v>1738314.34</v>
      </c>
      <c r="F1932" s="32">
        <f>F1943+F2016</f>
        <v>1591704.17</v>
      </c>
      <c r="G1932" s="32">
        <f>G1943+G2016</f>
        <v>0</v>
      </c>
      <c r="H1932" s="32">
        <f t="shared" si="561"/>
        <v>1591704.17</v>
      </c>
      <c r="I1932" s="32">
        <f>I1943+I2016</f>
        <v>0</v>
      </c>
      <c r="J1932" s="32">
        <f>J1943+J2016</f>
        <v>0</v>
      </c>
      <c r="K1932" s="32">
        <f t="shared" si="562"/>
        <v>91.5659575126096</v>
      </c>
      <c r="L1932" s="32"/>
      <c r="M1932" s="32">
        <f t="shared" si="562"/>
        <v>91.5659575126096</v>
      </c>
    </row>
    <row r="1933" spans="1:13" ht="18" customHeight="1">
      <c r="A1933" s="98" t="s">
        <v>402</v>
      </c>
      <c r="B1933" s="87"/>
      <c r="C1933" s="32">
        <f>C1944+C1983+C2017+C2064</f>
        <v>1900590</v>
      </c>
      <c r="D1933" s="32">
        <f>D1944+D1983+D2017+D2064</f>
        <v>0</v>
      </c>
      <c r="E1933" s="32">
        <f t="shared" si="560"/>
        <v>1900590</v>
      </c>
      <c r="F1933" s="32">
        <f>F1944+F1983+F2017+F2064</f>
        <v>1895885.04</v>
      </c>
      <c r="G1933" s="32">
        <f>G1944+G1983+G2017+G2064</f>
        <v>0</v>
      </c>
      <c r="H1933" s="32">
        <f t="shared" si="561"/>
        <v>1895885.04</v>
      </c>
      <c r="I1933" s="32">
        <f>I1944+I1983+I2017+I2064</f>
        <v>3661.1099999999997</v>
      </c>
      <c r="J1933" s="32">
        <f>J1944+J1983+J2017+J2064</f>
        <v>0</v>
      </c>
      <c r="K1933" s="32">
        <f t="shared" si="562"/>
        <v>99.752447397913286</v>
      </c>
      <c r="L1933" s="32"/>
      <c r="M1933" s="32">
        <f t="shared" si="562"/>
        <v>99.752447397913286</v>
      </c>
    </row>
    <row r="1934" spans="1:13" ht="66" customHeight="1">
      <c r="A1934" s="117" t="str">
        <f>A2065</f>
        <v>4.wydatki na programy finansowane z udziałem środków  o których mowa  w art.5. ust.1 pkt 2 i 3 w części zwiazanej z realizacja zadań jst.</v>
      </c>
      <c r="B1934" s="87"/>
      <c r="C1934" s="32">
        <f>C2065</f>
        <v>31408.35</v>
      </c>
      <c r="D1934" s="32">
        <f>D2065</f>
        <v>267718.78999999998</v>
      </c>
      <c r="E1934" s="32">
        <f t="shared" si="560"/>
        <v>299127.13999999996</v>
      </c>
      <c r="F1934" s="32">
        <f>F2065</f>
        <v>30404.91</v>
      </c>
      <c r="G1934" s="32">
        <f>G2065</f>
        <v>247453.39</v>
      </c>
      <c r="H1934" s="32">
        <f t="shared" si="561"/>
        <v>277858.3</v>
      </c>
      <c r="I1934" s="32">
        <f>I2065</f>
        <v>0</v>
      </c>
      <c r="J1934" s="32">
        <f>J2065</f>
        <v>0</v>
      </c>
      <c r="K1934" s="32">
        <f t="shared" si="562"/>
        <v>96.805180787911496</v>
      </c>
      <c r="L1934" s="32">
        <f t="shared" si="562"/>
        <v>92.430340806485802</v>
      </c>
      <c r="M1934" s="32">
        <f t="shared" si="562"/>
        <v>92.889699008923117</v>
      </c>
    </row>
    <row r="1935" spans="1:13" ht="18" customHeight="1">
      <c r="A1935" s="96" t="s">
        <v>406</v>
      </c>
      <c r="B1935" s="5"/>
      <c r="C1935" s="24">
        <f>C1936</f>
        <v>26842</v>
      </c>
      <c r="D1935" s="24">
        <f>D1936</f>
        <v>0</v>
      </c>
      <c r="E1935" s="24">
        <f t="shared" si="560"/>
        <v>26842</v>
      </c>
      <c r="F1935" s="24">
        <f>F1936</f>
        <v>26841.050000000003</v>
      </c>
      <c r="G1935" s="24">
        <f>G1936</f>
        <v>0</v>
      </c>
      <c r="H1935" s="24">
        <f t="shared" si="561"/>
        <v>26841.050000000003</v>
      </c>
      <c r="I1935" s="24">
        <f>I1936</f>
        <v>0</v>
      </c>
      <c r="J1935" s="24">
        <f>J1936</f>
        <v>0</v>
      </c>
      <c r="K1935" s="43">
        <f t="shared" si="562"/>
        <v>99.996460770434396</v>
      </c>
      <c r="L1935" s="43"/>
      <c r="M1935" s="43">
        <f t="shared" si="562"/>
        <v>99.996460770434396</v>
      </c>
    </row>
    <row r="1936" spans="1:13" ht="18" customHeight="1">
      <c r="A1936" s="98" t="s">
        <v>407</v>
      </c>
      <c r="B1936" s="87"/>
      <c r="C1936" s="32">
        <f>C1946+C1985</f>
        <v>26842</v>
      </c>
      <c r="D1936" s="32">
        <f>D1946+D1985</f>
        <v>0</v>
      </c>
      <c r="E1936" s="32">
        <f t="shared" si="560"/>
        <v>26842</v>
      </c>
      <c r="F1936" s="32">
        <f>F1946+F1985</f>
        <v>26841.050000000003</v>
      </c>
      <c r="G1936" s="32">
        <f>G1946+G1985</f>
        <v>0</v>
      </c>
      <c r="H1936" s="32">
        <f t="shared" si="561"/>
        <v>26841.050000000003</v>
      </c>
      <c r="I1936" s="32">
        <f>I1946+I1985</f>
        <v>0</v>
      </c>
      <c r="J1936" s="32">
        <f>J1946+J1985</f>
        <v>0</v>
      </c>
      <c r="K1936" s="32">
        <f t="shared" si="562"/>
        <v>99.996460770434396</v>
      </c>
      <c r="L1936" s="32"/>
      <c r="M1936" s="32">
        <f t="shared" si="562"/>
        <v>99.996460770434396</v>
      </c>
    </row>
    <row r="1937" spans="1:14" ht="18" customHeight="1">
      <c r="A1937" s="30"/>
      <c r="B1937" s="30"/>
      <c r="C1937" s="27"/>
      <c r="D1937" s="27"/>
      <c r="E1937" s="27"/>
      <c r="F1937" s="27"/>
      <c r="G1937" s="27"/>
      <c r="H1937" s="27"/>
      <c r="I1937" s="27"/>
      <c r="J1937" s="27"/>
      <c r="K1937" s="27"/>
      <c r="L1937" s="27"/>
      <c r="M1937" s="27"/>
    </row>
    <row r="1938" spans="1:14" s="28" customFormat="1" ht="18" customHeight="1">
      <c r="A1938" s="23" t="s">
        <v>234</v>
      </c>
      <c r="B1938" s="5" t="s">
        <v>235</v>
      </c>
      <c r="C1938" s="24">
        <f>C1939+C1945</f>
        <v>5009080.62</v>
      </c>
      <c r="D1938" s="24">
        <f>D1939+D1945</f>
        <v>20250</v>
      </c>
      <c r="E1938" s="24">
        <f t="shared" ref="E1938:E1946" si="563">SUM(C1938:D1938)</f>
        <v>5029330.62</v>
      </c>
      <c r="F1938" s="24">
        <f>F1939+F1945</f>
        <v>4777578.43</v>
      </c>
      <c r="G1938" s="24">
        <f>G1939+G1945</f>
        <v>19852.03</v>
      </c>
      <c r="H1938" s="24">
        <f t="shared" ref="H1938:H1946" si="564">SUM(F1938:G1938)</f>
        <v>4797430.46</v>
      </c>
      <c r="I1938" s="24">
        <f>I1939+I1945</f>
        <v>217153.49000000002</v>
      </c>
      <c r="J1938" s="24">
        <f>J1939+J1945</f>
        <v>0</v>
      </c>
      <c r="K1938" s="24">
        <f t="shared" ref="K1938:M1976" si="565">F1938/C1938*100</f>
        <v>95.3783496900475</v>
      </c>
      <c r="L1938" s="24">
        <f t="shared" si="565"/>
        <v>98.034716049382709</v>
      </c>
      <c r="M1938" s="24">
        <f t="shared" si="565"/>
        <v>95.389045232424991</v>
      </c>
    </row>
    <row r="1939" spans="1:14" s="28" customFormat="1" ht="18" customHeight="1">
      <c r="A1939" s="22" t="s">
        <v>397</v>
      </c>
      <c r="B1939" s="5"/>
      <c r="C1939" s="24">
        <f>C1940+C1943+C1944</f>
        <v>4999938.62</v>
      </c>
      <c r="D1939" s="24">
        <f>D1940+D1943+D1944</f>
        <v>20250</v>
      </c>
      <c r="E1939" s="24">
        <f t="shared" si="563"/>
        <v>5020188.62</v>
      </c>
      <c r="F1939" s="24">
        <f>F1940+F1943+F1944</f>
        <v>4768436.46</v>
      </c>
      <c r="G1939" s="24">
        <f>G1940+G1943+G1944</f>
        <v>19852.03</v>
      </c>
      <c r="H1939" s="24">
        <f t="shared" si="564"/>
        <v>4788288.49</v>
      </c>
      <c r="I1939" s="24">
        <f>I1940+I1943+I1944</f>
        <v>217153.49000000002</v>
      </c>
      <c r="J1939" s="24">
        <f>J1940+J1943+J1944</f>
        <v>0</v>
      </c>
      <c r="K1939" s="24">
        <f t="shared" si="565"/>
        <v>95.369899960891914</v>
      </c>
      <c r="L1939" s="24">
        <f t="shared" si="565"/>
        <v>98.034716049382709</v>
      </c>
      <c r="M1939" s="24">
        <f t="shared" si="565"/>
        <v>95.380649064138154</v>
      </c>
    </row>
    <row r="1940" spans="1:14" s="28" customFormat="1" ht="18" customHeight="1">
      <c r="A1940" s="97" t="s">
        <v>398</v>
      </c>
      <c r="B1940" s="87"/>
      <c r="C1940" s="32">
        <f>C1941+C1942</f>
        <v>3343048.2800000003</v>
      </c>
      <c r="D1940" s="32">
        <f>D1941+D1942</f>
        <v>20250</v>
      </c>
      <c r="E1940" s="32">
        <f t="shared" si="563"/>
        <v>3363298.2800000003</v>
      </c>
      <c r="F1940" s="32">
        <f>F1941+F1942</f>
        <v>3243487.4299999997</v>
      </c>
      <c r="G1940" s="32">
        <f>G1941+G1942</f>
        <v>19852.03</v>
      </c>
      <c r="H1940" s="32">
        <f t="shared" si="564"/>
        <v>3263339.4599999995</v>
      </c>
      <c r="I1940" s="32">
        <f>I1941+I1942</f>
        <v>214682.99000000002</v>
      </c>
      <c r="J1940" s="32">
        <f>J1941+J1942</f>
        <v>0</v>
      </c>
      <c r="K1940" s="27">
        <f t="shared" si="565"/>
        <v>97.021854258114388</v>
      </c>
      <c r="L1940" s="27">
        <f t="shared" si="565"/>
        <v>98.034716049382709</v>
      </c>
      <c r="M1940" s="27">
        <f t="shared" si="565"/>
        <v>97.027952572794078</v>
      </c>
      <c r="N1940" s="4"/>
    </row>
    <row r="1941" spans="1:14" s="28" customFormat="1" ht="18" customHeight="1">
      <c r="A1941" s="98" t="s">
        <v>399</v>
      </c>
      <c r="B1941" s="87"/>
      <c r="C1941" s="32">
        <f>SUM(C1951:C1955)</f>
        <v>2679992</v>
      </c>
      <c r="D1941" s="32">
        <f>SUM(D1951:D1955)</f>
        <v>8250</v>
      </c>
      <c r="E1941" s="32">
        <f t="shared" si="563"/>
        <v>2688242</v>
      </c>
      <c r="F1941" s="32">
        <f>SUM(F1951:F1955)</f>
        <v>2599092.0699999998</v>
      </c>
      <c r="G1941" s="32">
        <f>SUM(G1951:G1955)</f>
        <v>8193.75</v>
      </c>
      <c r="H1941" s="32">
        <f t="shared" si="564"/>
        <v>2607285.8199999998</v>
      </c>
      <c r="I1941" s="32">
        <f>SUM(I1951:I1955)</f>
        <v>207775.28000000003</v>
      </c>
      <c r="J1941" s="32">
        <f>SUM(J1951:J1955)</f>
        <v>0</v>
      </c>
      <c r="K1941" s="27">
        <f t="shared" si="565"/>
        <v>96.981336884587705</v>
      </c>
      <c r="L1941" s="27">
        <f t="shared" si="565"/>
        <v>99.318181818181813</v>
      </c>
      <c r="M1941" s="27">
        <f t="shared" si="565"/>
        <v>96.98850847505544</v>
      </c>
      <c r="N1941" s="4"/>
    </row>
    <row r="1942" spans="1:14" s="28" customFormat="1" ht="18" customHeight="1">
      <c r="A1942" s="98" t="s">
        <v>400</v>
      </c>
      <c r="B1942" s="87"/>
      <c r="C1942" s="32">
        <f>SUM(C1956:C1975)</f>
        <v>663056.28</v>
      </c>
      <c r="D1942" s="32">
        <f>SUM(D1956:D1975)</f>
        <v>12000</v>
      </c>
      <c r="E1942" s="32">
        <f t="shared" si="563"/>
        <v>675056.28</v>
      </c>
      <c r="F1942" s="32">
        <f>SUM(F1956:F1975)</f>
        <v>644395.3600000001</v>
      </c>
      <c r="G1942" s="32">
        <f>SUM(G1956:G1975)</f>
        <v>11658.279999999999</v>
      </c>
      <c r="H1942" s="32">
        <f t="shared" si="564"/>
        <v>656053.64000000013</v>
      </c>
      <c r="I1942" s="32">
        <f>SUM(I1956:I1975)</f>
        <v>6907.71</v>
      </c>
      <c r="J1942" s="32">
        <f>SUM(J1956:J1975)</f>
        <v>0</v>
      </c>
      <c r="K1942" s="27">
        <f t="shared" si="565"/>
        <v>97.185620502681928</v>
      </c>
      <c r="L1942" s="27">
        <f t="shared" si="565"/>
        <v>97.152333333333317</v>
      </c>
      <c r="M1942" s="27">
        <f t="shared" si="565"/>
        <v>97.185028780118913</v>
      </c>
      <c r="N1942" s="4"/>
    </row>
    <row r="1943" spans="1:14" s="18" customFormat="1" ht="18" customHeight="1">
      <c r="A1943" s="97" t="s">
        <v>415</v>
      </c>
      <c r="B1943" s="15"/>
      <c r="C1943" s="17">
        <f>SUM(C1947:C1948)</f>
        <v>1523805.34</v>
      </c>
      <c r="D1943" s="17">
        <f>SUM(D1947:D1948)</f>
        <v>0</v>
      </c>
      <c r="E1943" s="17">
        <f t="shared" si="563"/>
        <v>1523805.34</v>
      </c>
      <c r="F1943" s="17">
        <f>SUM(F1947:F1948)</f>
        <v>1394947.31</v>
      </c>
      <c r="G1943" s="17">
        <f>SUM(G1947:G1948)</f>
        <v>0</v>
      </c>
      <c r="H1943" s="17">
        <f t="shared" si="564"/>
        <v>1394947.31</v>
      </c>
      <c r="I1943" s="17">
        <f>SUM(I1947:I1948)</f>
        <v>0</v>
      </c>
      <c r="J1943" s="17">
        <f>SUM(J1947:J1948)</f>
        <v>0</v>
      </c>
      <c r="K1943" s="17">
        <f t="shared" si="565"/>
        <v>91.543668563335004</v>
      </c>
      <c r="L1943" s="27"/>
      <c r="M1943" s="17">
        <f t="shared" si="565"/>
        <v>91.543668563335004</v>
      </c>
    </row>
    <row r="1944" spans="1:14" s="18" customFormat="1" ht="18" customHeight="1">
      <c r="A1944" s="98" t="s">
        <v>402</v>
      </c>
      <c r="B1944" s="15"/>
      <c r="C1944" s="17">
        <f>C1949+C1950</f>
        <v>133085</v>
      </c>
      <c r="D1944" s="17">
        <f>D1949+D1950</f>
        <v>0</v>
      </c>
      <c r="E1944" s="17">
        <f t="shared" si="563"/>
        <v>133085</v>
      </c>
      <c r="F1944" s="17">
        <f>F1949+F1950</f>
        <v>130001.72</v>
      </c>
      <c r="G1944" s="17">
        <f>G1949+G1950</f>
        <v>0</v>
      </c>
      <c r="H1944" s="17">
        <f t="shared" si="564"/>
        <v>130001.72</v>
      </c>
      <c r="I1944" s="17">
        <f>I1949+I1950</f>
        <v>2470.5</v>
      </c>
      <c r="J1944" s="17">
        <f>J1949+J1950</f>
        <v>0</v>
      </c>
      <c r="K1944" s="17">
        <f t="shared" si="565"/>
        <v>97.683225006574744</v>
      </c>
      <c r="L1944" s="27"/>
      <c r="M1944" s="17">
        <f t="shared" si="565"/>
        <v>97.683225006574744</v>
      </c>
    </row>
    <row r="1945" spans="1:14" s="18" customFormat="1" ht="18" customHeight="1">
      <c r="A1945" s="96" t="s">
        <v>406</v>
      </c>
      <c r="B1945" s="15"/>
      <c r="C1945" s="17">
        <f>C1976</f>
        <v>9142</v>
      </c>
      <c r="D1945" s="17">
        <f>D1976</f>
        <v>0</v>
      </c>
      <c r="E1945" s="17">
        <f t="shared" si="563"/>
        <v>9142</v>
      </c>
      <c r="F1945" s="17">
        <f>F1976</f>
        <v>9141.9699999999993</v>
      </c>
      <c r="G1945" s="17">
        <f>G1976</f>
        <v>0</v>
      </c>
      <c r="H1945" s="17">
        <f t="shared" si="564"/>
        <v>9141.9699999999993</v>
      </c>
      <c r="I1945" s="17">
        <f>I1976</f>
        <v>0</v>
      </c>
      <c r="J1945" s="17">
        <f>J1976</f>
        <v>0</v>
      </c>
      <c r="K1945" s="17"/>
      <c r="L1945" s="27"/>
      <c r="M1945" s="17">
        <f t="shared" si="565"/>
        <v>99.999671844235394</v>
      </c>
    </row>
    <row r="1946" spans="1:14" s="18" customFormat="1" ht="18" customHeight="1">
      <c r="A1946" s="98" t="s">
        <v>407</v>
      </c>
      <c r="B1946" s="15"/>
      <c r="C1946" s="17">
        <f>C1976</f>
        <v>9142</v>
      </c>
      <c r="D1946" s="17">
        <f>D1976</f>
        <v>0</v>
      </c>
      <c r="E1946" s="17">
        <f t="shared" si="563"/>
        <v>9142</v>
      </c>
      <c r="F1946" s="17">
        <f>F1976</f>
        <v>9141.9699999999993</v>
      </c>
      <c r="G1946" s="17">
        <f>G1976</f>
        <v>0</v>
      </c>
      <c r="H1946" s="17">
        <f t="shared" si="564"/>
        <v>9141.9699999999993</v>
      </c>
      <c r="I1946" s="17">
        <f>I1976</f>
        <v>0</v>
      </c>
      <c r="J1946" s="17">
        <f>J1976</f>
        <v>0</v>
      </c>
      <c r="K1946" s="17"/>
      <c r="L1946" s="27"/>
      <c r="M1946" s="17">
        <f t="shared" si="565"/>
        <v>99.999671844235394</v>
      </c>
    </row>
    <row r="1947" spans="1:14" ht="18" customHeight="1">
      <c r="A1947" s="33" t="s">
        <v>313</v>
      </c>
      <c r="B1947" s="25" t="s">
        <v>131</v>
      </c>
      <c r="C1947" s="27">
        <v>1416305.34</v>
      </c>
      <c r="D1947" s="27"/>
      <c r="E1947" s="27">
        <f>C1947+D1947</f>
        <v>1416305.34</v>
      </c>
      <c r="F1947" s="27">
        <v>1287447.31</v>
      </c>
      <c r="G1947" s="27"/>
      <c r="H1947" s="27">
        <f t="shared" ref="H1947:H1976" si="566">F1947+G1947</f>
        <v>1287447.31</v>
      </c>
      <c r="I1947" s="27"/>
      <c r="J1947" s="27"/>
      <c r="K1947" s="27">
        <f t="shared" si="565"/>
        <v>90.901818530176541</v>
      </c>
      <c r="L1947" s="27"/>
      <c r="M1947" s="27">
        <f t="shared" si="565"/>
        <v>90.901818530176541</v>
      </c>
    </row>
    <row r="1948" spans="1:14" ht="18" customHeight="1">
      <c r="A1948" s="33" t="s">
        <v>134</v>
      </c>
      <c r="B1948" s="25" t="s">
        <v>135</v>
      </c>
      <c r="C1948" s="27">
        <v>107500</v>
      </c>
      <c r="D1948" s="27"/>
      <c r="E1948" s="27">
        <f t="shared" ref="E1948:E1976" si="567">C1948+D1948</f>
        <v>107500</v>
      </c>
      <c r="F1948" s="27">
        <v>107500</v>
      </c>
      <c r="G1948" s="27"/>
      <c r="H1948" s="27">
        <f t="shared" si="566"/>
        <v>107500</v>
      </c>
      <c r="I1948" s="27"/>
      <c r="J1948" s="27"/>
      <c r="K1948" s="27">
        <f t="shared" si="565"/>
        <v>100</v>
      </c>
      <c r="L1948" s="27"/>
      <c r="M1948" s="27">
        <f t="shared" si="565"/>
        <v>100</v>
      </c>
    </row>
    <row r="1949" spans="1:14" ht="18" customHeight="1">
      <c r="A1949" s="35" t="s">
        <v>307</v>
      </c>
      <c r="B1949" s="25" t="s">
        <v>46</v>
      </c>
      <c r="C1949" s="27">
        <v>1722</v>
      </c>
      <c r="D1949" s="27"/>
      <c r="E1949" s="27">
        <f t="shared" si="567"/>
        <v>1722</v>
      </c>
      <c r="F1949" s="27">
        <v>1716.28</v>
      </c>
      <c r="G1949" s="27"/>
      <c r="H1949" s="27">
        <f t="shared" si="566"/>
        <v>1716.28</v>
      </c>
      <c r="I1949" s="27"/>
      <c r="J1949" s="27"/>
      <c r="K1949" s="27">
        <f t="shared" si="565"/>
        <v>99.667828106852497</v>
      </c>
      <c r="L1949" s="27"/>
      <c r="M1949" s="27">
        <f t="shared" si="565"/>
        <v>99.667828106852497</v>
      </c>
    </row>
    <row r="1950" spans="1:14" ht="18" customHeight="1">
      <c r="A1950" s="35" t="s">
        <v>148</v>
      </c>
      <c r="B1950" s="25" t="s">
        <v>149</v>
      </c>
      <c r="C1950" s="27">
        <v>131363</v>
      </c>
      <c r="D1950" s="27"/>
      <c r="E1950" s="27">
        <f t="shared" si="567"/>
        <v>131363</v>
      </c>
      <c r="F1950" s="27">
        <v>128285.44</v>
      </c>
      <c r="G1950" s="27"/>
      <c r="H1950" s="27">
        <f t="shared" si="566"/>
        <v>128285.44</v>
      </c>
      <c r="I1950" s="27">
        <v>2470.5</v>
      </c>
      <c r="J1950" s="27"/>
      <c r="K1950" s="27">
        <f t="shared" si="565"/>
        <v>97.657209412087127</v>
      </c>
      <c r="L1950" s="27"/>
      <c r="M1950" s="27">
        <f t="shared" si="565"/>
        <v>97.657209412087127</v>
      </c>
    </row>
    <row r="1951" spans="1:14" ht="18" customHeight="1">
      <c r="A1951" s="33" t="s">
        <v>33</v>
      </c>
      <c r="B1951" s="25" t="s">
        <v>34</v>
      </c>
      <c r="C1951" s="27">
        <v>2135542</v>
      </c>
      <c r="D1951" s="27">
        <v>8250</v>
      </c>
      <c r="E1951" s="27">
        <f t="shared" si="567"/>
        <v>2143792</v>
      </c>
      <c r="F1951" s="27">
        <v>2071904.41</v>
      </c>
      <c r="G1951" s="27">
        <v>8193.75</v>
      </c>
      <c r="H1951" s="27">
        <f t="shared" si="566"/>
        <v>2080098.16</v>
      </c>
      <c r="I1951" s="27">
        <v>13380.29</v>
      </c>
      <c r="J1951" s="27"/>
      <c r="K1951" s="27">
        <f t="shared" si="565"/>
        <v>97.020073124293503</v>
      </c>
      <c r="L1951" s="27">
        <f t="shared" si="565"/>
        <v>99.318181818181813</v>
      </c>
      <c r="M1951" s="27">
        <f t="shared" si="565"/>
        <v>97.028916984483573</v>
      </c>
    </row>
    <row r="1952" spans="1:14" ht="18" customHeight="1">
      <c r="A1952" s="33" t="s">
        <v>35</v>
      </c>
      <c r="B1952" s="25" t="s">
        <v>36</v>
      </c>
      <c r="C1952" s="27">
        <v>143327</v>
      </c>
      <c r="D1952" s="27"/>
      <c r="E1952" s="27">
        <f t="shared" si="567"/>
        <v>143327</v>
      </c>
      <c r="F1952" s="27">
        <v>143326.01999999999</v>
      </c>
      <c r="G1952" s="27"/>
      <c r="H1952" s="27">
        <f t="shared" si="566"/>
        <v>143326.01999999999</v>
      </c>
      <c r="I1952" s="27">
        <v>159625.88</v>
      </c>
      <c r="J1952" s="27"/>
      <c r="K1952" s="27">
        <f t="shared" si="565"/>
        <v>99.999316248857497</v>
      </c>
      <c r="L1952" s="27"/>
      <c r="M1952" s="27">
        <f t="shared" si="565"/>
        <v>99.999316248857497</v>
      </c>
    </row>
    <row r="1953" spans="1:13" ht="18" customHeight="1">
      <c r="A1953" s="35" t="s">
        <v>22</v>
      </c>
      <c r="B1953" s="25" t="s">
        <v>23</v>
      </c>
      <c r="C1953" s="27">
        <v>344262</v>
      </c>
      <c r="D1953" s="27"/>
      <c r="E1953" s="27">
        <f t="shared" si="567"/>
        <v>344262</v>
      </c>
      <c r="F1953" s="27">
        <v>329593.03000000003</v>
      </c>
      <c r="G1953" s="27"/>
      <c r="H1953" s="27">
        <f t="shared" si="566"/>
        <v>329593.03000000003</v>
      </c>
      <c r="I1953" s="27">
        <v>30084.73</v>
      </c>
      <c r="J1953" s="27"/>
      <c r="K1953" s="27">
        <f t="shared" si="565"/>
        <v>95.739009823913193</v>
      </c>
      <c r="L1953" s="27"/>
      <c r="M1953" s="27">
        <f t="shared" si="565"/>
        <v>95.739009823913193</v>
      </c>
    </row>
    <row r="1954" spans="1:13" ht="18" customHeight="1">
      <c r="A1954" s="33" t="s">
        <v>24</v>
      </c>
      <c r="B1954" s="25" t="s">
        <v>25</v>
      </c>
      <c r="C1954" s="27">
        <v>50231</v>
      </c>
      <c r="D1954" s="27"/>
      <c r="E1954" s="27">
        <f t="shared" si="567"/>
        <v>50231</v>
      </c>
      <c r="F1954" s="27">
        <v>47638.61</v>
      </c>
      <c r="G1954" s="27"/>
      <c r="H1954" s="27">
        <f t="shared" si="566"/>
        <v>47638.61</v>
      </c>
      <c r="I1954" s="27">
        <v>4684.38</v>
      </c>
      <c r="J1954" s="27"/>
      <c r="K1954" s="27">
        <f t="shared" si="565"/>
        <v>94.839063526507545</v>
      </c>
      <c r="L1954" s="27"/>
      <c r="M1954" s="27">
        <f t="shared" si="565"/>
        <v>94.839063526507545</v>
      </c>
    </row>
    <row r="1955" spans="1:13" ht="18" customHeight="1">
      <c r="A1955" s="35" t="s">
        <v>26</v>
      </c>
      <c r="B1955" s="25" t="s">
        <v>27</v>
      </c>
      <c r="C1955" s="27">
        <v>6630</v>
      </c>
      <c r="D1955" s="27"/>
      <c r="E1955" s="27">
        <f>C1955+D1955</f>
        <v>6630</v>
      </c>
      <c r="F1955" s="27">
        <v>6630</v>
      </c>
      <c r="G1955" s="27"/>
      <c r="H1955" s="27">
        <f>F1955+G1955</f>
        <v>6630</v>
      </c>
      <c r="I1955" s="27">
        <v>0</v>
      </c>
      <c r="J1955" s="27"/>
      <c r="K1955" s="27">
        <f t="shared" si="565"/>
        <v>100</v>
      </c>
      <c r="L1955" s="27"/>
      <c r="M1955" s="27">
        <f t="shared" si="565"/>
        <v>100</v>
      </c>
    </row>
    <row r="1956" spans="1:13" ht="18" customHeight="1">
      <c r="A1956" s="35" t="s">
        <v>37</v>
      </c>
      <c r="B1956" s="25" t="s">
        <v>38</v>
      </c>
      <c r="C1956" s="27">
        <v>134754</v>
      </c>
      <c r="D1956" s="27">
        <v>7000</v>
      </c>
      <c r="E1956" s="27">
        <f t="shared" si="567"/>
        <v>141754</v>
      </c>
      <c r="F1956" s="27">
        <v>128322.88</v>
      </c>
      <c r="G1956" s="27">
        <v>6658.28</v>
      </c>
      <c r="H1956" s="27">
        <f t="shared" si="566"/>
        <v>134981.16</v>
      </c>
      <c r="I1956" s="27">
        <v>74.42</v>
      </c>
      <c r="J1956" s="27"/>
      <c r="K1956" s="27">
        <f t="shared" si="565"/>
        <v>95.227510871662432</v>
      </c>
      <c r="L1956" s="27">
        <f t="shared" si="565"/>
        <v>95.118285714285705</v>
      </c>
      <c r="M1956" s="27">
        <f t="shared" si="565"/>
        <v>95.222117188932941</v>
      </c>
    </row>
    <row r="1957" spans="1:13" ht="18" customHeight="1">
      <c r="A1957" s="33" t="s">
        <v>123</v>
      </c>
      <c r="B1957" s="25" t="s">
        <v>124</v>
      </c>
      <c r="C1957" s="27">
        <v>126610</v>
      </c>
      <c r="D1957" s="27"/>
      <c r="E1957" s="27">
        <f t="shared" si="567"/>
        <v>126610</v>
      </c>
      <c r="F1957" s="27">
        <v>126304.02</v>
      </c>
      <c r="G1957" s="27"/>
      <c r="H1957" s="27">
        <f t="shared" si="566"/>
        <v>126304.02</v>
      </c>
      <c r="I1957" s="27"/>
      <c r="J1957" s="27"/>
      <c r="K1957" s="27">
        <f t="shared" si="565"/>
        <v>99.758328726009012</v>
      </c>
      <c r="L1957" s="27"/>
      <c r="M1957" s="27">
        <f t="shared" si="565"/>
        <v>99.758328726009012</v>
      </c>
    </row>
    <row r="1958" spans="1:13" ht="18" customHeight="1">
      <c r="A1958" s="33" t="s">
        <v>143</v>
      </c>
      <c r="B1958" s="25" t="s">
        <v>144</v>
      </c>
      <c r="C1958" s="27">
        <v>13411</v>
      </c>
      <c r="D1958" s="27"/>
      <c r="E1958" s="27">
        <f t="shared" si="567"/>
        <v>13411</v>
      </c>
      <c r="F1958" s="27">
        <v>13198.83</v>
      </c>
      <c r="G1958" s="27"/>
      <c r="H1958" s="27">
        <f t="shared" si="566"/>
        <v>13198.83</v>
      </c>
      <c r="I1958" s="27"/>
      <c r="J1958" s="27"/>
      <c r="K1958" s="27">
        <f t="shared" si="565"/>
        <v>98.417940496607258</v>
      </c>
      <c r="L1958" s="27"/>
      <c r="M1958" s="27">
        <f t="shared" si="565"/>
        <v>98.417940496607258</v>
      </c>
    </row>
    <row r="1959" spans="1:13" ht="18" customHeight="1">
      <c r="A1959" s="33" t="s">
        <v>289</v>
      </c>
      <c r="B1959" s="25" t="s">
        <v>120</v>
      </c>
      <c r="C1959" s="27">
        <v>1586</v>
      </c>
      <c r="D1959" s="27"/>
      <c r="E1959" s="27">
        <f t="shared" si="567"/>
        <v>1586</v>
      </c>
      <c r="F1959" s="27">
        <v>1585.84</v>
      </c>
      <c r="G1959" s="27"/>
      <c r="H1959" s="27">
        <f t="shared" si="566"/>
        <v>1585.84</v>
      </c>
      <c r="I1959" s="27"/>
      <c r="J1959" s="27"/>
      <c r="K1959" s="27">
        <f t="shared" si="565"/>
        <v>99.989911727616644</v>
      </c>
      <c r="L1959" s="27"/>
      <c r="M1959" s="27">
        <f t="shared" si="565"/>
        <v>99.989911727616644</v>
      </c>
    </row>
    <row r="1960" spans="1:13" ht="18" customHeight="1">
      <c r="A1960" s="33" t="s">
        <v>47</v>
      </c>
      <c r="B1960" s="25" t="s">
        <v>48</v>
      </c>
      <c r="C1960" s="27">
        <v>126801</v>
      </c>
      <c r="D1960" s="27"/>
      <c r="E1960" s="27">
        <f t="shared" si="567"/>
        <v>126801</v>
      </c>
      <c r="F1960" s="27">
        <v>120462.93</v>
      </c>
      <c r="G1960" s="27"/>
      <c r="H1960" s="27">
        <f t="shared" si="566"/>
        <v>120462.93</v>
      </c>
      <c r="I1960" s="27">
        <v>6575.63</v>
      </c>
      <c r="J1960" s="27"/>
      <c r="K1960" s="27">
        <f t="shared" si="565"/>
        <v>95.0015615018809</v>
      </c>
      <c r="L1960" s="27"/>
      <c r="M1960" s="27">
        <f t="shared" si="565"/>
        <v>95.0015615018809</v>
      </c>
    </row>
    <row r="1961" spans="1:13" ht="18" customHeight="1">
      <c r="A1961" s="35" t="s">
        <v>39</v>
      </c>
      <c r="B1961" s="25" t="s">
        <v>40</v>
      </c>
      <c r="C1961" s="27">
        <v>36335</v>
      </c>
      <c r="D1961" s="27"/>
      <c r="E1961" s="27">
        <f t="shared" si="567"/>
        <v>36335</v>
      </c>
      <c r="F1961" s="27">
        <v>35209.199999999997</v>
      </c>
      <c r="G1961" s="27"/>
      <c r="H1961" s="27">
        <f t="shared" si="566"/>
        <v>35209.199999999997</v>
      </c>
      <c r="I1961" s="27"/>
      <c r="J1961" s="27"/>
      <c r="K1961" s="27">
        <f t="shared" si="565"/>
        <v>96.901610017889084</v>
      </c>
      <c r="L1961" s="27"/>
      <c r="M1961" s="27">
        <f t="shared" si="565"/>
        <v>96.901610017889084</v>
      </c>
    </row>
    <row r="1962" spans="1:13" ht="18" customHeight="1">
      <c r="A1962" s="35" t="s">
        <v>211</v>
      </c>
      <c r="B1962" s="25" t="s">
        <v>212</v>
      </c>
      <c r="C1962" s="27">
        <v>1356</v>
      </c>
      <c r="D1962" s="27"/>
      <c r="E1962" s="27">
        <f t="shared" si="567"/>
        <v>1356</v>
      </c>
      <c r="F1962" s="27">
        <v>1353</v>
      </c>
      <c r="G1962" s="27"/>
      <c r="H1962" s="27">
        <f t="shared" si="566"/>
        <v>1353</v>
      </c>
      <c r="I1962" s="27"/>
      <c r="J1962" s="27"/>
      <c r="K1962" s="27">
        <f t="shared" si="565"/>
        <v>99.778761061946909</v>
      </c>
      <c r="L1962" s="27"/>
      <c r="M1962" s="27">
        <f t="shared" si="565"/>
        <v>99.778761061946909</v>
      </c>
    </row>
    <row r="1963" spans="1:13" ht="18" customHeight="1">
      <c r="A1963" s="33" t="s">
        <v>28</v>
      </c>
      <c r="B1963" s="25" t="s">
        <v>29</v>
      </c>
      <c r="C1963" s="27">
        <v>71107.28</v>
      </c>
      <c r="D1963" s="27">
        <v>5000</v>
      </c>
      <c r="E1963" s="27">
        <f t="shared" si="567"/>
        <v>76107.28</v>
      </c>
      <c r="F1963" s="27">
        <v>68957.789999999994</v>
      </c>
      <c r="G1963" s="27">
        <v>5000</v>
      </c>
      <c r="H1963" s="27">
        <f t="shared" si="566"/>
        <v>73957.789999999994</v>
      </c>
      <c r="I1963" s="27">
        <v>257.66000000000003</v>
      </c>
      <c r="J1963" s="27"/>
      <c r="K1963" s="27">
        <f t="shared" si="565"/>
        <v>96.9771168296692</v>
      </c>
      <c r="L1963" s="27">
        <f t="shared" si="565"/>
        <v>100</v>
      </c>
      <c r="M1963" s="27">
        <f t="shared" si="565"/>
        <v>97.175710391962497</v>
      </c>
    </row>
    <row r="1964" spans="1:13" ht="18" customHeight="1">
      <c r="A1964" s="33" t="s">
        <v>73</v>
      </c>
      <c r="B1964" s="25" t="s">
        <v>74</v>
      </c>
      <c r="C1964" s="27">
        <v>3790</v>
      </c>
      <c r="D1964" s="27"/>
      <c r="E1964" s="27">
        <f>C1964+D1964</f>
        <v>3790</v>
      </c>
      <c r="F1964" s="27">
        <v>3299.01</v>
      </c>
      <c r="G1964" s="27"/>
      <c r="H1964" s="27">
        <f t="shared" si="566"/>
        <v>3299.01</v>
      </c>
      <c r="I1964" s="27"/>
      <c r="J1964" s="27"/>
      <c r="K1964" s="27">
        <f t="shared" si="565"/>
        <v>87.045118733509241</v>
      </c>
      <c r="L1964" s="27"/>
      <c r="M1964" s="27">
        <f t="shared" si="565"/>
        <v>87.045118733509241</v>
      </c>
    </row>
    <row r="1965" spans="1:13" ht="16.5" customHeight="1">
      <c r="A1965" s="72" t="s">
        <v>288</v>
      </c>
      <c r="B1965" s="25" t="s">
        <v>260</v>
      </c>
      <c r="C1965" s="27">
        <v>1711</v>
      </c>
      <c r="D1965" s="27"/>
      <c r="E1965" s="27">
        <f>C1965+D1965</f>
        <v>1711</v>
      </c>
      <c r="F1965" s="27">
        <v>1710.18</v>
      </c>
      <c r="G1965" s="27"/>
      <c r="H1965" s="27">
        <f t="shared" si="566"/>
        <v>1710.18</v>
      </c>
      <c r="I1965" s="27"/>
      <c r="J1965" s="27"/>
      <c r="K1965" s="32">
        <f t="shared" si="565"/>
        <v>99.952074810052608</v>
      </c>
      <c r="L1965" s="27"/>
      <c r="M1965" s="27">
        <f t="shared" si="565"/>
        <v>99.952074810052608</v>
      </c>
    </row>
    <row r="1966" spans="1:13" ht="17.25" customHeight="1">
      <c r="A1966" s="72" t="s">
        <v>285</v>
      </c>
      <c r="B1966" s="25" t="s">
        <v>261</v>
      </c>
      <c r="C1966" s="27">
        <v>8284</v>
      </c>
      <c r="D1966" s="27"/>
      <c r="E1966" s="27">
        <f>C1966+D1966</f>
        <v>8284</v>
      </c>
      <c r="F1966" s="27">
        <v>7781.96</v>
      </c>
      <c r="G1966" s="27"/>
      <c r="H1966" s="27">
        <f t="shared" si="566"/>
        <v>7781.96</v>
      </c>
      <c r="I1966" s="27"/>
      <c r="J1966" s="27"/>
      <c r="K1966" s="32">
        <f t="shared" si="565"/>
        <v>93.939642684693382</v>
      </c>
      <c r="L1966" s="27"/>
      <c r="M1966" s="27">
        <f t="shared" si="565"/>
        <v>93.939642684693382</v>
      </c>
    </row>
    <row r="1967" spans="1:13" ht="17.25" customHeight="1">
      <c r="A1967" s="72" t="s">
        <v>356</v>
      </c>
      <c r="B1967" s="25" t="s">
        <v>262</v>
      </c>
      <c r="C1967" s="27">
        <v>200</v>
      </c>
      <c r="D1967" s="27"/>
      <c r="E1967" s="27">
        <f>C1967+D1967</f>
        <v>200</v>
      </c>
      <c r="F1967" s="27">
        <v>30</v>
      </c>
      <c r="G1967" s="27"/>
      <c r="H1967" s="27">
        <f t="shared" si="566"/>
        <v>30</v>
      </c>
      <c r="I1967" s="27"/>
      <c r="J1967" s="27"/>
      <c r="K1967" s="32">
        <f t="shared" si="565"/>
        <v>15</v>
      </c>
      <c r="L1967" s="27"/>
      <c r="M1967" s="27">
        <f t="shared" si="565"/>
        <v>15</v>
      </c>
    </row>
    <row r="1968" spans="1:13" ht="17.25" customHeight="1">
      <c r="A1968" s="72" t="s">
        <v>377</v>
      </c>
      <c r="B1968" s="25" t="s">
        <v>263</v>
      </c>
      <c r="C1968" s="27">
        <v>4000</v>
      </c>
      <c r="D1968" s="27"/>
      <c r="E1968" s="27">
        <f>C1968+D1968</f>
        <v>4000</v>
      </c>
      <c r="F1968" s="27">
        <v>3771.78</v>
      </c>
      <c r="G1968" s="27"/>
      <c r="H1968" s="27">
        <f t="shared" si="566"/>
        <v>3771.78</v>
      </c>
      <c r="I1968" s="27"/>
      <c r="J1968" s="27"/>
      <c r="K1968" s="32">
        <f t="shared" si="565"/>
        <v>94.294499999999999</v>
      </c>
      <c r="L1968" s="27"/>
      <c r="M1968" s="27">
        <f t="shared" si="565"/>
        <v>94.294499999999999</v>
      </c>
    </row>
    <row r="1969" spans="1:14" ht="18" customHeight="1">
      <c r="A1969" s="33" t="s">
        <v>75</v>
      </c>
      <c r="B1969" s="25" t="s">
        <v>76</v>
      </c>
      <c r="C1969" s="27">
        <v>1678</v>
      </c>
      <c r="D1969" s="27"/>
      <c r="E1969" s="27">
        <f t="shared" si="567"/>
        <v>1678</v>
      </c>
      <c r="F1969" s="27">
        <v>1415.2</v>
      </c>
      <c r="G1969" s="27"/>
      <c r="H1969" s="27">
        <f t="shared" si="566"/>
        <v>1415.2</v>
      </c>
      <c r="I1969" s="27"/>
      <c r="J1969" s="27"/>
      <c r="K1969" s="27">
        <f t="shared" si="565"/>
        <v>84.338498212157333</v>
      </c>
      <c r="L1969" s="27"/>
      <c r="M1969" s="27">
        <f t="shared" si="565"/>
        <v>84.338498212157333</v>
      </c>
    </row>
    <row r="1970" spans="1:14" ht="18" customHeight="1">
      <c r="A1970" s="33" t="s">
        <v>66</v>
      </c>
      <c r="B1970" s="25" t="s">
        <v>67</v>
      </c>
      <c r="C1970" s="27">
        <v>1800</v>
      </c>
      <c r="D1970" s="27"/>
      <c r="E1970" s="27">
        <f t="shared" si="567"/>
        <v>1800</v>
      </c>
      <c r="F1970" s="27">
        <v>1581</v>
      </c>
      <c r="G1970" s="27"/>
      <c r="H1970" s="27">
        <f t="shared" si="566"/>
        <v>1581</v>
      </c>
      <c r="I1970" s="27"/>
      <c r="J1970" s="27"/>
      <c r="K1970" s="27">
        <f t="shared" si="565"/>
        <v>87.833333333333329</v>
      </c>
      <c r="L1970" s="27"/>
      <c r="M1970" s="27">
        <f t="shared" si="565"/>
        <v>87.833333333333329</v>
      </c>
    </row>
    <row r="1971" spans="1:14" ht="18" customHeight="1">
      <c r="A1971" s="33" t="s">
        <v>41</v>
      </c>
      <c r="B1971" s="25" t="s">
        <v>42</v>
      </c>
      <c r="C1971" s="27">
        <v>108464</v>
      </c>
      <c r="D1971" s="27"/>
      <c r="E1971" s="27">
        <f t="shared" si="567"/>
        <v>108464</v>
      </c>
      <c r="F1971" s="27">
        <v>108463.84</v>
      </c>
      <c r="G1971" s="27"/>
      <c r="H1971" s="27">
        <f t="shared" si="566"/>
        <v>108463.84</v>
      </c>
      <c r="I1971" s="27"/>
      <c r="J1971" s="27"/>
      <c r="K1971" s="27">
        <f t="shared" si="565"/>
        <v>99.999852485617353</v>
      </c>
      <c r="L1971" s="27"/>
      <c r="M1971" s="27">
        <f t="shared" si="565"/>
        <v>99.999852485617353</v>
      </c>
    </row>
    <row r="1972" spans="1:14" ht="18" customHeight="1">
      <c r="A1972" s="33" t="s">
        <v>357</v>
      </c>
      <c r="B1972" s="25" t="s">
        <v>203</v>
      </c>
      <c r="C1972" s="27">
        <v>240</v>
      </c>
      <c r="D1972" s="27"/>
      <c r="E1972" s="27">
        <f t="shared" si="567"/>
        <v>240</v>
      </c>
      <c r="F1972" s="27">
        <v>239.76</v>
      </c>
      <c r="G1972" s="27"/>
      <c r="H1972" s="27">
        <f t="shared" si="566"/>
        <v>239.76</v>
      </c>
      <c r="I1972" s="27"/>
      <c r="J1972" s="27"/>
      <c r="K1972" s="27">
        <f t="shared" si="565"/>
        <v>99.9</v>
      </c>
      <c r="L1972" s="27"/>
      <c r="M1972" s="27">
        <f t="shared" si="565"/>
        <v>99.9</v>
      </c>
    </row>
    <row r="1973" spans="1:14" ht="18" customHeight="1">
      <c r="A1973" s="71" t="s">
        <v>291</v>
      </c>
      <c r="B1973" s="25" t="s">
        <v>265</v>
      </c>
      <c r="C1973" s="27">
        <v>7172</v>
      </c>
      <c r="D1973" s="27"/>
      <c r="E1973" s="27">
        <f t="shared" si="567"/>
        <v>7172</v>
      </c>
      <c r="F1973" s="27">
        <v>6972</v>
      </c>
      <c r="G1973" s="27"/>
      <c r="H1973" s="27">
        <f t="shared" si="566"/>
        <v>6972</v>
      </c>
      <c r="I1973" s="27"/>
      <c r="J1973" s="27"/>
      <c r="K1973" s="27">
        <f t="shared" si="565"/>
        <v>97.211377579475737</v>
      </c>
      <c r="L1973" s="27"/>
      <c r="M1973" s="27">
        <f t="shared" si="565"/>
        <v>97.211377579475737</v>
      </c>
    </row>
    <row r="1974" spans="1:14" ht="18" customHeight="1">
      <c r="A1974" s="71" t="s">
        <v>286</v>
      </c>
      <c r="B1974" s="25" t="s">
        <v>266</v>
      </c>
      <c r="C1974" s="27">
        <v>1024</v>
      </c>
      <c r="D1974" s="27"/>
      <c r="E1974" s="27">
        <f t="shared" si="567"/>
        <v>1024</v>
      </c>
      <c r="F1974" s="27">
        <v>1023.99</v>
      </c>
      <c r="G1974" s="27"/>
      <c r="H1974" s="27">
        <f t="shared" si="566"/>
        <v>1023.99</v>
      </c>
      <c r="I1974" s="27"/>
      <c r="J1974" s="27"/>
      <c r="K1974" s="27">
        <f t="shared" si="565"/>
        <v>99.9990234375</v>
      </c>
      <c r="L1974" s="27"/>
      <c r="M1974" s="27">
        <f t="shared" si="565"/>
        <v>99.9990234375</v>
      </c>
    </row>
    <row r="1975" spans="1:14" ht="18" customHeight="1">
      <c r="A1975" s="71" t="s">
        <v>287</v>
      </c>
      <c r="B1975" s="25" t="s">
        <v>267</v>
      </c>
      <c r="C1975" s="27">
        <v>12733</v>
      </c>
      <c r="D1975" s="27"/>
      <c r="E1975" s="27">
        <f t="shared" si="567"/>
        <v>12733</v>
      </c>
      <c r="F1975" s="27">
        <v>12712.15</v>
      </c>
      <c r="G1975" s="27"/>
      <c r="H1975" s="27">
        <f t="shared" si="566"/>
        <v>12712.15</v>
      </c>
      <c r="I1975" s="27"/>
      <c r="J1975" s="27"/>
      <c r="K1975" s="27">
        <f t="shared" si="565"/>
        <v>99.836252257912506</v>
      </c>
      <c r="L1975" s="27"/>
      <c r="M1975" s="27">
        <f t="shared" si="565"/>
        <v>99.836252257912506</v>
      </c>
    </row>
    <row r="1976" spans="1:14" ht="18" customHeight="1">
      <c r="A1976" s="33" t="s">
        <v>272</v>
      </c>
      <c r="B1976" s="25" t="s">
        <v>58</v>
      </c>
      <c r="C1976" s="27">
        <v>9142</v>
      </c>
      <c r="D1976" s="27"/>
      <c r="E1976" s="27">
        <f t="shared" si="567"/>
        <v>9142</v>
      </c>
      <c r="F1976" s="27">
        <v>9141.9699999999993</v>
      </c>
      <c r="G1976" s="27"/>
      <c r="H1976" s="27">
        <f t="shared" si="566"/>
        <v>9141.9699999999993</v>
      </c>
      <c r="I1976" s="27"/>
      <c r="J1976" s="27"/>
      <c r="K1976" s="27">
        <f t="shared" si="565"/>
        <v>99.999671844235394</v>
      </c>
      <c r="L1976" s="27"/>
      <c r="M1976" s="27">
        <f t="shared" si="565"/>
        <v>99.999671844235394</v>
      </c>
    </row>
    <row r="1977" spans="1:14" ht="18" customHeight="1">
      <c r="A1977" s="33"/>
      <c r="B1977" s="25"/>
      <c r="C1977" s="27"/>
      <c r="D1977" s="27"/>
      <c r="E1977" s="27"/>
      <c r="F1977" s="27"/>
      <c r="G1977" s="27"/>
      <c r="H1977" s="27"/>
      <c r="I1977" s="27"/>
      <c r="J1977" s="27"/>
      <c r="K1977" s="17"/>
      <c r="L1977" s="27"/>
      <c r="M1977" s="27"/>
    </row>
    <row r="1978" spans="1:14" s="28" customFormat="1" ht="18" customHeight="1">
      <c r="A1978" s="37" t="s">
        <v>139</v>
      </c>
      <c r="B1978" s="5" t="s">
        <v>140</v>
      </c>
      <c r="C1978" s="24">
        <f>C1979+C1984</f>
        <v>3070046.0700000003</v>
      </c>
      <c r="D1978" s="24">
        <f>D1979+D1984</f>
        <v>761011</v>
      </c>
      <c r="E1978" s="24">
        <f>SUM(C1978:D1978)</f>
        <v>3831057.0700000003</v>
      </c>
      <c r="F1978" s="24">
        <f>F1979+F1984</f>
        <v>3070042.0600000005</v>
      </c>
      <c r="G1978" s="24">
        <f>G1979+G1984</f>
        <v>759314.00000000012</v>
      </c>
      <c r="H1978" s="24">
        <f>SUM(F1978:G1978)</f>
        <v>3829356.0600000005</v>
      </c>
      <c r="I1978" s="24">
        <f>I1979+I1984</f>
        <v>187107.40999999997</v>
      </c>
      <c r="J1978" s="24">
        <f>J1979+J1984</f>
        <v>0</v>
      </c>
      <c r="K1978" s="24">
        <f>F1978/C1978*100</f>
        <v>99.999869383067605</v>
      </c>
      <c r="L1978" s="43">
        <f t="shared" ref="L1978:L2009" si="568">G1978/D1978*100</f>
        <v>99.777007165468063</v>
      </c>
      <c r="M1978" s="24">
        <f>H1978/E1978*100</f>
        <v>99.955599460699247</v>
      </c>
    </row>
    <row r="1979" spans="1:14" s="28" customFormat="1" ht="18" customHeight="1">
      <c r="A1979" s="22" t="s">
        <v>397</v>
      </c>
      <c r="B1979" s="5"/>
      <c r="C1979" s="24">
        <f>C1980+C1983</f>
        <v>3052346.0700000003</v>
      </c>
      <c r="D1979" s="24">
        <f>D1980+D1983</f>
        <v>761011</v>
      </c>
      <c r="E1979" s="24">
        <f t="shared" ref="E1979:E1985" si="569">SUM(C1979:D1979)</f>
        <v>3813357.0700000003</v>
      </c>
      <c r="F1979" s="24">
        <f>F1980+F1983</f>
        <v>3052342.9800000004</v>
      </c>
      <c r="G1979" s="24">
        <f>G1980+G1983</f>
        <v>759314.00000000012</v>
      </c>
      <c r="H1979" s="24">
        <f t="shared" ref="H1979:H1985" si="570">SUM(F1979:G1979)</f>
        <v>3811656.9800000004</v>
      </c>
      <c r="I1979" s="24">
        <f>I1980+I1983</f>
        <v>187107.40999999997</v>
      </c>
      <c r="J1979" s="24">
        <f>J1980+J1983</f>
        <v>0</v>
      </c>
      <c r="K1979" s="24">
        <f t="shared" ref="K1979:K1985" si="571">F1979/C1979*100</f>
        <v>99.999898766393812</v>
      </c>
      <c r="L1979" s="43">
        <f t="shared" si="568"/>
        <v>99.777007165468063</v>
      </c>
      <c r="M1979" s="24">
        <f t="shared" ref="M1979:M1985" si="572">H1979/E1979*100</f>
        <v>99.955417497790208</v>
      </c>
    </row>
    <row r="1980" spans="1:14" s="28" customFormat="1" ht="18" customHeight="1">
      <c r="A1980" s="97" t="s">
        <v>398</v>
      </c>
      <c r="B1980" s="87"/>
      <c r="C1980" s="32">
        <f>C1981+C1982</f>
        <v>3045223.0700000003</v>
      </c>
      <c r="D1980" s="32">
        <f>D1981+D1982</f>
        <v>761011</v>
      </c>
      <c r="E1980" s="32">
        <f t="shared" si="569"/>
        <v>3806234.0700000003</v>
      </c>
      <c r="F1980" s="32">
        <f>F1981+F1982</f>
        <v>3045222.1100000003</v>
      </c>
      <c r="G1980" s="32">
        <f>G1981+G1982</f>
        <v>759314.00000000012</v>
      </c>
      <c r="H1980" s="32">
        <f t="shared" si="570"/>
        <v>3804536.1100000003</v>
      </c>
      <c r="I1980" s="32">
        <f>I1981+I1982</f>
        <v>187107.40999999997</v>
      </c>
      <c r="J1980" s="32">
        <f>J1981+J1982</f>
        <v>0</v>
      </c>
      <c r="K1980" s="27">
        <f t="shared" si="571"/>
        <v>99.999968475215837</v>
      </c>
      <c r="L1980" s="27">
        <f t="shared" si="568"/>
        <v>99.777007165468063</v>
      </c>
      <c r="M1980" s="27">
        <f t="shared" si="572"/>
        <v>99.955390026762075</v>
      </c>
      <c r="N1980" s="4"/>
    </row>
    <row r="1981" spans="1:14" s="28" customFormat="1" ht="18" customHeight="1">
      <c r="A1981" s="98" t="s">
        <v>399</v>
      </c>
      <c r="B1981" s="87"/>
      <c r="C1981" s="32">
        <f>SUM(C1987:C1991)</f>
        <v>1924967</v>
      </c>
      <c r="D1981" s="32">
        <f>SUM(D1987:D1991)</f>
        <v>612619</v>
      </c>
      <c r="E1981" s="32">
        <f t="shared" si="569"/>
        <v>2537586</v>
      </c>
      <c r="F1981" s="32">
        <f>SUM(F1987:F1991)</f>
        <v>1924966.2400000002</v>
      </c>
      <c r="G1981" s="32">
        <f>SUM(G1987:G1991)</f>
        <v>611158.14000000013</v>
      </c>
      <c r="H1981" s="32">
        <f t="shared" si="570"/>
        <v>2536124.3800000004</v>
      </c>
      <c r="I1981" s="32">
        <f>SUM(I1987:I1991)</f>
        <v>179856.52</v>
      </c>
      <c r="J1981" s="32">
        <f>SUM(J1987:J1991)</f>
        <v>0</v>
      </c>
      <c r="K1981" s="27">
        <f t="shared" si="571"/>
        <v>99.999960518803704</v>
      </c>
      <c r="L1981" s="27">
        <f t="shared" si="568"/>
        <v>99.76153857454635</v>
      </c>
      <c r="M1981" s="27">
        <f t="shared" si="572"/>
        <v>99.942401163940858</v>
      </c>
      <c r="N1981" s="4"/>
    </row>
    <row r="1982" spans="1:14" s="28" customFormat="1" ht="18" customHeight="1">
      <c r="A1982" s="98" t="s">
        <v>400</v>
      </c>
      <c r="B1982" s="87"/>
      <c r="C1982" s="32">
        <f>SUM(C1992:C2009)</f>
        <v>1120256.07</v>
      </c>
      <c r="D1982" s="32">
        <f>SUM(D1992:D2009)</f>
        <v>148392</v>
      </c>
      <c r="E1982" s="32">
        <f t="shared" si="569"/>
        <v>1268648.07</v>
      </c>
      <c r="F1982" s="32">
        <f>SUM(F1992:F2009)</f>
        <v>1120255.8700000001</v>
      </c>
      <c r="G1982" s="32">
        <f>SUM(G1992:G2009)</f>
        <v>148155.85999999999</v>
      </c>
      <c r="H1982" s="32">
        <f t="shared" si="570"/>
        <v>1268411.73</v>
      </c>
      <c r="I1982" s="32">
        <f>SUM(I1992:I2009)</f>
        <v>7250.8899999999994</v>
      </c>
      <c r="J1982" s="32">
        <f>SUM(J1992:J2009)</f>
        <v>0</v>
      </c>
      <c r="K1982" s="27">
        <f t="shared" si="571"/>
        <v>99.999982146938962</v>
      </c>
      <c r="L1982" s="27">
        <f t="shared" si="568"/>
        <v>99.840867432206579</v>
      </c>
      <c r="M1982" s="27">
        <f t="shared" si="572"/>
        <v>99.981370720092599</v>
      </c>
      <c r="N1982" s="4"/>
    </row>
    <row r="1983" spans="1:14" s="28" customFormat="1" ht="18" customHeight="1">
      <c r="A1983" s="98" t="s">
        <v>402</v>
      </c>
      <c r="B1983" s="87"/>
      <c r="C1983" s="32">
        <f>C1986</f>
        <v>7123</v>
      </c>
      <c r="D1983" s="32">
        <f>D1986</f>
        <v>0</v>
      </c>
      <c r="E1983" s="32">
        <f t="shared" si="569"/>
        <v>7123</v>
      </c>
      <c r="F1983" s="32">
        <f>F1986</f>
        <v>7120.87</v>
      </c>
      <c r="G1983" s="32">
        <f>G1986</f>
        <v>0</v>
      </c>
      <c r="H1983" s="32">
        <f t="shared" si="570"/>
        <v>7120.87</v>
      </c>
      <c r="I1983" s="32">
        <f>I1986</f>
        <v>0</v>
      </c>
      <c r="J1983" s="32">
        <f>J1986</f>
        <v>0</v>
      </c>
      <c r="K1983" s="27">
        <f t="shared" si="571"/>
        <v>99.97009686929664</v>
      </c>
      <c r="L1983" s="27"/>
      <c r="M1983" s="27">
        <f t="shared" si="572"/>
        <v>99.97009686929664</v>
      </c>
      <c r="N1983" s="4"/>
    </row>
    <row r="1984" spans="1:14" s="28" customFormat="1" ht="18" customHeight="1">
      <c r="A1984" s="96" t="s">
        <v>406</v>
      </c>
      <c r="B1984" s="5"/>
      <c r="C1984" s="24">
        <f>C1985</f>
        <v>17700</v>
      </c>
      <c r="D1984" s="24">
        <f>D1985</f>
        <v>0</v>
      </c>
      <c r="E1984" s="24">
        <f t="shared" si="569"/>
        <v>17700</v>
      </c>
      <c r="F1984" s="24">
        <f>F1985</f>
        <v>17699.080000000002</v>
      </c>
      <c r="G1984" s="24">
        <f>G1985</f>
        <v>0</v>
      </c>
      <c r="H1984" s="24">
        <f t="shared" si="570"/>
        <v>17699.080000000002</v>
      </c>
      <c r="I1984" s="24">
        <f>I1985</f>
        <v>0</v>
      </c>
      <c r="J1984" s="24">
        <f>J1985</f>
        <v>0</v>
      </c>
      <c r="K1984" s="24">
        <f t="shared" si="571"/>
        <v>99.994802259887024</v>
      </c>
      <c r="L1984" s="27"/>
      <c r="M1984" s="24">
        <f t="shared" si="572"/>
        <v>99.994802259887024</v>
      </c>
    </row>
    <row r="1985" spans="1:14" s="28" customFormat="1" ht="18" customHeight="1">
      <c r="A1985" s="14" t="s">
        <v>407</v>
      </c>
      <c r="B1985" s="87"/>
      <c r="C1985" s="32">
        <f>C2010</f>
        <v>17700</v>
      </c>
      <c r="D1985" s="32">
        <f>D2010</f>
        <v>0</v>
      </c>
      <c r="E1985" s="32">
        <f t="shared" si="569"/>
        <v>17700</v>
      </c>
      <c r="F1985" s="32">
        <f>F2010</f>
        <v>17699.080000000002</v>
      </c>
      <c r="G1985" s="32">
        <f>G2010</f>
        <v>0</v>
      </c>
      <c r="H1985" s="32">
        <f t="shared" si="570"/>
        <v>17699.080000000002</v>
      </c>
      <c r="I1985" s="32">
        <f>I2010</f>
        <v>0</v>
      </c>
      <c r="J1985" s="32">
        <f>J2010</f>
        <v>0</v>
      </c>
      <c r="K1985" s="27">
        <f t="shared" si="571"/>
        <v>99.994802259887024</v>
      </c>
      <c r="L1985" s="27"/>
      <c r="M1985" s="27">
        <f t="shared" si="572"/>
        <v>99.994802259887024</v>
      </c>
      <c r="N1985" s="4"/>
    </row>
    <row r="1986" spans="1:14" ht="18" customHeight="1">
      <c r="A1986" s="35" t="s">
        <v>283</v>
      </c>
      <c r="B1986" s="25" t="s">
        <v>46</v>
      </c>
      <c r="C1986" s="27">
        <v>7123</v>
      </c>
      <c r="D1986" s="27"/>
      <c r="E1986" s="27">
        <f>C1986+D1986</f>
        <v>7123</v>
      </c>
      <c r="F1986" s="27">
        <v>7120.87</v>
      </c>
      <c r="G1986" s="27"/>
      <c r="H1986" s="27">
        <f>F1986+G1986</f>
        <v>7120.87</v>
      </c>
      <c r="I1986" s="27"/>
      <c r="J1986" s="27"/>
      <c r="K1986" s="27">
        <f t="shared" ref="K1986:K2010" si="573">F1986/C1986*100</f>
        <v>99.97009686929664</v>
      </c>
      <c r="L1986" s="27"/>
      <c r="M1986" s="27">
        <f t="shared" ref="M1986:M2010" si="574">H1986/E1986*100</f>
        <v>99.97009686929664</v>
      </c>
    </row>
    <row r="1987" spans="1:14" ht="18" customHeight="1">
      <c r="A1987" s="33" t="s">
        <v>33</v>
      </c>
      <c r="B1987" s="25" t="s">
        <v>34</v>
      </c>
      <c r="C1987" s="27">
        <v>1463953</v>
      </c>
      <c r="D1987" s="27">
        <v>555656</v>
      </c>
      <c r="E1987" s="27">
        <f t="shared" ref="E1987:E2010" si="575">C1987+D1987</f>
        <v>2019609</v>
      </c>
      <c r="F1987" s="27">
        <v>1463953</v>
      </c>
      <c r="G1987" s="27">
        <v>555655.06000000006</v>
      </c>
      <c r="H1987" s="27">
        <f>F1987+G1987</f>
        <v>2019608.06</v>
      </c>
      <c r="I1987" s="27"/>
      <c r="J1987" s="27"/>
      <c r="K1987" s="27">
        <f t="shared" si="573"/>
        <v>100</v>
      </c>
      <c r="L1987" s="27">
        <f t="shared" si="568"/>
        <v>99.99983083058585</v>
      </c>
      <c r="M1987" s="27">
        <f t="shared" si="574"/>
        <v>99.999953456337337</v>
      </c>
    </row>
    <row r="1988" spans="1:14" ht="18" customHeight="1">
      <c r="A1988" s="33" t="s">
        <v>35</v>
      </c>
      <c r="B1988" s="25" t="s">
        <v>36</v>
      </c>
      <c r="C1988" s="27">
        <v>134105</v>
      </c>
      <c r="D1988" s="27">
        <v>7301</v>
      </c>
      <c r="E1988" s="27">
        <f t="shared" si="575"/>
        <v>141406</v>
      </c>
      <c r="F1988" s="27">
        <v>134105</v>
      </c>
      <c r="G1988" s="27">
        <v>7300.29</v>
      </c>
      <c r="H1988" s="27">
        <f>F1988+G1988</f>
        <v>141405.29</v>
      </c>
      <c r="I1988" s="27">
        <v>151575.51999999999</v>
      </c>
      <c r="J1988" s="27"/>
      <c r="K1988" s="27">
        <f t="shared" si="573"/>
        <v>100</v>
      </c>
      <c r="L1988" s="27">
        <f t="shared" si="568"/>
        <v>99.990275304752771</v>
      </c>
      <c r="M1988" s="27">
        <f t="shared" si="574"/>
        <v>99.999497899664803</v>
      </c>
    </row>
    <row r="1989" spans="1:14" ht="18" customHeight="1">
      <c r="A1989" s="35" t="s">
        <v>22</v>
      </c>
      <c r="B1989" s="25" t="s">
        <v>23</v>
      </c>
      <c r="C1989" s="27">
        <v>279364</v>
      </c>
      <c r="D1989" s="27">
        <v>46605</v>
      </c>
      <c r="E1989" s="27">
        <f t="shared" si="575"/>
        <v>325969</v>
      </c>
      <c r="F1989" s="27">
        <v>279363.87</v>
      </c>
      <c r="G1989" s="27">
        <v>45146.99</v>
      </c>
      <c r="H1989" s="27">
        <f t="shared" ref="H1989:H1996" si="576">SUM(F1989:G1989)</f>
        <v>324510.86</v>
      </c>
      <c r="I1989" s="27">
        <v>25119.34</v>
      </c>
      <c r="J1989" s="27"/>
      <c r="K1989" s="27">
        <f t="shared" si="573"/>
        <v>99.999953465729291</v>
      </c>
      <c r="L1989" s="27">
        <f t="shared" si="568"/>
        <v>96.871558845617429</v>
      </c>
      <c r="M1989" s="27">
        <f t="shared" si="574"/>
        <v>99.552675254395353</v>
      </c>
    </row>
    <row r="1990" spans="1:14" ht="18" customHeight="1">
      <c r="A1990" s="33" t="s">
        <v>24</v>
      </c>
      <c r="B1990" s="25" t="s">
        <v>25</v>
      </c>
      <c r="C1990" s="27">
        <v>41285</v>
      </c>
      <c r="D1990" s="27">
        <v>2717</v>
      </c>
      <c r="E1990" s="27">
        <f t="shared" si="575"/>
        <v>44002</v>
      </c>
      <c r="F1990" s="27">
        <v>41284.370000000003</v>
      </c>
      <c r="G1990" s="27">
        <v>2715.8</v>
      </c>
      <c r="H1990" s="27">
        <f t="shared" si="576"/>
        <v>44000.170000000006</v>
      </c>
      <c r="I1990" s="27">
        <v>3161.66</v>
      </c>
      <c r="J1990" s="27"/>
      <c r="K1990" s="27">
        <f t="shared" si="573"/>
        <v>99.998474022041904</v>
      </c>
      <c r="L1990" s="27">
        <f t="shared" si="568"/>
        <v>99.955833640044176</v>
      </c>
      <c r="M1990" s="27">
        <f t="shared" si="574"/>
        <v>99.995841098131905</v>
      </c>
    </row>
    <row r="1991" spans="1:14" ht="18" customHeight="1">
      <c r="A1991" s="35" t="s">
        <v>26</v>
      </c>
      <c r="B1991" s="25" t="s">
        <v>27</v>
      </c>
      <c r="C1991" s="27">
        <v>6260</v>
      </c>
      <c r="D1991" s="27">
        <v>340</v>
      </c>
      <c r="E1991" s="27">
        <f>C1991+D1991</f>
        <v>6600</v>
      </c>
      <c r="F1991" s="27">
        <v>6260</v>
      </c>
      <c r="G1991" s="27">
        <v>340</v>
      </c>
      <c r="H1991" s="27">
        <f>F1991+G1991</f>
        <v>6600</v>
      </c>
      <c r="I1991" s="27"/>
      <c r="J1991" s="27"/>
      <c r="K1991" s="27">
        <f t="shared" si="573"/>
        <v>100</v>
      </c>
      <c r="L1991" s="27">
        <f t="shared" si="568"/>
        <v>100</v>
      </c>
      <c r="M1991" s="27">
        <f t="shared" si="574"/>
        <v>100</v>
      </c>
    </row>
    <row r="1992" spans="1:14" ht="18" customHeight="1">
      <c r="A1992" s="35" t="s">
        <v>37</v>
      </c>
      <c r="B1992" s="25" t="s">
        <v>38</v>
      </c>
      <c r="C1992" s="27">
        <v>138533.07</v>
      </c>
      <c r="D1992" s="27">
        <v>2635</v>
      </c>
      <c r="E1992" s="27">
        <f t="shared" si="575"/>
        <v>141168.07</v>
      </c>
      <c r="F1992" s="27">
        <v>138533.07</v>
      </c>
      <c r="G1992" s="27">
        <v>2634.99</v>
      </c>
      <c r="H1992" s="27">
        <f t="shared" si="576"/>
        <v>141168.06</v>
      </c>
      <c r="I1992" s="27"/>
      <c r="J1992" s="27"/>
      <c r="K1992" s="27">
        <f t="shared" si="573"/>
        <v>100</v>
      </c>
      <c r="L1992" s="27">
        <f t="shared" si="568"/>
        <v>99.99962049335862</v>
      </c>
      <c r="M1992" s="27">
        <f t="shared" si="574"/>
        <v>99.999992916245148</v>
      </c>
    </row>
    <row r="1993" spans="1:14" ht="18" customHeight="1">
      <c r="A1993" s="33" t="s">
        <v>123</v>
      </c>
      <c r="B1993" s="25" t="s">
        <v>124</v>
      </c>
      <c r="C1993" s="27">
        <v>308825</v>
      </c>
      <c r="D1993" s="27">
        <v>30751</v>
      </c>
      <c r="E1993" s="27">
        <f t="shared" si="575"/>
        <v>339576</v>
      </c>
      <c r="F1993" s="27">
        <v>308825</v>
      </c>
      <c r="G1993" s="27">
        <v>30751</v>
      </c>
      <c r="H1993" s="27">
        <f t="shared" si="576"/>
        <v>339576</v>
      </c>
      <c r="I1993" s="27">
        <v>984.48</v>
      </c>
      <c r="J1993" s="27"/>
      <c r="K1993" s="27">
        <f t="shared" si="573"/>
        <v>100</v>
      </c>
      <c r="L1993" s="27">
        <f t="shared" si="568"/>
        <v>100</v>
      </c>
      <c r="M1993" s="27">
        <f t="shared" si="574"/>
        <v>100</v>
      </c>
    </row>
    <row r="1994" spans="1:14" ht="18" customHeight="1">
      <c r="A1994" s="33" t="s">
        <v>143</v>
      </c>
      <c r="B1994" s="25" t="s">
        <v>144</v>
      </c>
      <c r="C1994" s="27">
        <v>19264</v>
      </c>
      <c r="D1994" s="27">
        <v>4036</v>
      </c>
      <c r="E1994" s="27">
        <f t="shared" si="575"/>
        <v>23300</v>
      </c>
      <c r="F1994" s="27">
        <v>19264</v>
      </c>
      <c r="G1994" s="27">
        <v>4036</v>
      </c>
      <c r="H1994" s="27">
        <f t="shared" si="576"/>
        <v>23300</v>
      </c>
      <c r="I1994" s="27"/>
      <c r="J1994" s="27"/>
      <c r="K1994" s="27">
        <f t="shared" si="573"/>
        <v>100</v>
      </c>
      <c r="L1994" s="27">
        <f t="shared" si="568"/>
        <v>100</v>
      </c>
      <c r="M1994" s="27">
        <f t="shared" si="574"/>
        <v>100</v>
      </c>
    </row>
    <row r="1995" spans="1:14" ht="18" customHeight="1">
      <c r="A1995" s="33" t="s">
        <v>47</v>
      </c>
      <c r="B1995" s="25" t="s">
        <v>48</v>
      </c>
      <c r="C1995" s="27">
        <v>323371</v>
      </c>
      <c r="D1995" s="27">
        <v>34685</v>
      </c>
      <c r="E1995" s="27">
        <f t="shared" si="575"/>
        <v>358056</v>
      </c>
      <c r="F1995" s="27">
        <v>323371</v>
      </c>
      <c r="G1995" s="27">
        <v>34685</v>
      </c>
      <c r="H1995" s="27">
        <f>F1995+G1995</f>
        <v>358056</v>
      </c>
      <c r="I1995" s="27">
        <v>6103.59</v>
      </c>
      <c r="J1995" s="27"/>
      <c r="K1995" s="27">
        <f t="shared" si="573"/>
        <v>100</v>
      </c>
      <c r="L1995" s="27">
        <f t="shared" si="568"/>
        <v>100</v>
      </c>
      <c r="M1995" s="27">
        <f t="shared" si="574"/>
        <v>100</v>
      </c>
    </row>
    <row r="1996" spans="1:14" ht="18" customHeight="1">
      <c r="A1996" s="35" t="s">
        <v>39</v>
      </c>
      <c r="B1996" s="25" t="s">
        <v>40</v>
      </c>
      <c r="C1996" s="27">
        <v>93440</v>
      </c>
      <c r="D1996" s="27">
        <v>55253</v>
      </c>
      <c r="E1996" s="27">
        <f t="shared" si="575"/>
        <v>148693</v>
      </c>
      <c r="F1996" s="27">
        <v>93440</v>
      </c>
      <c r="G1996" s="27">
        <v>55253</v>
      </c>
      <c r="H1996" s="27">
        <f t="shared" si="576"/>
        <v>148693</v>
      </c>
      <c r="I1996" s="27">
        <v>29.74</v>
      </c>
      <c r="J1996" s="27"/>
      <c r="K1996" s="27">
        <f t="shared" si="573"/>
        <v>100</v>
      </c>
      <c r="L1996" s="27">
        <f t="shared" si="568"/>
        <v>100</v>
      </c>
      <c r="M1996" s="27">
        <f t="shared" si="574"/>
        <v>100</v>
      </c>
    </row>
    <row r="1997" spans="1:14" ht="18" customHeight="1">
      <c r="A1997" s="35" t="s">
        <v>211</v>
      </c>
      <c r="B1997" s="25" t="s">
        <v>212</v>
      </c>
      <c r="C1997" s="27">
        <v>1521</v>
      </c>
      <c r="D1997" s="27">
        <v>869</v>
      </c>
      <c r="E1997" s="27">
        <f t="shared" si="575"/>
        <v>2390</v>
      </c>
      <c r="F1997" s="27">
        <v>1521</v>
      </c>
      <c r="G1997" s="27">
        <v>869</v>
      </c>
      <c r="H1997" s="27">
        <f>F1997+G1997</f>
        <v>2390</v>
      </c>
      <c r="I1997" s="27"/>
      <c r="J1997" s="27"/>
      <c r="K1997" s="27">
        <f t="shared" si="573"/>
        <v>100</v>
      </c>
      <c r="L1997" s="27">
        <f t="shared" si="568"/>
        <v>100</v>
      </c>
      <c r="M1997" s="27">
        <f t="shared" si="574"/>
        <v>100</v>
      </c>
    </row>
    <row r="1998" spans="1:14" ht="18" customHeight="1">
      <c r="A1998" s="33" t="s">
        <v>28</v>
      </c>
      <c r="B1998" s="25" t="s">
        <v>29</v>
      </c>
      <c r="C1998" s="27">
        <v>95664</v>
      </c>
      <c r="D1998" s="27">
        <v>10100</v>
      </c>
      <c r="E1998" s="27">
        <f t="shared" si="575"/>
        <v>105764</v>
      </c>
      <c r="F1998" s="27">
        <v>95664</v>
      </c>
      <c r="G1998" s="27">
        <v>9866.06</v>
      </c>
      <c r="H1998" s="27">
        <f t="shared" ref="H1998:H2006" si="577">SUM(F1998:G1998)</f>
        <v>105530.06</v>
      </c>
      <c r="I1998" s="27"/>
      <c r="J1998" s="27"/>
      <c r="K1998" s="27">
        <f t="shared" si="573"/>
        <v>100</v>
      </c>
      <c r="L1998" s="27">
        <f t="shared" si="568"/>
        <v>97.68376237623761</v>
      </c>
      <c r="M1998" s="27">
        <f t="shared" si="574"/>
        <v>99.778809424757014</v>
      </c>
    </row>
    <row r="1999" spans="1:14" ht="18" customHeight="1">
      <c r="A1999" s="33" t="s">
        <v>73</v>
      </c>
      <c r="B1999" s="25" t="s">
        <v>74</v>
      </c>
      <c r="C1999" s="27">
        <v>517</v>
      </c>
      <c r="D1999" s="27">
        <v>123</v>
      </c>
      <c r="E1999" s="27">
        <f>C1999+D1999</f>
        <v>640</v>
      </c>
      <c r="F1999" s="27">
        <v>517</v>
      </c>
      <c r="G1999" s="27">
        <v>122.69</v>
      </c>
      <c r="H1999" s="27">
        <f>F1999+G1999</f>
        <v>639.69000000000005</v>
      </c>
      <c r="I1999" s="27"/>
      <c r="J1999" s="27"/>
      <c r="K1999" s="27">
        <f t="shared" si="573"/>
        <v>100</v>
      </c>
      <c r="L1999" s="27">
        <f t="shared" si="568"/>
        <v>99.747967479674799</v>
      </c>
      <c r="M1999" s="27">
        <f t="shared" si="574"/>
        <v>99.951562500000009</v>
      </c>
    </row>
    <row r="2000" spans="1:14" ht="18" customHeight="1">
      <c r="A2000" s="72" t="s">
        <v>288</v>
      </c>
      <c r="B2000" s="25" t="s">
        <v>260</v>
      </c>
      <c r="C2000" s="27">
        <v>1715</v>
      </c>
      <c r="D2000" s="27">
        <v>700</v>
      </c>
      <c r="E2000" s="27">
        <f>C2000+D2000</f>
        <v>2415</v>
      </c>
      <c r="F2000" s="27">
        <v>1715</v>
      </c>
      <c r="G2000" s="27">
        <v>700</v>
      </c>
      <c r="H2000" s="27">
        <f>F2000+G2000</f>
        <v>2415</v>
      </c>
      <c r="I2000" s="27">
        <v>133.08000000000001</v>
      </c>
      <c r="J2000" s="27"/>
      <c r="K2000" s="27">
        <f t="shared" si="573"/>
        <v>100</v>
      </c>
      <c r="L2000" s="27">
        <f t="shared" si="568"/>
        <v>100</v>
      </c>
      <c r="M2000" s="27">
        <f t="shared" si="574"/>
        <v>100</v>
      </c>
    </row>
    <row r="2001" spans="1:13" ht="18" customHeight="1">
      <c r="A2001" s="72" t="s">
        <v>293</v>
      </c>
      <c r="B2001" s="25" t="s">
        <v>261</v>
      </c>
      <c r="C2001" s="27">
        <v>4653</v>
      </c>
      <c r="D2001" s="27">
        <v>50</v>
      </c>
      <c r="E2001" s="27">
        <f>C2001+D2001</f>
        <v>4703</v>
      </c>
      <c r="F2001" s="27">
        <v>4653</v>
      </c>
      <c r="G2001" s="27">
        <v>49.67</v>
      </c>
      <c r="H2001" s="27">
        <f>F2001+G2001</f>
        <v>4702.67</v>
      </c>
      <c r="I2001" s="27"/>
      <c r="J2001" s="27"/>
      <c r="K2001" s="27">
        <f t="shared" si="573"/>
        <v>100</v>
      </c>
      <c r="L2001" s="27">
        <f t="shared" si="568"/>
        <v>99.34</v>
      </c>
      <c r="M2001" s="27">
        <f t="shared" si="574"/>
        <v>99.992983202211363</v>
      </c>
    </row>
    <row r="2002" spans="1:13" ht="18" customHeight="1">
      <c r="A2002" s="33" t="s">
        <v>75</v>
      </c>
      <c r="B2002" s="25" t="s">
        <v>76</v>
      </c>
      <c r="C2002" s="27">
        <v>92</v>
      </c>
      <c r="D2002" s="27"/>
      <c r="E2002" s="27">
        <f t="shared" si="575"/>
        <v>92</v>
      </c>
      <c r="F2002" s="27">
        <v>91.8</v>
      </c>
      <c r="G2002" s="27"/>
      <c r="H2002" s="27">
        <f t="shared" si="577"/>
        <v>91.8</v>
      </c>
      <c r="I2002" s="27"/>
      <c r="J2002" s="27"/>
      <c r="K2002" s="27">
        <f t="shared" si="573"/>
        <v>99.782608695652172</v>
      </c>
      <c r="L2002" s="27"/>
      <c r="M2002" s="27">
        <f t="shared" si="574"/>
        <v>99.782608695652172</v>
      </c>
    </row>
    <row r="2003" spans="1:13" ht="18" customHeight="1">
      <c r="A2003" s="33" t="s">
        <v>66</v>
      </c>
      <c r="B2003" s="25" t="s">
        <v>67</v>
      </c>
      <c r="C2003" s="27">
        <v>181</v>
      </c>
      <c r="D2003" s="27">
        <v>60</v>
      </c>
      <c r="E2003" s="27">
        <f t="shared" si="575"/>
        <v>241</v>
      </c>
      <c r="F2003" s="27">
        <v>181</v>
      </c>
      <c r="G2003" s="27">
        <v>60</v>
      </c>
      <c r="H2003" s="27">
        <f>SUM(F2003:G2003)</f>
        <v>241</v>
      </c>
      <c r="I2003" s="27"/>
      <c r="J2003" s="27"/>
      <c r="K2003" s="27">
        <f t="shared" si="573"/>
        <v>100</v>
      </c>
      <c r="L2003" s="27">
        <f t="shared" si="568"/>
        <v>100</v>
      </c>
      <c r="M2003" s="27">
        <f t="shared" si="574"/>
        <v>100</v>
      </c>
    </row>
    <row r="2004" spans="1:13" ht="18" customHeight="1">
      <c r="A2004" s="33" t="s">
        <v>41</v>
      </c>
      <c r="B2004" s="25" t="s">
        <v>42</v>
      </c>
      <c r="C2004" s="27">
        <v>89315</v>
      </c>
      <c r="D2004" s="27">
        <v>1760</v>
      </c>
      <c r="E2004" s="27">
        <f t="shared" si="575"/>
        <v>91075</v>
      </c>
      <c r="F2004" s="27">
        <v>89315</v>
      </c>
      <c r="G2004" s="27">
        <v>1760</v>
      </c>
      <c r="H2004" s="27">
        <f t="shared" si="577"/>
        <v>91075</v>
      </c>
      <c r="I2004" s="27"/>
      <c r="J2004" s="27"/>
      <c r="K2004" s="27">
        <f t="shared" si="573"/>
        <v>100</v>
      </c>
      <c r="L2004" s="27">
        <f t="shared" si="568"/>
        <v>100</v>
      </c>
      <c r="M2004" s="27">
        <f t="shared" si="574"/>
        <v>100</v>
      </c>
    </row>
    <row r="2005" spans="1:13" ht="18" customHeight="1">
      <c r="A2005" s="33" t="s">
        <v>49</v>
      </c>
      <c r="B2005" s="25" t="s">
        <v>50</v>
      </c>
      <c r="C2005" s="27">
        <v>23156</v>
      </c>
      <c r="D2005" s="27">
        <v>1682</v>
      </c>
      <c r="E2005" s="27">
        <f t="shared" si="575"/>
        <v>24838</v>
      </c>
      <c r="F2005" s="27">
        <v>23156</v>
      </c>
      <c r="G2005" s="27">
        <v>1682</v>
      </c>
      <c r="H2005" s="27">
        <f t="shared" si="577"/>
        <v>24838</v>
      </c>
      <c r="I2005" s="27"/>
      <c r="J2005" s="27"/>
      <c r="K2005" s="27">
        <f t="shared" si="573"/>
        <v>100</v>
      </c>
      <c r="L2005" s="27">
        <f t="shared" si="568"/>
        <v>100</v>
      </c>
      <c r="M2005" s="27">
        <f t="shared" si="574"/>
        <v>100</v>
      </c>
    </row>
    <row r="2006" spans="1:13" ht="18" customHeight="1">
      <c r="A2006" s="35" t="s">
        <v>202</v>
      </c>
      <c r="B2006" s="25" t="s">
        <v>203</v>
      </c>
      <c r="C2006" s="27">
        <v>12434</v>
      </c>
      <c r="D2006" s="27">
        <v>1019</v>
      </c>
      <c r="E2006" s="27">
        <f t="shared" si="575"/>
        <v>13453</v>
      </c>
      <c r="F2006" s="27">
        <v>12434</v>
      </c>
      <c r="G2006" s="27">
        <v>1018.12</v>
      </c>
      <c r="H2006" s="27">
        <f t="shared" si="577"/>
        <v>13452.12</v>
      </c>
      <c r="I2006" s="27"/>
      <c r="J2006" s="27"/>
      <c r="K2006" s="27">
        <f t="shared" si="573"/>
        <v>100</v>
      </c>
      <c r="L2006" s="27">
        <f t="shared" si="568"/>
        <v>99.913640824337591</v>
      </c>
      <c r="M2006" s="27">
        <f t="shared" si="574"/>
        <v>99.993458708094849</v>
      </c>
    </row>
    <row r="2007" spans="1:13" ht="18" customHeight="1">
      <c r="A2007" s="71" t="s">
        <v>279</v>
      </c>
      <c r="B2007" s="25" t="s">
        <v>265</v>
      </c>
      <c r="C2007" s="27">
        <v>2650</v>
      </c>
      <c r="D2007" s="27">
        <v>930</v>
      </c>
      <c r="E2007" s="27">
        <f t="shared" si="575"/>
        <v>3580</v>
      </c>
      <c r="F2007" s="27">
        <v>2650</v>
      </c>
      <c r="G2007" s="27">
        <v>930</v>
      </c>
      <c r="H2007" s="27">
        <f>F2007+G2007</f>
        <v>3580</v>
      </c>
      <c r="I2007" s="27"/>
      <c r="J2007" s="27"/>
      <c r="K2007" s="27">
        <f t="shared" si="573"/>
        <v>100</v>
      </c>
      <c r="L2007" s="27">
        <f t="shared" si="568"/>
        <v>100</v>
      </c>
      <c r="M2007" s="27">
        <f t="shared" si="574"/>
        <v>100</v>
      </c>
    </row>
    <row r="2008" spans="1:13" ht="18" customHeight="1">
      <c r="A2008" s="71" t="s">
        <v>286</v>
      </c>
      <c r="B2008" s="25" t="s">
        <v>266</v>
      </c>
      <c r="C2008" s="27">
        <v>720</v>
      </c>
      <c r="D2008" s="27">
        <v>487</v>
      </c>
      <c r="E2008" s="27">
        <f t="shared" si="575"/>
        <v>1207</v>
      </c>
      <c r="F2008" s="27">
        <v>720</v>
      </c>
      <c r="G2008" s="27">
        <v>486.93</v>
      </c>
      <c r="H2008" s="27">
        <f>F2008+G2008</f>
        <v>1206.93</v>
      </c>
      <c r="I2008" s="27"/>
      <c r="J2008" s="27"/>
      <c r="K2008" s="27">
        <f t="shared" si="573"/>
        <v>100</v>
      </c>
      <c r="L2008" s="27">
        <f t="shared" si="568"/>
        <v>99.985626283367552</v>
      </c>
      <c r="M2008" s="27">
        <f t="shared" si="574"/>
        <v>99.994200497100252</v>
      </c>
    </row>
    <row r="2009" spans="1:13" ht="18" customHeight="1">
      <c r="A2009" s="71" t="s">
        <v>287</v>
      </c>
      <c r="B2009" s="25" t="s">
        <v>267</v>
      </c>
      <c r="C2009" s="27">
        <v>4205</v>
      </c>
      <c r="D2009" s="27">
        <v>3252</v>
      </c>
      <c r="E2009" s="27">
        <f t="shared" si="575"/>
        <v>7457</v>
      </c>
      <c r="F2009" s="27">
        <v>4205</v>
      </c>
      <c r="G2009" s="27">
        <v>3251.4</v>
      </c>
      <c r="H2009" s="27">
        <f>F2009+G2009</f>
        <v>7456.4</v>
      </c>
      <c r="I2009" s="27"/>
      <c r="J2009" s="27"/>
      <c r="K2009" s="27">
        <f t="shared" si="573"/>
        <v>100</v>
      </c>
      <c r="L2009" s="27">
        <f t="shared" si="568"/>
        <v>99.981549815498155</v>
      </c>
      <c r="M2009" s="27">
        <f t="shared" si="574"/>
        <v>99.991953868848057</v>
      </c>
    </row>
    <row r="2010" spans="1:13" ht="18" customHeight="1">
      <c r="A2010" s="33" t="s">
        <v>43</v>
      </c>
      <c r="B2010" s="25" t="s">
        <v>44</v>
      </c>
      <c r="C2010" s="27">
        <v>17700</v>
      </c>
      <c r="D2010" s="27"/>
      <c r="E2010" s="27">
        <f t="shared" si="575"/>
        <v>17700</v>
      </c>
      <c r="F2010" s="27">
        <v>17699.080000000002</v>
      </c>
      <c r="G2010" s="27"/>
      <c r="H2010" s="27">
        <f>F2010+G2010</f>
        <v>17699.080000000002</v>
      </c>
      <c r="I2010" s="27"/>
      <c r="J2010" s="27"/>
      <c r="K2010" s="27">
        <f t="shared" si="573"/>
        <v>99.994802259887024</v>
      </c>
      <c r="L2010" s="27"/>
      <c r="M2010" s="27">
        <f t="shared" si="574"/>
        <v>99.994802259887024</v>
      </c>
    </row>
    <row r="2011" spans="1:13" ht="18" customHeight="1">
      <c r="A2011" s="33"/>
      <c r="B2011" s="25"/>
      <c r="C2011" s="27"/>
      <c r="D2011" s="27"/>
      <c r="E2011" s="27"/>
      <c r="F2011" s="27"/>
      <c r="G2011" s="27"/>
      <c r="H2011" s="27"/>
      <c r="I2011" s="27"/>
      <c r="J2011" s="27"/>
      <c r="K2011" s="27"/>
      <c r="L2011" s="27"/>
      <c r="M2011" s="27"/>
    </row>
    <row r="2012" spans="1:13" s="28" customFormat="1" ht="18" customHeight="1">
      <c r="A2012" s="23" t="s">
        <v>236</v>
      </c>
      <c r="B2012" s="5" t="s">
        <v>237</v>
      </c>
      <c r="C2012" s="24">
        <f>C2013</f>
        <v>2012909</v>
      </c>
      <c r="D2012" s="24">
        <f>D2013</f>
        <v>0</v>
      </c>
      <c r="E2012" s="24">
        <f>C2012+D2012</f>
        <v>2012909</v>
      </c>
      <c r="F2012" s="24">
        <f>F2013</f>
        <v>1993181.73</v>
      </c>
      <c r="G2012" s="24">
        <f>G2013</f>
        <v>0</v>
      </c>
      <c r="H2012" s="24">
        <f>F2012+G2012</f>
        <v>1993181.73</v>
      </c>
      <c r="I2012" s="24">
        <f>I2013</f>
        <v>1190.6099999999999</v>
      </c>
      <c r="J2012" s="24">
        <f>J2013</f>
        <v>0</v>
      </c>
      <c r="K2012" s="24">
        <f>F2012/C2012*100</f>
        <v>99.019962154275234</v>
      </c>
      <c r="L2012" s="43">
        <v>0</v>
      </c>
      <c r="M2012" s="24">
        <f t="shared" ref="M2012:M2022" si="578">H2012/E2012*100</f>
        <v>99.019962154275234</v>
      </c>
    </row>
    <row r="2013" spans="1:13" s="28" customFormat="1" ht="18" customHeight="1">
      <c r="A2013" s="22" t="s">
        <v>397</v>
      </c>
      <c r="B2013" s="5"/>
      <c r="C2013" s="24">
        <f>C2014+C2016+C2017</f>
        <v>2012909</v>
      </c>
      <c r="D2013" s="24">
        <f>D2014+D2016+D2017</f>
        <v>0</v>
      </c>
      <c r="E2013" s="24">
        <f>C2013+D2013</f>
        <v>2012909</v>
      </c>
      <c r="F2013" s="24">
        <f>F2014+F2016+F2017</f>
        <v>1993181.73</v>
      </c>
      <c r="G2013" s="24">
        <f>G2014+G2016+G2017</f>
        <v>0</v>
      </c>
      <c r="H2013" s="24">
        <f>F2013+G2013</f>
        <v>1993181.73</v>
      </c>
      <c r="I2013" s="24">
        <f>I2014+I2016+I2017</f>
        <v>1190.6099999999999</v>
      </c>
      <c r="J2013" s="24">
        <f>J2014+J2016+J2017</f>
        <v>0</v>
      </c>
      <c r="K2013" s="24">
        <f>F2013/C2013*100</f>
        <v>99.019962154275234</v>
      </c>
      <c r="L2013" s="27"/>
      <c r="M2013" s="24">
        <f t="shared" si="578"/>
        <v>99.019962154275234</v>
      </c>
    </row>
    <row r="2014" spans="1:13" s="28" customFormat="1" ht="18" customHeight="1">
      <c r="A2014" s="97" t="s">
        <v>398</v>
      </c>
      <c r="B2014" s="5"/>
      <c r="C2014" s="32">
        <f>C2015</f>
        <v>39612</v>
      </c>
      <c r="D2014" s="32">
        <f>D2015</f>
        <v>0</v>
      </c>
      <c r="E2014" s="32">
        <f>C2014+D2014</f>
        <v>39612</v>
      </c>
      <c r="F2014" s="32">
        <f>F2015</f>
        <v>39246.420000000006</v>
      </c>
      <c r="G2014" s="32">
        <f>G2015</f>
        <v>0</v>
      </c>
      <c r="H2014" s="32">
        <f>F2014+G2014</f>
        <v>39246.420000000006</v>
      </c>
      <c r="I2014" s="32">
        <f>I2015</f>
        <v>0</v>
      </c>
      <c r="J2014" s="32">
        <f>J2015</f>
        <v>0</v>
      </c>
      <c r="K2014" s="32">
        <f>F2014/C2014*100</f>
        <v>99.077097849136635</v>
      </c>
      <c r="L2014" s="27"/>
      <c r="M2014" s="32">
        <f t="shared" si="578"/>
        <v>99.077097849136635</v>
      </c>
    </row>
    <row r="2015" spans="1:13" s="28" customFormat="1" ht="18" customHeight="1">
      <c r="A2015" s="98" t="s">
        <v>399</v>
      </c>
      <c r="B2015" s="5"/>
      <c r="C2015" s="32">
        <f>SUM(C2020:C2022)</f>
        <v>39612</v>
      </c>
      <c r="D2015" s="32">
        <f>SUM(D2020:D2022)</f>
        <v>0</v>
      </c>
      <c r="E2015" s="32">
        <f>C2015+D2015</f>
        <v>39612</v>
      </c>
      <c r="F2015" s="32">
        <f>SUM(F2020:F2022)</f>
        <v>39246.420000000006</v>
      </c>
      <c r="G2015" s="32">
        <f>SUM(G2020:G2022)</f>
        <v>0</v>
      </c>
      <c r="H2015" s="32">
        <f>F2015+G2015</f>
        <v>39246.420000000006</v>
      </c>
      <c r="I2015" s="32">
        <f>SUM(I2020:I2022)</f>
        <v>0</v>
      </c>
      <c r="J2015" s="32">
        <f>SUM(J2020:J2022)</f>
        <v>0</v>
      </c>
      <c r="K2015" s="32">
        <f>F2015/C2015*100</f>
        <v>99.077097849136635</v>
      </c>
      <c r="L2015" s="27"/>
      <c r="M2015" s="32">
        <f t="shared" si="578"/>
        <v>99.077097849136635</v>
      </c>
    </row>
    <row r="2016" spans="1:13" s="18" customFormat="1" ht="18" customHeight="1">
      <c r="A2016" s="97" t="s">
        <v>415</v>
      </c>
      <c r="B2016" s="15"/>
      <c r="C2016" s="20">
        <f>C2018</f>
        <v>214509</v>
      </c>
      <c r="D2016" s="20">
        <f>D2018</f>
        <v>0</v>
      </c>
      <c r="E2016" s="20">
        <f>SUM(C2016:D2016)</f>
        <v>214509</v>
      </c>
      <c r="F2016" s="20">
        <f>F2018</f>
        <v>196756.86</v>
      </c>
      <c r="G2016" s="20">
        <f>G2018</f>
        <v>0</v>
      </c>
      <c r="H2016" s="20">
        <f>SUM(F2016:G2016)</f>
        <v>196756.86</v>
      </c>
      <c r="I2016" s="20">
        <f>I2018</f>
        <v>0</v>
      </c>
      <c r="J2016" s="20">
        <f>J2018</f>
        <v>0</v>
      </c>
      <c r="K2016" s="20">
        <f>F2016/C2016*100</f>
        <v>91.724291288477403</v>
      </c>
      <c r="L2016" s="27"/>
      <c r="M2016" s="20">
        <f t="shared" si="578"/>
        <v>91.724291288477403</v>
      </c>
    </row>
    <row r="2017" spans="1:13" s="18" customFormat="1" ht="22.5" customHeight="1">
      <c r="A2017" s="98" t="s">
        <v>402</v>
      </c>
      <c r="B2017" s="15"/>
      <c r="C2017" s="17">
        <f>C2019</f>
        <v>1758788</v>
      </c>
      <c r="D2017" s="17">
        <f>D2019</f>
        <v>0</v>
      </c>
      <c r="E2017" s="17">
        <f>SUM(C2017:D2017)</f>
        <v>1758788</v>
      </c>
      <c r="F2017" s="17">
        <f>F2019</f>
        <v>1757178.45</v>
      </c>
      <c r="G2017" s="17">
        <f>G2019</f>
        <v>0</v>
      </c>
      <c r="H2017" s="17">
        <f>SUM(F2017:G2017)</f>
        <v>1757178.45</v>
      </c>
      <c r="I2017" s="17">
        <f>I2019</f>
        <v>1190.6099999999999</v>
      </c>
      <c r="J2017" s="20">
        <f>J2019</f>
        <v>0</v>
      </c>
      <c r="K2017" s="20">
        <f t="shared" ref="K2017:K2022" si="579">F2017/C2017*100</f>
        <v>99.908485275087159</v>
      </c>
      <c r="L2017" s="27"/>
      <c r="M2017" s="20">
        <f t="shared" si="578"/>
        <v>99.908485275087159</v>
      </c>
    </row>
    <row r="2018" spans="1:13" ht="18" customHeight="1">
      <c r="A2018" s="33" t="s">
        <v>303</v>
      </c>
      <c r="B2018" s="25" t="s">
        <v>131</v>
      </c>
      <c r="C2018" s="27">
        <v>214509</v>
      </c>
      <c r="D2018" s="27"/>
      <c r="E2018" s="27">
        <f>C2018+D2018</f>
        <v>214509</v>
      </c>
      <c r="F2018" s="27">
        <v>196756.86</v>
      </c>
      <c r="G2018" s="27"/>
      <c r="H2018" s="27">
        <f>F2018+G2018</f>
        <v>196756.86</v>
      </c>
      <c r="I2018" s="27"/>
      <c r="J2018" s="32"/>
      <c r="K2018" s="32">
        <f t="shared" si="579"/>
        <v>91.724291288477403</v>
      </c>
      <c r="L2018" s="27"/>
      <c r="M2018" s="32">
        <f t="shared" si="578"/>
        <v>91.724291288477403</v>
      </c>
    </row>
    <row r="2019" spans="1:13" ht="18" customHeight="1">
      <c r="A2019" s="35" t="s">
        <v>148</v>
      </c>
      <c r="B2019" s="25" t="s">
        <v>149</v>
      </c>
      <c r="C2019" s="27">
        <v>1758788</v>
      </c>
      <c r="D2019" s="27"/>
      <c r="E2019" s="27">
        <f>C2019+D2019</f>
        <v>1758788</v>
      </c>
      <c r="F2019" s="27">
        <v>1757178.45</v>
      </c>
      <c r="G2019" s="27"/>
      <c r="H2019" s="27">
        <f>F2019+G2019</f>
        <v>1757178.45</v>
      </c>
      <c r="I2019" s="27">
        <v>1190.6099999999999</v>
      </c>
      <c r="J2019" s="32"/>
      <c r="K2019" s="32">
        <f t="shared" si="579"/>
        <v>99.908485275087159</v>
      </c>
      <c r="L2019" s="27"/>
      <c r="M2019" s="32">
        <f t="shared" si="578"/>
        <v>99.908485275087159</v>
      </c>
    </row>
    <row r="2020" spans="1:13" ht="18" customHeight="1">
      <c r="A2020" s="35" t="s">
        <v>22</v>
      </c>
      <c r="B2020" s="25" t="s">
        <v>23</v>
      </c>
      <c r="C2020" s="27">
        <v>5188</v>
      </c>
      <c r="D2020" s="27"/>
      <c r="E2020" s="27">
        <f>C2020+D2020</f>
        <v>5188</v>
      </c>
      <c r="F2020" s="27">
        <v>5187.66</v>
      </c>
      <c r="G2020" s="27"/>
      <c r="H2020" s="27">
        <f>F2020+G2020</f>
        <v>5187.66</v>
      </c>
      <c r="I2020" s="27"/>
      <c r="J2020" s="32"/>
      <c r="K2020" s="32">
        <f t="shared" si="579"/>
        <v>99.993446414803387</v>
      </c>
      <c r="L2020" s="27"/>
      <c r="M2020" s="32">
        <f t="shared" si="578"/>
        <v>99.993446414803387</v>
      </c>
    </row>
    <row r="2021" spans="1:13" ht="18" customHeight="1">
      <c r="A2021" s="33" t="s">
        <v>24</v>
      </c>
      <c r="B2021" s="25" t="s">
        <v>25</v>
      </c>
      <c r="C2021" s="27">
        <v>824</v>
      </c>
      <c r="D2021" s="27"/>
      <c r="E2021" s="27">
        <f>C2021+D2021</f>
        <v>824</v>
      </c>
      <c r="F2021" s="27">
        <v>459.96</v>
      </c>
      <c r="G2021" s="27"/>
      <c r="H2021" s="27">
        <f>F2021+G2021</f>
        <v>459.96</v>
      </c>
      <c r="I2021" s="27"/>
      <c r="J2021" s="32"/>
      <c r="K2021" s="32">
        <f t="shared" si="579"/>
        <v>55.820388349514559</v>
      </c>
      <c r="L2021" s="27"/>
      <c r="M2021" s="32">
        <f t="shared" si="578"/>
        <v>55.820388349514559</v>
      </c>
    </row>
    <row r="2022" spans="1:13" ht="18" customHeight="1">
      <c r="A2022" s="35" t="s">
        <v>26</v>
      </c>
      <c r="B2022" s="25" t="s">
        <v>27</v>
      </c>
      <c r="C2022" s="27">
        <v>33600</v>
      </c>
      <c r="D2022" s="27"/>
      <c r="E2022" s="27">
        <f>C2022+D2022</f>
        <v>33600</v>
      </c>
      <c r="F2022" s="27">
        <v>33598.800000000003</v>
      </c>
      <c r="G2022" s="27"/>
      <c r="H2022" s="27">
        <f>F2022+G2022</f>
        <v>33598.800000000003</v>
      </c>
      <c r="I2022" s="27"/>
      <c r="J2022" s="32"/>
      <c r="K2022" s="32">
        <f t="shared" si="579"/>
        <v>99.996428571428581</v>
      </c>
      <c r="L2022" s="27"/>
      <c r="M2022" s="32">
        <f t="shared" si="578"/>
        <v>99.996428571428581</v>
      </c>
    </row>
    <row r="2023" spans="1:13" ht="18" customHeight="1">
      <c r="A2023" s="35"/>
      <c r="B2023" s="25"/>
      <c r="C2023" s="27"/>
      <c r="D2023" s="27"/>
      <c r="E2023" s="27"/>
      <c r="F2023" s="27"/>
      <c r="G2023" s="27"/>
      <c r="H2023" s="27"/>
      <c r="I2023" s="27"/>
      <c r="J2023" s="27"/>
      <c r="K2023" s="32"/>
      <c r="L2023" s="27"/>
      <c r="M2023" s="27"/>
    </row>
    <row r="2024" spans="1:13" s="28" customFormat="1" ht="42" customHeight="1">
      <c r="A2024" s="65" t="s">
        <v>434</v>
      </c>
      <c r="B2024" s="38">
        <v>85205</v>
      </c>
      <c r="C2024" s="24">
        <f t="shared" ref="C2024:D2027" si="580">C2025</f>
        <v>0</v>
      </c>
      <c r="D2024" s="24">
        <f t="shared" si="580"/>
        <v>5500</v>
      </c>
      <c r="E2024" s="24">
        <f>C2024+D2024</f>
        <v>5500</v>
      </c>
      <c r="F2024" s="24">
        <f t="shared" ref="F2024:G2027" si="581">F2025</f>
        <v>0</v>
      </c>
      <c r="G2024" s="24">
        <f t="shared" si="581"/>
        <v>5250</v>
      </c>
      <c r="H2024" s="24">
        <f>F2024+G2024</f>
        <v>5250</v>
      </c>
      <c r="I2024" s="24">
        <f t="shared" ref="I2024:J2027" si="582">I2025</f>
        <v>0</v>
      </c>
      <c r="J2024" s="24">
        <f t="shared" si="582"/>
        <v>0</v>
      </c>
      <c r="K2024" s="24">
        <v>0</v>
      </c>
      <c r="L2024" s="24">
        <f t="shared" ref="L2024:M2028" si="583">G2024/D2024*100</f>
        <v>95.454545454545453</v>
      </c>
      <c r="M2024" s="24">
        <f t="shared" si="583"/>
        <v>95.454545454545453</v>
      </c>
    </row>
    <row r="2025" spans="1:13" s="28" customFormat="1" ht="18" customHeight="1">
      <c r="A2025" s="22" t="s">
        <v>397</v>
      </c>
      <c r="B2025" s="5"/>
      <c r="C2025" s="24">
        <f t="shared" si="580"/>
        <v>0</v>
      </c>
      <c r="D2025" s="24">
        <f t="shared" si="580"/>
        <v>5500</v>
      </c>
      <c r="E2025" s="24">
        <f>C2025+D2025</f>
        <v>5500</v>
      </c>
      <c r="F2025" s="24">
        <f t="shared" si="581"/>
        <v>0</v>
      </c>
      <c r="G2025" s="24">
        <f t="shared" si="581"/>
        <v>5250</v>
      </c>
      <c r="H2025" s="24">
        <f>F2025+G2025</f>
        <v>5250</v>
      </c>
      <c r="I2025" s="24">
        <f t="shared" si="582"/>
        <v>0</v>
      </c>
      <c r="J2025" s="24">
        <f t="shared" si="582"/>
        <v>0</v>
      </c>
      <c r="K2025" s="24"/>
      <c r="L2025" s="32">
        <f t="shared" si="583"/>
        <v>95.454545454545453</v>
      </c>
      <c r="M2025" s="32">
        <f t="shared" si="583"/>
        <v>95.454545454545453</v>
      </c>
    </row>
    <row r="2026" spans="1:13" s="28" customFormat="1" ht="18" customHeight="1">
      <c r="A2026" s="97" t="s">
        <v>398</v>
      </c>
      <c r="B2026" s="5"/>
      <c r="C2026" s="32">
        <f t="shared" si="580"/>
        <v>0</v>
      </c>
      <c r="D2026" s="32">
        <f t="shared" si="580"/>
        <v>5500</v>
      </c>
      <c r="E2026" s="32">
        <f>C2026+D2026</f>
        <v>5500</v>
      </c>
      <c r="F2026" s="32">
        <f t="shared" si="581"/>
        <v>0</v>
      </c>
      <c r="G2026" s="32">
        <f t="shared" si="581"/>
        <v>5250</v>
      </c>
      <c r="H2026" s="32">
        <f>F2026+G2026</f>
        <v>5250</v>
      </c>
      <c r="I2026" s="32">
        <f t="shared" si="582"/>
        <v>0</v>
      </c>
      <c r="J2026" s="32">
        <f t="shared" si="582"/>
        <v>0</v>
      </c>
      <c r="K2026" s="24"/>
      <c r="L2026" s="32">
        <f t="shared" si="583"/>
        <v>95.454545454545453</v>
      </c>
      <c r="M2026" s="32">
        <f t="shared" si="583"/>
        <v>95.454545454545453</v>
      </c>
    </row>
    <row r="2027" spans="1:13" ht="18" customHeight="1">
      <c r="A2027" s="98" t="s">
        <v>400</v>
      </c>
      <c r="B2027" s="25"/>
      <c r="C2027" s="27">
        <f t="shared" si="580"/>
        <v>0</v>
      </c>
      <c r="D2027" s="27">
        <f t="shared" si="580"/>
        <v>5500</v>
      </c>
      <c r="E2027" s="32">
        <f>C2027+D2027</f>
        <v>5500</v>
      </c>
      <c r="F2027" s="27">
        <f t="shared" si="581"/>
        <v>0</v>
      </c>
      <c r="G2027" s="27">
        <f t="shared" si="581"/>
        <v>5250</v>
      </c>
      <c r="H2027" s="32">
        <f>F2027+G2027</f>
        <v>5250</v>
      </c>
      <c r="I2027" s="27">
        <f t="shared" si="582"/>
        <v>0</v>
      </c>
      <c r="J2027" s="27">
        <f t="shared" si="582"/>
        <v>0</v>
      </c>
      <c r="K2027" s="24"/>
      <c r="L2027" s="32">
        <f t="shared" si="583"/>
        <v>95.454545454545453</v>
      </c>
      <c r="M2027" s="32">
        <f t="shared" si="583"/>
        <v>95.454545454545453</v>
      </c>
    </row>
    <row r="2028" spans="1:13" ht="18" customHeight="1">
      <c r="A2028" s="33" t="s">
        <v>28</v>
      </c>
      <c r="B2028" s="25" t="s">
        <v>29</v>
      </c>
      <c r="C2028" s="27"/>
      <c r="D2028" s="27">
        <v>5500</v>
      </c>
      <c r="E2028" s="32">
        <f>C2028+D2028</f>
        <v>5500</v>
      </c>
      <c r="F2028" s="27"/>
      <c r="G2028" s="27">
        <v>5250</v>
      </c>
      <c r="H2028" s="32">
        <f>F2028+G2028</f>
        <v>5250</v>
      </c>
      <c r="I2028" s="27"/>
      <c r="J2028" s="27"/>
      <c r="K2028" s="24"/>
      <c r="L2028" s="32">
        <f t="shared" si="583"/>
        <v>95.454545454545453</v>
      </c>
      <c r="M2028" s="32">
        <f t="shared" si="583"/>
        <v>95.454545454545453</v>
      </c>
    </row>
    <row r="2029" spans="1:13" ht="18" customHeight="1">
      <c r="A2029" s="35"/>
      <c r="B2029" s="25"/>
      <c r="C2029" s="27"/>
      <c r="D2029" s="27"/>
      <c r="E2029" s="27"/>
      <c r="F2029" s="27"/>
      <c r="G2029" s="27"/>
      <c r="H2029" s="27"/>
      <c r="I2029" s="27"/>
      <c r="J2029" s="27"/>
      <c r="K2029" s="32"/>
      <c r="L2029" s="32"/>
      <c r="M2029" s="27"/>
    </row>
    <row r="2030" spans="1:13" s="28" customFormat="1" ht="18" customHeight="1">
      <c r="A2030" s="37" t="s">
        <v>238</v>
      </c>
      <c r="B2030" s="5" t="s">
        <v>239</v>
      </c>
      <c r="C2030" s="24">
        <f>C2031</f>
        <v>333727</v>
      </c>
      <c r="D2030" s="24">
        <f>D2031</f>
        <v>0</v>
      </c>
      <c r="E2030" s="24">
        <f>SUM(C2030:D2030)</f>
        <v>333727</v>
      </c>
      <c r="F2030" s="24">
        <f>F2031</f>
        <v>333667.81</v>
      </c>
      <c r="G2030" s="24">
        <f>G2031</f>
        <v>0</v>
      </c>
      <c r="H2030" s="24">
        <f>SUM(F2030:G2030)</f>
        <v>333667.81</v>
      </c>
      <c r="I2030" s="24">
        <f>I2031</f>
        <v>18939.789999999997</v>
      </c>
      <c r="J2030" s="24">
        <f>J2031</f>
        <v>0</v>
      </c>
      <c r="K2030" s="24">
        <f t="shared" ref="K2030:K2052" si="584">F2030/C2030*100</f>
        <v>99.982263946279446</v>
      </c>
      <c r="L2030" s="43">
        <v>0</v>
      </c>
      <c r="M2030" s="24">
        <f t="shared" ref="M2030:M2052" si="585">H2030/E2030*100</f>
        <v>99.982263946279446</v>
      </c>
    </row>
    <row r="2031" spans="1:13" s="28" customFormat="1" ht="18" customHeight="1">
      <c r="A2031" s="22" t="s">
        <v>397</v>
      </c>
      <c r="B2031" s="5"/>
      <c r="C2031" s="24">
        <f>C2032</f>
        <v>333727</v>
      </c>
      <c r="D2031" s="24">
        <f>D2032</f>
        <v>0</v>
      </c>
      <c r="E2031" s="24">
        <f>SUM(C2031:D2031)</f>
        <v>333727</v>
      </c>
      <c r="F2031" s="24">
        <f>F2032</f>
        <v>333667.81</v>
      </c>
      <c r="G2031" s="24">
        <f>G2032</f>
        <v>0</v>
      </c>
      <c r="H2031" s="24">
        <f>SUM(F2031:G2031)</f>
        <v>333667.81</v>
      </c>
      <c r="I2031" s="24">
        <f>I2032</f>
        <v>18939.789999999997</v>
      </c>
      <c r="J2031" s="24">
        <f>J2032</f>
        <v>0</v>
      </c>
      <c r="K2031" s="24">
        <f t="shared" si="584"/>
        <v>99.982263946279446</v>
      </c>
      <c r="L2031" s="32"/>
      <c r="M2031" s="24">
        <f t="shared" si="585"/>
        <v>99.982263946279446</v>
      </c>
    </row>
    <row r="2032" spans="1:13" s="28" customFormat="1" ht="18" customHeight="1">
      <c r="A2032" s="97" t="s">
        <v>398</v>
      </c>
      <c r="B2032" s="87"/>
      <c r="C2032" s="32">
        <f>C2033+C2034</f>
        <v>333727</v>
      </c>
      <c r="D2032" s="32">
        <f>D2033+D2034</f>
        <v>0</v>
      </c>
      <c r="E2032" s="32">
        <f>SUM(C2032:D2032)</f>
        <v>333727</v>
      </c>
      <c r="F2032" s="32">
        <f>F2033+F2034</f>
        <v>333667.81</v>
      </c>
      <c r="G2032" s="32">
        <f>G2033+G2034</f>
        <v>0</v>
      </c>
      <c r="H2032" s="32">
        <f>SUM(F2032:G2032)</f>
        <v>333667.81</v>
      </c>
      <c r="I2032" s="32">
        <f>I2033+I2034</f>
        <v>18939.789999999997</v>
      </c>
      <c r="J2032" s="32">
        <f>J2033+J2034</f>
        <v>0</v>
      </c>
      <c r="K2032" s="32">
        <f t="shared" si="584"/>
        <v>99.982263946279446</v>
      </c>
      <c r="L2032" s="32"/>
      <c r="M2032" s="32">
        <f t="shared" si="585"/>
        <v>99.982263946279446</v>
      </c>
    </row>
    <row r="2033" spans="1:13" s="28" customFormat="1" ht="18" customHeight="1">
      <c r="A2033" s="98" t="s">
        <v>399</v>
      </c>
      <c r="B2033" s="87"/>
      <c r="C2033" s="32">
        <f>SUM(C2035:C2038)</f>
        <v>282805</v>
      </c>
      <c r="D2033" s="32">
        <f>SUM(D2035:D2038)</f>
        <v>0</v>
      </c>
      <c r="E2033" s="32">
        <f>SUM(C2033:D2033)</f>
        <v>282805</v>
      </c>
      <c r="F2033" s="32">
        <f>SUM(F2035:F2038)</f>
        <v>282771.28999999998</v>
      </c>
      <c r="G2033" s="32">
        <f>SUM(G2035:G2038)</f>
        <v>0</v>
      </c>
      <c r="H2033" s="32">
        <f>SUM(F2033:G2033)</f>
        <v>282771.28999999998</v>
      </c>
      <c r="I2033" s="32">
        <f>SUM(I2035:I2038)</f>
        <v>18939.789999999997</v>
      </c>
      <c r="J2033" s="32">
        <f>SUM(J2035:J2038)</f>
        <v>0</v>
      </c>
      <c r="K2033" s="32">
        <f t="shared" si="584"/>
        <v>99.98808012588178</v>
      </c>
      <c r="L2033" s="32"/>
      <c r="M2033" s="32">
        <f t="shared" si="585"/>
        <v>99.98808012588178</v>
      </c>
    </row>
    <row r="2034" spans="1:13" s="28" customFormat="1" ht="18" customHeight="1">
      <c r="A2034" s="98" t="s">
        <v>400</v>
      </c>
      <c r="B2034" s="87"/>
      <c r="C2034" s="32">
        <f>SUM(C2039:C2052)</f>
        <v>50922</v>
      </c>
      <c r="D2034" s="32">
        <f>SUM(D2039:D2052)</f>
        <v>0</v>
      </c>
      <c r="E2034" s="32">
        <f>SUM(C2034:D2034)</f>
        <v>50922</v>
      </c>
      <c r="F2034" s="32">
        <f>SUM(F2039:F2052)</f>
        <v>50896.52</v>
      </c>
      <c r="G2034" s="32">
        <f>SUM(G2039:G2052)</f>
        <v>0</v>
      </c>
      <c r="H2034" s="32">
        <f>SUM(F2034:G2034)</f>
        <v>50896.52</v>
      </c>
      <c r="I2034" s="32">
        <f>SUM(I2039:I2052)</f>
        <v>0</v>
      </c>
      <c r="J2034" s="32">
        <f>SUM(J2039:J2052)</f>
        <v>0</v>
      </c>
      <c r="K2034" s="32">
        <f t="shared" si="584"/>
        <v>99.94996268803267</v>
      </c>
      <c r="L2034" s="32"/>
      <c r="M2034" s="32">
        <f t="shared" si="585"/>
        <v>99.94996268803267</v>
      </c>
    </row>
    <row r="2035" spans="1:13" ht="18" customHeight="1">
      <c r="A2035" s="33" t="s">
        <v>33</v>
      </c>
      <c r="B2035" s="25" t="s">
        <v>34</v>
      </c>
      <c r="C2035" s="27">
        <v>228489</v>
      </c>
      <c r="D2035" s="27"/>
      <c r="E2035" s="27">
        <f t="shared" ref="E2035:E2052" si="586">C2035+D2035</f>
        <v>228489</v>
      </c>
      <c r="F2035" s="27">
        <v>228485.45</v>
      </c>
      <c r="G2035" s="27"/>
      <c r="H2035" s="27">
        <f t="shared" ref="H2035:H2052" si="587">F2035+G2035</f>
        <v>228485.45</v>
      </c>
      <c r="I2035" s="27"/>
      <c r="J2035" s="32"/>
      <c r="K2035" s="32">
        <f t="shared" si="584"/>
        <v>99.99844631470225</v>
      </c>
      <c r="L2035" s="32"/>
      <c r="M2035" s="32">
        <f t="shared" si="585"/>
        <v>99.99844631470225</v>
      </c>
    </row>
    <row r="2036" spans="1:13" ht="18" customHeight="1">
      <c r="A2036" s="33" t="s">
        <v>35</v>
      </c>
      <c r="B2036" s="25" t="s">
        <v>36</v>
      </c>
      <c r="C2036" s="27">
        <v>15152</v>
      </c>
      <c r="D2036" s="27"/>
      <c r="E2036" s="27">
        <f t="shared" si="586"/>
        <v>15152</v>
      </c>
      <c r="F2036" s="27">
        <v>15150.28</v>
      </c>
      <c r="G2036" s="27"/>
      <c r="H2036" s="27">
        <f t="shared" si="587"/>
        <v>15150.28</v>
      </c>
      <c r="I2036" s="27">
        <v>16089.91</v>
      </c>
      <c r="J2036" s="24"/>
      <c r="K2036" s="27">
        <f t="shared" si="584"/>
        <v>99.988648363252381</v>
      </c>
      <c r="L2036" s="32"/>
      <c r="M2036" s="27">
        <f t="shared" si="585"/>
        <v>99.988648363252381</v>
      </c>
    </row>
    <row r="2037" spans="1:13" ht="18" customHeight="1">
      <c r="A2037" s="35" t="s">
        <v>22</v>
      </c>
      <c r="B2037" s="25" t="s">
        <v>23</v>
      </c>
      <c r="C2037" s="27">
        <v>35283</v>
      </c>
      <c r="D2037" s="27"/>
      <c r="E2037" s="27">
        <f t="shared" si="586"/>
        <v>35283</v>
      </c>
      <c r="F2037" s="27">
        <v>35278.5</v>
      </c>
      <c r="G2037" s="27"/>
      <c r="H2037" s="27">
        <f t="shared" si="587"/>
        <v>35278.5</v>
      </c>
      <c r="I2037" s="27">
        <v>2563.1</v>
      </c>
      <c r="J2037" s="27"/>
      <c r="K2037" s="27">
        <f t="shared" si="584"/>
        <v>99.987245982484481</v>
      </c>
      <c r="L2037" s="32"/>
      <c r="M2037" s="27">
        <f t="shared" si="585"/>
        <v>99.987245982484481</v>
      </c>
    </row>
    <row r="2038" spans="1:13" ht="18" customHeight="1">
      <c r="A2038" s="33" t="s">
        <v>24</v>
      </c>
      <c r="B2038" s="25" t="s">
        <v>25</v>
      </c>
      <c r="C2038" s="27">
        <v>3881</v>
      </c>
      <c r="D2038" s="27"/>
      <c r="E2038" s="27">
        <f t="shared" si="586"/>
        <v>3881</v>
      </c>
      <c r="F2038" s="27">
        <v>3857.06</v>
      </c>
      <c r="G2038" s="27"/>
      <c r="H2038" s="27">
        <f t="shared" si="587"/>
        <v>3857.06</v>
      </c>
      <c r="I2038" s="27">
        <v>286.77999999999997</v>
      </c>
      <c r="J2038" s="27"/>
      <c r="K2038" s="27">
        <f t="shared" si="584"/>
        <v>99.383148673022419</v>
      </c>
      <c r="L2038" s="32"/>
      <c r="M2038" s="27">
        <f t="shared" si="585"/>
        <v>99.383148673022419</v>
      </c>
    </row>
    <row r="2039" spans="1:13" ht="18" customHeight="1">
      <c r="A2039" s="35" t="s">
        <v>37</v>
      </c>
      <c r="B2039" s="25" t="s">
        <v>38</v>
      </c>
      <c r="C2039" s="27">
        <v>6247</v>
      </c>
      <c r="D2039" s="27"/>
      <c r="E2039" s="27">
        <f t="shared" si="586"/>
        <v>6247</v>
      </c>
      <c r="F2039" s="27">
        <v>6246.52</v>
      </c>
      <c r="G2039" s="27"/>
      <c r="H2039" s="27">
        <f t="shared" si="587"/>
        <v>6246.52</v>
      </c>
      <c r="I2039" s="27"/>
      <c r="J2039" s="27"/>
      <c r="K2039" s="27">
        <f t="shared" si="584"/>
        <v>99.992316311829683</v>
      </c>
      <c r="L2039" s="32"/>
      <c r="M2039" s="27">
        <f t="shared" si="585"/>
        <v>99.992316311829683</v>
      </c>
    </row>
    <row r="2040" spans="1:13" ht="18" customHeight="1">
      <c r="A2040" s="33" t="s">
        <v>289</v>
      </c>
      <c r="B2040" s="25" t="s">
        <v>120</v>
      </c>
      <c r="C2040" s="27">
        <v>208</v>
      </c>
      <c r="D2040" s="27"/>
      <c r="E2040" s="27">
        <f t="shared" si="586"/>
        <v>208</v>
      </c>
      <c r="F2040" s="27">
        <v>207.7</v>
      </c>
      <c r="G2040" s="27"/>
      <c r="H2040" s="27">
        <f t="shared" si="587"/>
        <v>207.7</v>
      </c>
      <c r="I2040" s="27"/>
      <c r="J2040" s="27"/>
      <c r="K2040" s="27">
        <f t="shared" si="584"/>
        <v>99.855769230769226</v>
      </c>
      <c r="L2040" s="32"/>
      <c r="M2040" s="27">
        <f t="shared" si="585"/>
        <v>99.855769230769226</v>
      </c>
    </row>
    <row r="2041" spans="1:13" ht="18" customHeight="1">
      <c r="A2041" s="33" t="s">
        <v>47</v>
      </c>
      <c r="B2041" s="25" t="s">
        <v>48</v>
      </c>
      <c r="C2041" s="27">
        <v>8065</v>
      </c>
      <c r="D2041" s="27"/>
      <c r="E2041" s="27">
        <f t="shared" si="586"/>
        <v>8065</v>
      </c>
      <c r="F2041" s="27">
        <v>8064.84</v>
      </c>
      <c r="G2041" s="27"/>
      <c r="H2041" s="27">
        <f t="shared" si="587"/>
        <v>8064.84</v>
      </c>
      <c r="I2041" s="27"/>
      <c r="J2041" s="27"/>
      <c r="K2041" s="27">
        <f t="shared" si="584"/>
        <v>99.998016119032869</v>
      </c>
      <c r="L2041" s="32"/>
      <c r="M2041" s="27">
        <f t="shared" si="585"/>
        <v>99.998016119032869</v>
      </c>
    </row>
    <row r="2042" spans="1:13" ht="18" customHeight="1">
      <c r="A2042" s="35" t="s">
        <v>39</v>
      </c>
      <c r="B2042" s="25" t="s">
        <v>40</v>
      </c>
      <c r="C2042" s="27">
        <v>10050</v>
      </c>
      <c r="D2042" s="27"/>
      <c r="E2042" s="27">
        <f t="shared" si="586"/>
        <v>10050</v>
      </c>
      <c r="F2042" s="27">
        <v>10034.33</v>
      </c>
      <c r="G2042" s="27"/>
      <c r="H2042" s="27">
        <f t="shared" si="587"/>
        <v>10034.33</v>
      </c>
      <c r="I2042" s="27"/>
      <c r="J2042" s="27"/>
      <c r="K2042" s="27">
        <f t="shared" si="584"/>
        <v>99.84407960199006</v>
      </c>
      <c r="L2042" s="32"/>
      <c r="M2042" s="27">
        <f t="shared" si="585"/>
        <v>99.84407960199006</v>
      </c>
    </row>
    <row r="2043" spans="1:13" ht="18" customHeight="1">
      <c r="A2043" s="35" t="s">
        <v>211</v>
      </c>
      <c r="B2043" s="25" t="s">
        <v>212</v>
      </c>
      <c r="C2043" s="27">
        <v>180</v>
      </c>
      <c r="D2043" s="27"/>
      <c r="E2043" s="27">
        <f t="shared" si="586"/>
        <v>180</v>
      </c>
      <c r="F2043" s="27">
        <v>180</v>
      </c>
      <c r="G2043" s="27"/>
      <c r="H2043" s="27">
        <f>F2043+G2043</f>
        <v>180</v>
      </c>
      <c r="I2043" s="27"/>
      <c r="J2043" s="27"/>
      <c r="K2043" s="27">
        <f t="shared" si="584"/>
        <v>100</v>
      </c>
      <c r="L2043" s="32"/>
      <c r="M2043" s="27">
        <f t="shared" si="585"/>
        <v>100</v>
      </c>
    </row>
    <row r="2044" spans="1:13" ht="18" customHeight="1">
      <c r="A2044" s="33" t="s">
        <v>28</v>
      </c>
      <c r="B2044" s="25" t="s">
        <v>29</v>
      </c>
      <c r="C2044" s="27">
        <v>5900</v>
      </c>
      <c r="D2044" s="27"/>
      <c r="E2044" s="27">
        <f t="shared" si="586"/>
        <v>5900</v>
      </c>
      <c r="F2044" s="27">
        <v>5899.09</v>
      </c>
      <c r="G2044" s="27"/>
      <c r="H2044" s="27">
        <f t="shared" si="587"/>
        <v>5899.09</v>
      </c>
      <c r="I2044" s="27"/>
      <c r="J2044" s="27"/>
      <c r="K2044" s="27">
        <f t="shared" si="584"/>
        <v>99.984576271186441</v>
      </c>
      <c r="L2044" s="32"/>
      <c r="M2044" s="27">
        <f t="shared" si="585"/>
        <v>99.984576271186441</v>
      </c>
    </row>
    <row r="2045" spans="1:13" ht="18" customHeight="1">
      <c r="A2045" s="33" t="s">
        <v>73</v>
      </c>
      <c r="B2045" s="25" t="s">
        <v>74</v>
      </c>
      <c r="C2045" s="27">
        <v>792</v>
      </c>
      <c r="D2045" s="27"/>
      <c r="E2045" s="27">
        <f>C2045+D2045</f>
        <v>792</v>
      </c>
      <c r="F2045" s="27">
        <v>792</v>
      </c>
      <c r="G2045" s="27"/>
      <c r="H2045" s="27">
        <f>F2045+G2045</f>
        <v>792</v>
      </c>
      <c r="I2045" s="27"/>
      <c r="J2045" s="27"/>
      <c r="K2045" s="27">
        <f t="shared" si="584"/>
        <v>100</v>
      </c>
      <c r="L2045" s="32"/>
      <c r="M2045" s="27">
        <f t="shared" si="585"/>
        <v>100</v>
      </c>
    </row>
    <row r="2046" spans="1:13" ht="17.25" customHeight="1">
      <c r="A2046" s="72" t="s">
        <v>284</v>
      </c>
      <c r="B2046" s="25" t="s">
        <v>260</v>
      </c>
      <c r="C2046" s="27">
        <v>1398</v>
      </c>
      <c r="D2046" s="27"/>
      <c r="E2046" s="27">
        <f>C2046+D2046</f>
        <v>1398</v>
      </c>
      <c r="F2046" s="27">
        <v>1397.81</v>
      </c>
      <c r="G2046" s="27"/>
      <c r="H2046" s="27">
        <f>F2046+G2046</f>
        <v>1397.81</v>
      </c>
      <c r="I2046" s="27"/>
      <c r="J2046" s="27"/>
      <c r="K2046" s="27">
        <f t="shared" si="584"/>
        <v>99.986409155937054</v>
      </c>
      <c r="L2046" s="32"/>
      <c r="M2046" s="27">
        <f t="shared" si="585"/>
        <v>99.986409155937054</v>
      </c>
    </row>
    <row r="2047" spans="1:13" ht="16.5" customHeight="1">
      <c r="A2047" s="72" t="s">
        <v>293</v>
      </c>
      <c r="B2047" s="25" t="s">
        <v>261</v>
      </c>
      <c r="C2047" s="27">
        <v>3000</v>
      </c>
      <c r="D2047" s="27"/>
      <c r="E2047" s="27">
        <f>C2047+D2047</f>
        <v>3000</v>
      </c>
      <c r="F2047" s="27">
        <v>2994.27</v>
      </c>
      <c r="G2047" s="27"/>
      <c r="H2047" s="27">
        <f>F2047+G2047</f>
        <v>2994.27</v>
      </c>
      <c r="I2047" s="27"/>
      <c r="J2047" s="27"/>
      <c r="K2047" s="27">
        <f t="shared" si="584"/>
        <v>99.808999999999997</v>
      </c>
      <c r="L2047" s="27"/>
      <c r="M2047" s="27">
        <f t="shared" si="585"/>
        <v>99.808999999999997</v>
      </c>
    </row>
    <row r="2048" spans="1:13" ht="18" customHeight="1">
      <c r="A2048" s="33" t="s">
        <v>75</v>
      </c>
      <c r="B2048" s="25" t="s">
        <v>76</v>
      </c>
      <c r="C2048" s="27">
        <v>975</v>
      </c>
      <c r="D2048" s="27"/>
      <c r="E2048" s="27">
        <f t="shared" si="586"/>
        <v>975</v>
      </c>
      <c r="F2048" s="27">
        <v>974.52</v>
      </c>
      <c r="G2048" s="27"/>
      <c r="H2048" s="27">
        <f>F2048+G2048</f>
        <v>974.52</v>
      </c>
      <c r="I2048" s="27"/>
      <c r="J2048" s="27"/>
      <c r="K2048" s="27">
        <f t="shared" si="584"/>
        <v>99.950769230769225</v>
      </c>
      <c r="L2048" s="27"/>
      <c r="M2048" s="27">
        <f t="shared" si="585"/>
        <v>99.950769230769225</v>
      </c>
    </row>
    <row r="2049" spans="1:13" ht="18" customHeight="1">
      <c r="A2049" s="33" t="s">
        <v>41</v>
      </c>
      <c r="B2049" s="25" t="s">
        <v>42</v>
      </c>
      <c r="C2049" s="27">
        <v>9551</v>
      </c>
      <c r="D2049" s="27"/>
      <c r="E2049" s="27">
        <f t="shared" si="586"/>
        <v>9551</v>
      </c>
      <c r="F2049" s="27">
        <v>9550.5400000000009</v>
      </c>
      <c r="G2049" s="27"/>
      <c r="H2049" s="27">
        <f t="shared" si="587"/>
        <v>9550.5400000000009</v>
      </c>
      <c r="I2049" s="27"/>
      <c r="J2049" s="27"/>
      <c r="K2049" s="27">
        <f t="shared" si="584"/>
        <v>99.995183750392641</v>
      </c>
      <c r="L2049" s="27"/>
      <c r="M2049" s="27">
        <f t="shared" si="585"/>
        <v>99.995183750392641</v>
      </c>
    </row>
    <row r="2050" spans="1:13" ht="18" customHeight="1">
      <c r="A2050" s="71" t="s">
        <v>279</v>
      </c>
      <c r="B2050" s="25" t="s">
        <v>265</v>
      </c>
      <c r="C2050" s="27">
        <v>1350</v>
      </c>
      <c r="D2050" s="27"/>
      <c r="E2050" s="27">
        <f t="shared" si="586"/>
        <v>1350</v>
      </c>
      <c r="F2050" s="27">
        <v>1350</v>
      </c>
      <c r="G2050" s="27"/>
      <c r="H2050" s="27">
        <f>F2050+G2050</f>
        <v>1350</v>
      </c>
      <c r="I2050" s="27"/>
      <c r="J2050" s="27"/>
      <c r="K2050" s="27">
        <f t="shared" si="584"/>
        <v>100</v>
      </c>
      <c r="L2050" s="27"/>
      <c r="M2050" s="27">
        <f t="shared" si="585"/>
        <v>100</v>
      </c>
    </row>
    <row r="2051" spans="1:13" ht="18" customHeight="1">
      <c r="A2051" s="71" t="s">
        <v>286</v>
      </c>
      <c r="B2051" s="25" t="s">
        <v>266</v>
      </c>
      <c r="C2051" s="27">
        <v>148</v>
      </c>
      <c r="D2051" s="27"/>
      <c r="E2051" s="27">
        <f t="shared" si="586"/>
        <v>148</v>
      </c>
      <c r="F2051" s="27">
        <v>147.32</v>
      </c>
      <c r="G2051" s="27"/>
      <c r="H2051" s="27">
        <f t="shared" si="587"/>
        <v>147.32</v>
      </c>
      <c r="I2051" s="27"/>
      <c r="J2051" s="27"/>
      <c r="K2051" s="27">
        <f t="shared" si="584"/>
        <v>99.540540540540533</v>
      </c>
      <c r="L2051" s="27"/>
      <c r="M2051" s="27">
        <f t="shared" si="585"/>
        <v>99.540540540540533</v>
      </c>
    </row>
    <row r="2052" spans="1:13" ht="18" customHeight="1">
      <c r="A2052" s="71" t="s">
        <v>287</v>
      </c>
      <c r="B2052" s="25" t="s">
        <v>267</v>
      </c>
      <c r="C2052" s="27">
        <v>3058</v>
      </c>
      <c r="D2052" s="27"/>
      <c r="E2052" s="27">
        <f t="shared" si="586"/>
        <v>3058</v>
      </c>
      <c r="F2052" s="27">
        <v>3057.58</v>
      </c>
      <c r="G2052" s="27"/>
      <c r="H2052" s="27">
        <f t="shared" si="587"/>
        <v>3057.58</v>
      </c>
      <c r="I2052" s="27"/>
      <c r="J2052" s="27"/>
      <c r="K2052" s="27">
        <f t="shared" si="584"/>
        <v>99.986265533028117</v>
      </c>
      <c r="L2052" s="27"/>
      <c r="M2052" s="27">
        <f t="shared" si="585"/>
        <v>99.986265533028117</v>
      </c>
    </row>
    <row r="2053" spans="1:13" ht="17.25" customHeight="1">
      <c r="A2053" s="33"/>
      <c r="B2053" s="25"/>
      <c r="C2053" s="27"/>
      <c r="D2053" s="27"/>
      <c r="E2053" s="27"/>
      <c r="F2053" s="27"/>
      <c r="G2053" s="27"/>
      <c r="H2053" s="27"/>
      <c r="I2053" s="27"/>
      <c r="J2053" s="27"/>
      <c r="K2053" s="27"/>
      <c r="L2053" s="27"/>
      <c r="M2053" s="27"/>
    </row>
    <row r="2054" spans="1:13" s="28" customFormat="1" ht="18" customHeight="1">
      <c r="A2054" s="37" t="s">
        <v>315</v>
      </c>
      <c r="B2054" s="38" t="s">
        <v>240</v>
      </c>
      <c r="C2054" s="24">
        <f>SUM(C2057)</f>
        <v>5650</v>
      </c>
      <c r="D2054" s="24">
        <f>SUM(D2057)</f>
        <v>0</v>
      </c>
      <c r="E2054" s="24">
        <f>C2054+D2054</f>
        <v>5650</v>
      </c>
      <c r="F2054" s="24">
        <f>SUM(F2057)</f>
        <v>3955</v>
      </c>
      <c r="G2054" s="24">
        <f>SUM(G2057)</f>
        <v>0</v>
      </c>
      <c r="H2054" s="24">
        <f>F2054+G2054</f>
        <v>3955</v>
      </c>
      <c r="I2054" s="24">
        <f>SUM(I2057)</f>
        <v>0</v>
      </c>
      <c r="J2054" s="24">
        <f>SUM(J2057)</f>
        <v>0</v>
      </c>
      <c r="K2054" s="24">
        <f>F2054/C2054*100</f>
        <v>70</v>
      </c>
      <c r="L2054" s="24">
        <v>0</v>
      </c>
      <c r="M2054" s="24">
        <f>H2054/E2054*100</f>
        <v>70</v>
      </c>
    </row>
    <row r="2055" spans="1:13" s="28" customFormat="1" ht="18" customHeight="1">
      <c r="A2055" s="22" t="s">
        <v>397</v>
      </c>
      <c r="B2055" s="38"/>
      <c r="C2055" s="24">
        <f t="shared" ref="C2055:D2057" si="588">C2056</f>
        <v>5650</v>
      </c>
      <c r="D2055" s="24">
        <f t="shared" si="588"/>
        <v>0</v>
      </c>
      <c r="E2055" s="24">
        <f>C2055+D2055</f>
        <v>5650</v>
      </c>
      <c r="F2055" s="24">
        <f t="shared" ref="F2055:G2057" si="589">F2056</f>
        <v>3955</v>
      </c>
      <c r="G2055" s="24">
        <f t="shared" si="589"/>
        <v>0</v>
      </c>
      <c r="H2055" s="24">
        <f>F2055+G2055</f>
        <v>3955</v>
      </c>
      <c r="I2055" s="24">
        <f t="shared" ref="I2055:J2057" si="590">I2056</f>
        <v>0</v>
      </c>
      <c r="J2055" s="24">
        <f t="shared" si="590"/>
        <v>0</v>
      </c>
      <c r="K2055" s="24">
        <f>F2055/C2055*100</f>
        <v>70</v>
      </c>
      <c r="L2055" s="24"/>
      <c r="M2055" s="24">
        <f>H2055/E2055*100</f>
        <v>70</v>
      </c>
    </row>
    <row r="2056" spans="1:13" s="28" customFormat="1" ht="18" customHeight="1">
      <c r="A2056" s="97" t="s">
        <v>398</v>
      </c>
      <c r="B2056" s="103"/>
      <c r="C2056" s="32">
        <f t="shared" si="588"/>
        <v>5650</v>
      </c>
      <c r="D2056" s="32">
        <f t="shared" si="588"/>
        <v>0</v>
      </c>
      <c r="E2056" s="32">
        <f>C2056+D2056</f>
        <v>5650</v>
      </c>
      <c r="F2056" s="32">
        <f t="shared" si="589"/>
        <v>3955</v>
      </c>
      <c r="G2056" s="32">
        <f t="shared" si="589"/>
        <v>0</v>
      </c>
      <c r="H2056" s="32">
        <f>F2056+G2056</f>
        <v>3955</v>
      </c>
      <c r="I2056" s="32">
        <f t="shared" si="590"/>
        <v>0</v>
      </c>
      <c r="J2056" s="32">
        <f t="shared" si="590"/>
        <v>0</v>
      </c>
      <c r="K2056" s="32">
        <f>F2056/C2056*100</f>
        <v>70</v>
      </c>
      <c r="L2056" s="32"/>
      <c r="M2056" s="32">
        <f>H2056/E2056*100</f>
        <v>70</v>
      </c>
    </row>
    <row r="2057" spans="1:13" s="18" customFormat="1" ht="18" customHeight="1">
      <c r="A2057" s="98" t="s">
        <v>400</v>
      </c>
      <c r="B2057" s="57"/>
      <c r="C2057" s="20">
        <f t="shared" si="588"/>
        <v>5650</v>
      </c>
      <c r="D2057" s="20">
        <f t="shared" si="588"/>
        <v>0</v>
      </c>
      <c r="E2057" s="32">
        <f>C2057+D2057</f>
        <v>5650</v>
      </c>
      <c r="F2057" s="20">
        <f t="shared" si="589"/>
        <v>3955</v>
      </c>
      <c r="G2057" s="20">
        <f t="shared" si="589"/>
        <v>0</v>
      </c>
      <c r="H2057" s="32">
        <f>F2057+G2057</f>
        <v>3955</v>
      </c>
      <c r="I2057" s="20">
        <f t="shared" si="590"/>
        <v>0</v>
      </c>
      <c r="J2057" s="20">
        <f t="shared" si="590"/>
        <v>0</v>
      </c>
      <c r="K2057" s="32">
        <f>F2057/C2057*100</f>
        <v>70</v>
      </c>
      <c r="L2057" s="32"/>
      <c r="M2057" s="32">
        <f>H2057/E2057*100</f>
        <v>70</v>
      </c>
    </row>
    <row r="2058" spans="1:13" ht="18" customHeight="1">
      <c r="A2058" s="113" t="s">
        <v>279</v>
      </c>
      <c r="B2058" s="87" t="s">
        <v>265</v>
      </c>
      <c r="C2058" s="32">
        <v>5650</v>
      </c>
      <c r="D2058" s="32"/>
      <c r="E2058" s="32">
        <f>C2058+D2058</f>
        <v>5650</v>
      </c>
      <c r="F2058" s="32">
        <v>3955</v>
      </c>
      <c r="G2058" s="32"/>
      <c r="H2058" s="32">
        <f>F2058+G2058</f>
        <v>3955</v>
      </c>
      <c r="I2058" s="32"/>
      <c r="J2058" s="32"/>
      <c r="K2058" s="32">
        <f>F2058/C2058*100</f>
        <v>70</v>
      </c>
      <c r="L2058" s="32"/>
      <c r="M2058" s="32">
        <f>H2058/E2058*100</f>
        <v>70</v>
      </c>
    </row>
    <row r="2059" spans="1:13" ht="18" customHeight="1">
      <c r="A2059" s="36"/>
      <c r="B2059" s="25"/>
      <c r="C2059" s="27"/>
      <c r="D2059" s="27"/>
      <c r="E2059" s="27"/>
      <c r="F2059" s="27"/>
      <c r="G2059" s="27"/>
      <c r="H2059" s="27"/>
      <c r="I2059" s="27"/>
      <c r="J2059" s="27"/>
      <c r="K2059" s="27"/>
      <c r="L2059" s="27"/>
      <c r="M2059" s="27"/>
    </row>
    <row r="2060" spans="1:13" s="28" customFormat="1" ht="18" customHeight="1">
      <c r="A2060" s="60" t="s">
        <v>314</v>
      </c>
      <c r="B2060" s="61">
        <v>85295</v>
      </c>
      <c r="C2060" s="24">
        <f>C2061</f>
        <v>53476.35</v>
      </c>
      <c r="D2060" s="24">
        <f>D2061</f>
        <v>267718.78999999998</v>
      </c>
      <c r="E2060" s="24">
        <f t="shared" ref="E2060:E2084" si="591">SUM(C2060:D2060)</f>
        <v>321195.13999999996</v>
      </c>
      <c r="F2060" s="24">
        <f>F2061</f>
        <v>52461.509999999995</v>
      </c>
      <c r="G2060" s="24">
        <f>G2061</f>
        <v>247453.39</v>
      </c>
      <c r="H2060" s="24">
        <f t="shared" ref="H2060:H2084" si="592">SUM(F2060:G2060)</f>
        <v>299914.90000000002</v>
      </c>
      <c r="I2060" s="24">
        <f>I2061</f>
        <v>0</v>
      </c>
      <c r="J2060" s="24">
        <f>J2061</f>
        <v>0</v>
      </c>
      <c r="K2060" s="24">
        <f>F2060/C2060*100</f>
        <v>98.102263897966097</v>
      </c>
      <c r="L2060" s="24">
        <f>G2060/D2060*100</f>
        <v>92.430340806485802</v>
      </c>
      <c r="M2060" s="24">
        <f>H2060/E2060*100</f>
        <v>93.374669367662307</v>
      </c>
    </row>
    <row r="2061" spans="1:13" s="28" customFormat="1" ht="18" customHeight="1">
      <c r="A2061" s="22" t="s">
        <v>397</v>
      </c>
      <c r="B2061" s="61"/>
      <c r="C2061" s="24">
        <f>C2062+C2064+C2065</f>
        <v>53476.35</v>
      </c>
      <c r="D2061" s="24">
        <f>D2062+D2064+D2065</f>
        <v>267718.78999999998</v>
      </c>
      <c r="E2061" s="24">
        <f t="shared" si="591"/>
        <v>321195.13999999996</v>
      </c>
      <c r="F2061" s="24">
        <f>F2062+F2064+F2065</f>
        <v>52461.509999999995</v>
      </c>
      <c r="G2061" s="24">
        <f>G2062+G2064+G2065</f>
        <v>247453.39</v>
      </c>
      <c r="H2061" s="24">
        <f t="shared" si="592"/>
        <v>299914.90000000002</v>
      </c>
      <c r="I2061" s="24">
        <f>I2062+I2064+I2065</f>
        <v>0</v>
      </c>
      <c r="J2061" s="24">
        <f>J2062+J2064+J2065</f>
        <v>0</v>
      </c>
      <c r="K2061" s="24">
        <f t="shared" ref="K2061:M2076" si="593">F2061/C2061*100</f>
        <v>98.102263897966097</v>
      </c>
      <c r="L2061" s="24">
        <f t="shared" si="593"/>
        <v>92.430340806485802</v>
      </c>
      <c r="M2061" s="24">
        <f t="shared" si="593"/>
        <v>93.374669367662307</v>
      </c>
    </row>
    <row r="2062" spans="1:13" s="28" customFormat="1" ht="18" customHeight="1">
      <c r="A2062" s="97" t="s">
        <v>398</v>
      </c>
      <c r="B2062" s="104"/>
      <c r="C2062" s="32">
        <f>C2063</f>
        <v>20474</v>
      </c>
      <c r="D2062" s="32">
        <f>D2063</f>
        <v>0</v>
      </c>
      <c r="E2062" s="32">
        <f t="shared" si="591"/>
        <v>20474</v>
      </c>
      <c r="F2062" s="32">
        <f>F2063</f>
        <v>20472.599999999999</v>
      </c>
      <c r="G2062" s="32">
        <f>G2063</f>
        <v>0</v>
      </c>
      <c r="H2062" s="32">
        <f t="shared" si="592"/>
        <v>20472.599999999999</v>
      </c>
      <c r="I2062" s="32">
        <f>I2063</f>
        <v>0</v>
      </c>
      <c r="J2062" s="32">
        <f>J2063</f>
        <v>0</v>
      </c>
      <c r="K2062" s="32">
        <f t="shared" si="593"/>
        <v>99.993162059197033</v>
      </c>
      <c r="L2062" s="24"/>
      <c r="M2062" s="32">
        <f t="shared" si="593"/>
        <v>99.993162059197033</v>
      </c>
    </row>
    <row r="2063" spans="1:13" s="28" customFormat="1" ht="18" customHeight="1">
      <c r="A2063" s="98" t="s">
        <v>400</v>
      </c>
      <c r="B2063" s="104"/>
      <c r="C2063" s="32">
        <f>C2080</f>
        <v>20474</v>
      </c>
      <c r="D2063" s="32">
        <f>D2080</f>
        <v>0</v>
      </c>
      <c r="E2063" s="32">
        <f t="shared" si="591"/>
        <v>20474</v>
      </c>
      <c r="F2063" s="32">
        <f>F2080</f>
        <v>20472.599999999999</v>
      </c>
      <c r="G2063" s="32">
        <f>G2080</f>
        <v>0</v>
      </c>
      <c r="H2063" s="32">
        <f t="shared" si="592"/>
        <v>20472.599999999999</v>
      </c>
      <c r="I2063" s="32">
        <f>I2080</f>
        <v>0</v>
      </c>
      <c r="J2063" s="32">
        <f>J2080</f>
        <v>0</v>
      </c>
      <c r="K2063" s="32">
        <f t="shared" si="593"/>
        <v>99.993162059197033</v>
      </c>
      <c r="L2063" s="24"/>
      <c r="M2063" s="32">
        <f t="shared" si="593"/>
        <v>99.993162059197033</v>
      </c>
    </row>
    <row r="2064" spans="1:13" s="28" customFormat="1" ht="18" customHeight="1">
      <c r="A2064" s="98" t="s">
        <v>402</v>
      </c>
      <c r="B2064" s="104"/>
      <c r="C2064" s="32">
        <f>SUM(C2067)</f>
        <v>1594</v>
      </c>
      <c r="D2064" s="32">
        <f>SUM(D2067)</f>
        <v>0</v>
      </c>
      <c r="E2064" s="32">
        <f t="shared" si="591"/>
        <v>1594</v>
      </c>
      <c r="F2064" s="32">
        <f>SUM(F2067)</f>
        <v>1584</v>
      </c>
      <c r="G2064" s="32">
        <f>SUM(G2067)</f>
        <v>0</v>
      </c>
      <c r="H2064" s="32">
        <f t="shared" si="592"/>
        <v>1584</v>
      </c>
      <c r="I2064" s="32">
        <f>SUM(I2067)</f>
        <v>0</v>
      </c>
      <c r="J2064" s="32">
        <f>SUM(J2067)</f>
        <v>0</v>
      </c>
      <c r="K2064" s="32">
        <f t="shared" si="593"/>
        <v>99.37264742785446</v>
      </c>
      <c r="L2064" s="24"/>
      <c r="M2064" s="32">
        <f t="shared" si="593"/>
        <v>99.37264742785446</v>
      </c>
    </row>
    <row r="2065" spans="1:13" s="28" customFormat="1" ht="41.25" customHeight="1">
      <c r="A2065" s="117" t="s">
        <v>456</v>
      </c>
      <c r="B2065" s="104"/>
      <c r="C2065" s="32">
        <f>C2068+C2069+C2070+C2071+C2072+C2073+C2074+C2075+C2076+C2077+C2078+C2079+C2081+C2082+C2083+C2084+C2066</f>
        <v>31408.35</v>
      </c>
      <c r="D2065" s="32">
        <f>D2068+D2069+D2070+D2071+D2072+D2073+D2074+D2075+D2076+D2077+D2078+D2079+D2081+D2082+D2083+D2084+D2066</f>
        <v>267718.78999999998</v>
      </c>
      <c r="E2065" s="32">
        <f t="shared" si="591"/>
        <v>299127.13999999996</v>
      </c>
      <c r="F2065" s="32">
        <f>F2068+F2069+F2070+F2071+F2072+F2073+F2074+F2075+F2076+F2077+F2078+F2079+F2081+F2082+F2083+F2084+F2066</f>
        <v>30404.91</v>
      </c>
      <c r="G2065" s="32">
        <f>G2068+G2069+G2070+G2071+G2072+G2073+G2074+G2075+G2076+G2077+G2078+G2079+G2081+G2082+G2083+G2084+G2066</f>
        <v>247453.39</v>
      </c>
      <c r="H2065" s="32">
        <f t="shared" si="592"/>
        <v>277858.3</v>
      </c>
      <c r="I2065" s="32">
        <f>I2068+I2069+I2070+I2071+I2072+I2073+I2074+I2075+I2076+I2077+I2078+I2079+I2081+I2082+I2083+I2084+I2066</f>
        <v>0</v>
      </c>
      <c r="J2065" s="32">
        <f>J2068+J2069+J2070+J2071+J2072+J2073+J2074+J2075+J2076+J2077+J2078+J2079+J2081+J2082+J2083+J2084+J2066</f>
        <v>0</v>
      </c>
      <c r="K2065" s="32">
        <f t="shared" si="593"/>
        <v>96.805180787911496</v>
      </c>
      <c r="L2065" s="32">
        <f t="shared" si="593"/>
        <v>92.430340806485802</v>
      </c>
      <c r="M2065" s="32">
        <f t="shared" si="593"/>
        <v>92.889699008923117</v>
      </c>
    </row>
    <row r="2066" spans="1:13" s="18" customFormat="1" ht="18" customHeight="1">
      <c r="A2066" s="35" t="s">
        <v>148</v>
      </c>
      <c r="B2066" s="25" t="s">
        <v>457</v>
      </c>
      <c r="C2066" s="32">
        <v>20520</v>
      </c>
      <c r="D2066" s="32"/>
      <c r="E2066" s="32">
        <f t="shared" si="591"/>
        <v>20520</v>
      </c>
      <c r="F2066" s="32">
        <v>20519.59</v>
      </c>
      <c r="G2066" s="32"/>
      <c r="H2066" s="20">
        <f t="shared" si="592"/>
        <v>20519.59</v>
      </c>
      <c r="I2066" s="32"/>
      <c r="J2066" s="17"/>
      <c r="K2066" s="20">
        <f t="shared" si="593"/>
        <v>99.998001949317739</v>
      </c>
      <c r="L2066" s="24"/>
      <c r="M2066" s="32">
        <f t="shared" si="593"/>
        <v>99.998001949317739</v>
      </c>
    </row>
    <row r="2067" spans="1:13" s="18" customFormat="1" ht="18" customHeight="1">
      <c r="A2067" s="35" t="s">
        <v>283</v>
      </c>
      <c r="B2067" s="25" t="s">
        <v>46</v>
      </c>
      <c r="C2067" s="32">
        <v>1594</v>
      </c>
      <c r="D2067" s="32"/>
      <c r="E2067" s="32">
        <f t="shared" si="591"/>
        <v>1594</v>
      </c>
      <c r="F2067" s="32">
        <v>1584</v>
      </c>
      <c r="G2067" s="32"/>
      <c r="H2067" s="20">
        <f t="shared" si="592"/>
        <v>1584</v>
      </c>
      <c r="I2067" s="32"/>
      <c r="J2067" s="17"/>
      <c r="K2067" s="20">
        <f t="shared" si="593"/>
        <v>99.37264742785446</v>
      </c>
      <c r="L2067" s="24"/>
      <c r="M2067" s="32">
        <f t="shared" si="593"/>
        <v>99.37264742785446</v>
      </c>
    </row>
    <row r="2068" spans="1:13" s="18" customFormat="1" ht="18" customHeight="1">
      <c r="A2068" s="33" t="s">
        <v>33</v>
      </c>
      <c r="B2068" s="25" t="s">
        <v>451</v>
      </c>
      <c r="C2068" s="32"/>
      <c r="D2068" s="32">
        <v>75027.33</v>
      </c>
      <c r="E2068" s="32">
        <f t="shared" si="591"/>
        <v>75027.33</v>
      </c>
      <c r="F2068" s="32"/>
      <c r="G2068" s="32">
        <v>73125.87</v>
      </c>
      <c r="H2068" s="32">
        <f t="shared" si="592"/>
        <v>73125.87</v>
      </c>
      <c r="I2068" s="32"/>
      <c r="J2068" s="17"/>
      <c r="K2068" s="20"/>
      <c r="L2068" s="32">
        <f t="shared" si="593"/>
        <v>97.465643519501484</v>
      </c>
      <c r="M2068" s="32">
        <f t="shared" si="593"/>
        <v>97.465643519501484</v>
      </c>
    </row>
    <row r="2069" spans="1:13" s="18" customFormat="1" ht="18" customHeight="1">
      <c r="A2069" s="33" t="s">
        <v>33</v>
      </c>
      <c r="B2069" s="25" t="s">
        <v>376</v>
      </c>
      <c r="C2069" s="32">
        <v>1531.8</v>
      </c>
      <c r="D2069" s="32">
        <v>3972.03</v>
      </c>
      <c r="E2069" s="32">
        <f t="shared" si="591"/>
        <v>5503.83</v>
      </c>
      <c r="F2069" s="32">
        <v>1531.8</v>
      </c>
      <c r="G2069" s="32">
        <v>3871.37</v>
      </c>
      <c r="H2069" s="32">
        <f t="shared" si="592"/>
        <v>5403.17</v>
      </c>
      <c r="I2069" s="32"/>
      <c r="J2069" s="17"/>
      <c r="K2069" s="20">
        <f>F2069/C2069*100</f>
        <v>100</v>
      </c>
      <c r="L2069" s="32">
        <f t="shared" si="593"/>
        <v>97.465779462894275</v>
      </c>
      <c r="M2069" s="32">
        <f t="shared" si="593"/>
        <v>98.17109176700589</v>
      </c>
    </row>
    <row r="2070" spans="1:13" s="18" customFormat="1" ht="18" customHeight="1">
      <c r="A2070" s="33" t="s">
        <v>35</v>
      </c>
      <c r="B2070" s="25" t="s">
        <v>449</v>
      </c>
      <c r="C2070" s="32"/>
      <c r="D2070" s="32">
        <v>1131.3</v>
      </c>
      <c r="E2070" s="32">
        <f t="shared" si="591"/>
        <v>1131.3</v>
      </c>
      <c r="F2070" s="32"/>
      <c r="G2070" s="32">
        <v>1131.3</v>
      </c>
      <c r="H2070" s="32">
        <f t="shared" si="592"/>
        <v>1131.3</v>
      </c>
      <c r="I2070" s="32"/>
      <c r="J2070" s="17"/>
      <c r="K2070" s="20"/>
      <c r="L2070" s="32">
        <f t="shared" si="593"/>
        <v>100</v>
      </c>
      <c r="M2070" s="32">
        <f t="shared" si="593"/>
        <v>100</v>
      </c>
    </row>
    <row r="2071" spans="1:13" s="18" customFormat="1" ht="18" customHeight="1">
      <c r="A2071" s="33" t="s">
        <v>35</v>
      </c>
      <c r="B2071" s="25" t="s">
        <v>450</v>
      </c>
      <c r="C2071" s="32"/>
      <c r="D2071" s="32">
        <v>59.89</v>
      </c>
      <c r="E2071" s="32">
        <f t="shared" si="591"/>
        <v>59.89</v>
      </c>
      <c r="F2071" s="32"/>
      <c r="G2071" s="32">
        <v>59.89</v>
      </c>
      <c r="H2071" s="32">
        <f t="shared" si="592"/>
        <v>59.89</v>
      </c>
      <c r="I2071" s="32"/>
      <c r="J2071" s="17"/>
      <c r="K2071" s="20"/>
      <c r="L2071" s="32">
        <f t="shared" si="593"/>
        <v>100</v>
      </c>
      <c r="M2071" s="32">
        <f t="shared" si="593"/>
        <v>100</v>
      </c>
    </row>
    <row r="2072" spans="1:13" s="18" customFormat="1" ht="18" customHeight="1">
      <c r="A2072" s="35" t="s">
        <v>22</v>
      </c>
      <c r="B2072" s="25" t="s">
        <v>416</v>
      </c>
      <c r="C2072" s="32"/>
      <c r="D2072" s="32">
        <v>11758.84</v>
      </c>
      <c r="E2072" s="32">
        <f t="shared" si="591"/>
        <v>11758.84</v>
      </c>
      <c r="F2072" s="32"/>
      <c r="G2072" s="32">
        <v>10990.12</v>
      </c>
      <c r="H2072" s="32">
        <f t="shared" si="592"/>
        <v>10990.12</v>
      </c>
      <c r="I2072" s="32"/>
      <c r="J2072" s="17"/>
      <c r="K2072" s="20"/>
      <c r="L2072" s="32">
        <f t="shared" si="593"/>
        <v>93.46262046256264</v>
      </c>
      <c r="M2072" s="32">
        <f t="shared" si="593"/>
        <v>93.46262046256264</v>
      </c>
    </row>
    <row r="2073" spans="1:13" s="18" customFormat="1" ht="18" customHeight="1">
      <c r="A2073" s="35" t="s">
        <v>22</v>
      </c>
      <c r="B2073" s="25" t="s">
        <v>374</v>
      </c>
      <c r="C2073" s="32">
        <v>236.55</v>
      </c>
      <c r="D2073" s="32">
        <v>622.53</v>
      </c>
      <c r="E2073" s="32">
        <f t="shared" si="591"/>
        <v>859.07999999999993</v>
      </c>
      <c r="F2073" s="32">
        <v>236.52</v>
      </c>
      <c r="G2073" s="32">
        <v>581.83000000000004</v>
      </c>
      <c r="H2073" s="32">
        <f t="shared" si="592"/>
        <v>818.35</v>
      </c>
      <c r="I2073" s="32"/>
      <c r="J2073" s="17"/>
      <c r="K2073" s="20">
        <f>F2073/C2073*100</f>
        <v>99.987317691819911</v>
      </c>
      <c r="L2073" s="32">
        <f t="shared" si="593"/>
        <v>93.462162466065905</v>
      </c>
      <c r="M2073" s="32">
        <f t="shared" si="593"/>
        <v>95.258881594263642</v>
      </c>
    </row>
    <row r="2074" spans="1:13" s="18" customFormat="1" ht="18" customHeight="1">
      <c r="A2074" s="33" t="s">
        <v>24</v>
      </c>
      <c r="B2074" s="25" t="s">
        <v>417</v>
      </c>
      <c r="C2074" s="32"/>
      <c r="D2074" s="32">
        <v>1865.83</v>
      </c>
      <c r="E2074" s="32">
        <f t="shared" si="591"/>
        <v>1865.83</v>
      </c>
      <c r="F2074" s="32"/>
      <c r="G2074" s="32">
        <v>1530.96</v>
      </c>
      <c r="H2074" s="32">
        <f t="shared" si="592"/>
        <v>1530.96</v>
      </c>
      <c r="I2074" s="32"/>
      <c r="J2074" s="17"/>
      <c r="K2074" s="20"/>
      <c r="L2074" s="32">
        <f t="shared" si="593"/>
        <v>82.052491384531294</v>
      </c>
      <c r="M2074" s="32">
        <f t="shared" si="593"/>
        <v>82.052491384531294</v>
      </c>
    </row>
    <row r="2075" spans="1:13" s="18" customFormat="1" ht="18" customHeight="1">
      <c r="A2075" s="33" t="s">
        <v>24</v>
      </c>
      <c r="B2075" s="25" t="s">
        <v>375</v>
      </c>
      <c r="C2075" s="32"/>
      <c r="D2075" s="32">
        <v>98.78</v>
      </c>
      <c r="E2075" s="32">
        <f t="shared" si="591"/>
        <v>98.78</v>
      </c>
      <c r="F2075" s="32"/>
      <c r="G2075" s="32">
        <v>81.05</v>
      </c>
      <c r="H2075" s="32">
        <f t="shared" si="592"/>
        <v>81.05</v>
      </c>
      <c r="I2075" s="32"/>
      <c r="J2075" s="17"/>
      <c r="K2075" s="20"/>
      <c r="L2075" s="32">
        <f t="shared" si="593"/>
        <v>82.051022474185061</v>
      </c>
      <c r="M2075" s="32">
        <f t="shared" si="593"/>
        <v>82.051022474185061</v>
      </c>
    </row>
    <row r="2076" spans="1:13" s="18" customFormat="1" ht="18" customHeight="1">
      <c r="A2076" s="35" t="s">
        <v>37</v>
      </c>
      <c r="B2076" s="25" t="s">
        <v>420</v>
      </c>
      <c r="C2076" s="32"/>
      <c r="D2076" s="32">
        <v>16717.23</v>
      </c>
      <c r="E2076" s="32">
        <f t="shared" si="591"/>
        <v>16717.23</v>
      </c>
      <c r="F2076" s="32"/>
      <c r="G2076" s="32">
        <v>16672.080000000002</v>
      </c>
      <c r="H2076" s="32">
        <f t="shared" si="592"/>
        <v>16672.080000000002</v>
      </c>
      <c r="I2076" s="32"/>
      <c r="J2076" s="17"/>
      <c r="K2076" s="20"/>
      <c r="L2076" s="32">
        <f t="shared" si="593"/>
        <v>99.729919370613445</v>
      </c>
      <c r="M2076" s="32">
        <f t="shared" si="593"/>
        <v>99.729919370613445</v>
      </c>
    </row>
    <row r="2077" spans="1:13" s="18" customFormat="1" ht="18" customHeight="1">
      <c r="A2077" s="35" t="s">
        <v>37</v>
      </c>
      <c r="B2077" s="25" t="s">
        <v>379</v>
      </c>
      <c r="C2077" s="32"/>
      <c r="D2077" s="32">
        <v>885.03</v>
      </c>
      <c r="E2077" s="32">
        <f t="shared" si="591"/>
        <v>885.03</v>
      </c>
      <c r="F2077" s="32"/>
      <c r="G2077" s="32">
        <v>882.64</v>
      </c>
      <c r="H2077" s="32">
        <f t="shared" si="592"/>
        <v>882.64</v>
      </c>
      <c r="I2077" s="32"/>
      <c r="J2077" s="17"/>
      <c r="K2077" s="20"/>
      <c r="L2077" s="32">
        <f t="shared" ref="L2077:M2084" si="594">G2077/D2077*100</f>
        <v>99.729952656972074</v>
      </c>
      <c r="M2077" s="32">
        <f t="shared" si="594"/>
        <v>99.729952656972074</v>
      </c>
    </row>
    <row r="2078" spans="1:13" s="18" customFormat="1" ht="18" customHeight="1">
      <c r="A2078" s="33" t="s">
        <v>28</v>
      </c>
      <c r="B2078" s="25" t="s">
        <v>422</v>
      </c>
      <c r="C2078" s="32"/>
      <c r="D2078" s="32">
        <v>144737.43</v>
      </c>
      <c r="E2078" s="32">
        <f t="shared" si="591"/>
        <v>144737.43</v>
      </c>
      <c r="F2078" s="32"/>
      <c r="G2078" s="32">
        <v>128712.11</v>
      </c>
      <c r="H2078" s="32">
        <f t="shared" si="592"/>
        <v>128712.11</v>
      </c>
      <c r="I2078" s="32"/>
      <c r="J2078" s="17"/>
      <c r="K2078" s="20"/>
      <c r="L2078" s="32">
        <f t="shared" si="594"/>
        <v>88.928005699700492</v>
      </c>
      <c r="M2078" s="32">
        <f t="shared" si="594"/>
        <v>88.928005699700492</v>
      </c>
    </row>
    <row r="2079" spans="1:13" s="18" customFormat="1" ht="18" customHeight="1">
      <c r="A2079" s="33" t="s">
        <v>28</v>
      </c>
      <c r="B2079" s="25" t="s">
        <v>380</v>
      </c>
      <c r="C2079" s="32">
        <v>9120</v>
      </c>
      <c r="D2079" s="32">
        <v>7662.57</v>
      </c>
      <c r="E2079" s="32">
        <f t="shared" si="591"/>
        <v>16782.57</v>
      </c>
      <c r="F2079" s="17">
        <v>8117</v>
      </c>
      <c r="G2079" s="17">
        <v>6814.17</v>
      </c>
      <c r="H2079" s="32">
        <f t="shared" si="592"/>
        <v>14931.17</v>
      </c>
      <c r="I2079" s="17"/>
      <c r="J2079" s="17"/>
      <c r="K2079" s="20">
        <f>F2079/C2079*100</f>
        <v>89.002192982456137</v>
      </c>
      <c r="L2079" s="32">
        <f t="shared" si="594"/>
        <v>88.927996742607249</v>
      </c>
      <c r="M2079" s="32">
        <f t="shared" si="594"/>
        <v>88.968316533165066</v>
      </c>
    </row>
    <row r="2080" spans="1:13" s="18" customFormat="1" ht="18" customHeight="1">
      <c r="A2080" s="31" t="s">
        <v>41</v>
      </c>
      <c r="B2080" s="87" t="s">
        <v>42</v>
      </c>
      <c r="C2080" s="32">
        <v>20474</v>
      </c>
      <c r="D2080" s="32"/>
      <c r="E2080" s="32">
        <f t="shared" si="591"/>
        <v>20474</v>
      </c>
      <c r="F2080" s="32">
        <v>20472.599999999999</v>
      </c>
      <c r="G2080" s="32"/>
      <c r="H2080" s="32">
        <f t="shared" si="592"/>
        <v>20472.599999999999</v>
      </c>
      <c r="I2080" s="17"/>
      <c r="J2080" s="17"/>
      <c r="K2080" s="20">
        <f>F2080/C2080*100</f>
        <v>99.993162059197033</v>
      </c>
      <c r="L2080" s="32"/>
      <c r="M2080" s="32">
        <f t="shared" si="594"/>
        <v>99.993162059197033</v>
      </c>
    </row>
    <row r="2081" spans="1:13" s="18" customFormat="1" ht="18" customHeight="1">
      <c r="A2081" s="33" t="s">
        <v>75</v>
      </c>
      <c r="B2081" s="25" t="s">
        <v>452</v>
      </c>
      <c r="C2081" s="32"/>
      <c r="D2081" s="32">
        <v>170.95</v>
      </c>
      <c r="E2081" s="32">
        <f t="shared" si="591"/>
        <v>170.95</v>
      </c>
      <c r="F2081" s="32"/>
      <c r="G2081" s="32"/>
      <c r="H2081" s="32">
        <f t="shared" si="592"/>
        <v>0</v>
      </c>
      <c r="I2081" s="17"/>
      <c r="J2081" s="17"/>
      <c r="K2081" s="20"/>
      <c r="L2081" s="32">
        <f t="shared" si="594"/>
        <v>0</v>
      </c>
      <c r="M2081" s="32">
        <f t="shared" si="594"/>
        <v>0</v>
      </c>
    </row>
    <row r="2082" spans="1:13" s="18" customFormat="1" ht="18" customHeight="1">
      <c r="A2082" s="33" t="s">
        <v>75</v>
      </c>
      <c r="B2082" s="25" t="s">
        <v>453</v>
      </c>
      <c r="C2082" s="32"/>
      <c r="D2082" s="32">
        <v>9.0500000000000007</v>
      </c>
      <c r="E2082" s="32">
        <f t="shared" si="591"/>
        <v>9.0500000000000007</v>
      </c>
      <c r="F2082" s="32"/>
      <c r="G2082" s="32"/>
      <c r="H2082" s="32">
        <f t="shared" si="592"/>
        <v>0</v>
      </c>
      <c r="I2082" s="17"/>
      <c r="J2082" s="17"/>
      <c r="K2082" s="20"/>
      <c r="L2082" s="32">
        <f t="shared" si="594"/>
        <v>0</v>
      </c>
      <c r="M2082" s="32">
        <f t="shared" si="594"/>
        <v>0</v>
      </c>
    </row>
    <row r="2083" spans="1:13" s="18" customFormat="1" ht="18" customHeight="1">
      <c r="A2083" s="71" t="s">
        <v>287</v>
      </c>
      <c r="B2083" s="25" t="s">
        <v>454</v>
      </c>
      <c r="C2083" s="32"/>
      <c r="D2083" s="32">
        <v>2849.16</v>
      </c>
      <c r="E2083" s="32">
        <f t="shared" si="591"/>
        <v>2849.16</v>
      </c>
      <c r="F2083" s="32"/>
      <c r="G2083" s="32">
        <v>2849.16</v>
      </c>
      <c r="H2083" s="32">
        <f t="shared" si="592"/>
        <v>2849.16</v>
      </c>
      <c r="I2083" s="17"/>
      <c r="J2083" s="17"/>
      <c r="K2083" s="20"/>
      <c r="L2083" s="32">
        <f t="shared" si="594"/>
        <v>100</v>
      </c>
      <c r="M2083" s="32">
        <f t="shared" si="594"/>
        <v>100</v>
      </c>
    </row>
    <row r="2084" spans="1:13" s="18" customFormat="1" ht="18" customHeight="1">
      <c r="A2084" s="71" t="s">
        <v>287</v>
      </c>
      <c r="B2084" s="25" t="s">
        <v>455</v>
      </c>
      <c r="C2084" s="32"/>
      <c r="D2084" s="32">
        <v>150.84</v>
      </c>
      <c r="E2084" s="32">
        <f t="shared" si="591"/>
        <v>150.84</v>
      </c>
      <c r="F2084" s="32"/>
      <c r="G2084" s="32">
        <v>150.84</v>
      </c>
      <c r="H2084" s="32">
        <f t="shared" si="592"/>
        <v>150.84</v>
      </c>
      <c r="I2084" s="17"/>
      <c r="J2084" s="17"/>
      <c r="K2084" s="20"/>
      <c r="L2084" s="32">
        <f t="shared" si="594"/>
        <v>100</v>
      </c>
      <c r="M2084" s="32">
        <f t="shared" si="594"/>
        <v>100</v>
      </c>
    </row>
    <row r="2085" spans="1:13" s="18" customFormat="1" ht="18" customHeight="1">
      <c r="A2085" s="31"/>
      <c r="B2085" s="87"/>
      <c r="C2085" s="32"/>
      <c r="D2085" s="32"/>
      <c r="E2085" s="32"/>
      <c r="F2085" s="32"/>
      <c r="G2085" s="32"/>
      <c r="H2085" s="32"/>
      <c r="I2085" s="17"/>
      <c r="J2085" s="17"/>
      <c r="K2085" s="20"/>
      <c r="L2085" s="20"/>
      <c r="M2085" s="20"/>
    </row>
    <row r="2086" spans="1:13" ht="18" customHeight="1">
      <c r="A2086" s="37" t="s">
        <v>241</v>
      </c>
      <c r="B2086" s="5" t="s">
        <v>165</v>
      </c>
      <c r="C2086" s="24">
        <f>C2087+C2092</f>
        <v>1641223.42</v>
      </c>
      <c r="D2086" s="24">
        <f>D2087+D2092</f>
        <v>188700</v>
      </c>
      <c r="E2086" s="24">
        <f>SUM(C2086:D2086)</f>
        <v>1829923.42</v>
      </c>
      <c r="F2086" s="24">
        <f>F2087+F2092</f>
        <v>1638628.33</v>
      </c>
      <c r="G2086" s="24">
        <f>G2087+G2092</f>
        <v>188699.11</v>
      </c>
      <c r="H2086" s="24">
        <f>SUM(F2086:G2086)</f>
        <v>1827327.44</v>
      </c>
      <c r="I2086" s="24">
        <f>I2087+I2092</f>
        <v>18196.150000000001</v>
      </c>
      <c r="J2086" s="24">
        <f>J2087+J2092</f>
        <v>0</v>
      </c>
      <c r="K2086" s="24">
        <f>F2086/C2086*100</f>
        <v>99.841880759902892</v>
      </c>
      <c r="L2086" s="24">
        <f>G2086/D2086*100</f>
        <v>99.999528351881281</v>
      </c>
      <c r="M2086" s="24">
        <f>H2086/E2086*100</f>
        <v>99.858137232868472</v>
      </c>
    </row>
    <row r="2087" spans="1:13" ht="18" customHeight="1">
      <c r="A2087" s="22" t="s">
        <v>397</v>
      </c>
      <c r="B2087" s="5"/>
      <c r="C2087" s="24">
        <f>C2088+C2091</f>
        <v>1455915</v>
      </c>
      <c r="D2087" s="24">
        <f>D2088+D2091</f>
        <v>188700</v>
      </c>
      <c r="E2087" s="24">
        <f t="shared" ref="E2087:E2093" si="595">SUM(C2087:D2087)</f>
        <v>1644615</v>
      </c>
      <c r="F2087" s="24">
        <f>F2088+F2091</f>
        <v>1453510.51</v>
      </c>
      <c r="G2087" s="24">
        <f>G2088+G2091</f>
        <v>188699.11</v>
      </c>
      <c r="H2087" s="24">
        <f t="shared" ref="H2087:H2093" si="596">SUM(F2087:G2087)</f>
        <v>1642209.62</v>
      </c>
      <c r="I2087" s="24">
        <f>I2088+I2091</f>
        <v>18196.150000000001</v>
      </c>
      <c r="J2087" s="24">
        <f>J2088+J2091</f>
        <v>0</v>
      </c>
      <c r="K2087" s="24">
        <f t="shared" ref="K2087:K2093" si="597">F2087/C2087*100</f>
        <v>99.834846814546168</v>
      </c>
      <c r="L2087" s="24">
        <f>G2087/D2087*100</f>
        <v>99.999528351881281</v>
      </c>
      <c r="M2087" s="24">
        <f t="shared" ref="M2087:M2093" si="598">H2087/E2087*100</f>
        <v>99.853742061211904</v>
      </c>
    </row>
    <row r="2088" spans="1:13" ht="18" customHeight="1">
      <c r="A2088" s="97" t="s">
        <v>398</v>
      </c>
      <c r="B2088" s="87"/>
      <c r="C2088" s="32">
        <f>C2089+C2090</f>
        <v>126022</v>
      </c>
      <c r="D2088" s="32">
        <f>D2089+D2090</f>
        <v>188700</v>
      </c>
      <c r="E2088" s="32">
        <f t="shared" si="595"/>
        <v>314722</v>
      </c>
      <c r="F2088" s="32">
        <f>F2089+F2090</f>
        <v>125117.50999999998</v>
      </c>
      <c r="G2088" s="32">
        <f>G2089+G2090</f>
        <v>188699.11</v>
      </c>
      <c r="H2088" s="32">
        <f t="shared" si="596"/>
        <v>313816.62</v>
      </c>
      <c r="I2088" s="32">
        <f>I2089+I2090</f>
        <v>18196.150000000001</v>
      </c>
      <c r="J2088" s="32">
        <f>J2089+J2090</f>
        <v>0</v>
      </c>
      <c r="K2088" s="32">
        <f t="shared" si="597"/>
        <v>99.282276110520371</v>
      </c>
      <c r="L2088" s="32">
        <f>G2088/D2088*100</f>
        <v>99.999528351881281</v>
      </c>
      <c r="M2088" s="32">
        <f t="shared" si="598"/>
        <v>99.71232389219692</v>
      </c>
    </row>
    <row r="2089" spans="1:13" ht="18" customHeight="1">
      <c r="A2089" s="98" t="s">
        <v>399</v>
      </c>
      <c r="B2089" s="87"/>
      <c r="C2089" s="32">
        <f>C2103</f>
        <v>106026</v>
      </c>
      <c r="D2089" s="32">
        <f>D2103</f>
        <v>150535</v>
      </c>
      <c r="E2089" s="32">
        <f t="shared" si="595"/>
        <v>256561</v>
      </c>
      <c r="F2089" s="32">
        <f>F2103</f>
        <v>106005.10999999999</v>
      </c>
      <c r="G2089" s="32">
        <f>G2103</f>
        <v>150535</v>
      </c>
      <c r="H2089" s="32">
        <f t="shared" si="596"/>
        <v>256540.11</v>
      </c>
      <c r="I2089" s="32">
        <f>I2103</f>
        <v>15920.83</v>
      </c>
      <c r="J2089" s="32">
        <f>J2103</f>
        <v>0</v>
      </c>
      <c r="K2089" s="32">
        <f t="shared" si="597"/>
        <v>99.980297285571453</v>
      </c>
      <c r="L2089" s="32">
        <f>G2089/D2089*100</f>
        <v>100</v>
      </c>
      <c r="M2089" s="32">
        <f t="shared" si="598"/>
        <v>99.991857686865885</v>
      </c>
    </row>
    <row r="2090" spans="1:13" ht="18" customHeight="1">
      <c r="A2090" s="98" t="s">
        <v>400</v>
      </c>
      <c r="B2090" s="87"/>
      <c r="C2090" s="32">
        <f>C2104+C2131</f>
        <v>19996</v>
      </c>
      <c r="D2090" s="32">
        <f>D2104+D2131</f>
        <v>38165</v>
      </c>
      <c r="E2090" s="32">
        <f t="shared" si="595"/>
        <v>58161</v>
      </c>
      <c r="F2090" s="32">
        <f>F2104+F2131</f>
        <v>19112.399999999998</v>
      </c>
      <c r="G2090" s="32">
        <f>G2104+G2131</f>
        <v>38164.11</v>
      </c>
      <c r="H2090" s="32">
        <f t="shared" si="596"/>
        <v>57276.509999999995</v>
      </c>
      <c r="I2090" s="32">
        <f>I2104+I2131</f>
        <v>2275.3200000000002</v>
      </c>
      <c r="J2090" s="32">
        <f>J2104+J2131</f>
        <v>0</v>
      </c>
      <c r="K2090" s="32">
        <f t="shared" si="597"/>
        <v>95.581116223244635</v>
      </c>
      <c r="L2090" s="32">
        <f>G2090/D2090*100</f>
        <v>99.997668020437587</v>
      </c>
      <c r="M2090" s="32">
        <f t="shared" si="598"/>
        <v>98.47923866508485</v>
      </c>
    </row>
    <row r="2091" spans="1:13" ht="18" customHeight="1">
      <c r="A2091" s="97" t="s">
        <v>415</v>
      </c>
      <c r="B2091" s="87"/>
      <c r="C2091" s="32">
        <f>C2097+C2132+C2141</f>
        <v>1329893</v>
      </c>
      <c r="D2091" s="32">
        <f>D2097+D2132+D2141</f>
        <v>0</v>
      </c>
      <c r="E2091" s="32">
        <f t="shared" si="595"/>
        <v>1329893</v>
      </c>
      <c r="F2091" s="32">
        <f>F2097+F2132+F2141</f>
        <v>1328393</v>
      </c>
      <c r="G2091" s="32">
        <f>G2097+G2132+G2141</f>
        <v>0</v>
      </c>
      <c r="H2091" s="32">
        <f t="shared" si="596"/>
        <v>1328393</v>
      </c>
      <c r="I2091" s="32">
        <f>I2097+I2132+I2141</f>
        <v>0</v>
      </c>
      <c r="J2091" s="32">
        <f>J2097+J2132+J2141</f>
        <v>0</v>
      </c>
      <c r="K2091" s="32">
        <f t="shared" si="597"/>
        <v>99.887208970947285</v>
      </c>
      <c r="L2091" s="32"/>
      <c r="M2091" s="32">
        <f t="shared" si="598"/>
        <v>99.887208970947285</v>
      </c>
    </row>
    <row r="2092" spans="1:13" ht="18" customHeight="1">
      <c r="A2092" s="96" t="s">
        <v>406</v>
      </c>
      <c r="B2092" s="5"/>
      <c r="C2092" s="24">
        <f>C2093</f>
        <v>185308.42</v>
      </c>
      <c r="D2092" s="24">
        <f>D2093</f>
        <v>0</v>
      </c>
      <c r="E2092" s="24">
        <f t="shared" si="595"/>
        <v>185308.42</v>
      </c>
      <c r="F2092" s="24">
        <f>F2093</f>
        <v>185117.82</v>
      </c>
      <c r="G2092" s="24">
        <f>G2093</f>
        <v>0</v>
      </c>
      <c r="H2092" s="24">
        <f t="shared" si="596"/>
        <v>185117.82</v>
      </c>
      <c r="I2092" s="24">
        <f>I2093</f>
        <v>0</v>
      </c>
      <c r="J2092" s="24">
        <f>J2093</f>
        <v>0</v>
      </c>
      <c r="K2092" s="24">
        <f t="shared" si="597"/>
        <v>99.897144447079086</v>
      </c>
      <c r="L2092" s="24"/>
      <c r="M2092" s="24">
        <f t="shared" si="598"/>
        <v>99.897144447079086</v>
      </c>
    </row>
    <row r="2093" spans="1:13" ht="18" customHeight="1">
      <c r="A2093" s="14" t="s">
        <v>407</v>
      </c>
      <c r="B2093" s="5"/>
      <c r="C2093" s="24">
        <f>C2106+C2134</f>
        <v>185308.42</v>
      </c>
      <c r="D2093" s="24">
        <f>D2106+D2134</f>
        <v>0</v>
      </c>
      <c r="E2093" s="24">
        <f t="shared" si="595"/>
        <v>185308.42</v>
      </c>
      <c r="F2093" s="24">
        <f>F2106+F2134</f>
        <v>185117.82</v>
      </c>
      <c r="G2093" s="24">
        <f>G2106+G2134</f>
        <v>0</v>
      </c>
      <c r="H2093" s="24">
        <f t="shared" si="596"/>
        <v>185117.82</v>
      </c>
      <c r="I2093" s="24">
        <f>I2106+I2134</f>
        <v>0</v>
      </c>
      <c r="J2093" s="24">
        <f>J2106+J2134</f>
        <v>0</v>
      </c>
      <c r="K2093" s="24">
        <f t="shared" si="597"/>
        <v>99.897144447079086</v>
      </c>
      <c r="L2093" s="24"/>
      <c r="M2093" s="24">
        <f t="shared" si="598"/>
        <v>99.897144447079086</v>
      </c>
    </row>
    <row r="2094" spans="1:13" s="18" customFormat="1" ht="18" customHeight="1">
      <c r="A2094" s="14"/>
      <c r="B2094" s="15"/>
      <c r="C2094" s="17"/>
      <c r="D2094" s="17"/>
      <c r="E2094" s="17"/>
      <c r="F2094" s="20"/>
      <c r="G2094" s="17"/>
      <c r="H2094" s="17"/>
      <c r="I2094" s="17"/>
      <c r="J2094" s="17"/>
      <c r="K2094" s="17"/>
      <c r="L2094" s="17"/>
      <c r="M2094" s="17"/>
    </row>
    <row r="2095" spans="1:13" s="18" customFormat="1" ht="18" customHeight="1">
      <c r="A2095" s="41" t="s">
        <v>273</v>
      </c>
      <c r="B2095" s="75">
        <v>85311</v>
      </c>
      <c r="C2095" s="43">
        <f t="shared" ref="C2095:D2097" si="599">C2096</f>
        <v>75761</v>
      </c>
      <c r="D2095" s="43">
        <f t="shared" si="599"/>
        <v>0</v>
      </c>
      <c r="E2095" s="43">
        <f>SUM(C2095:D2095)</f>
        <v>75761</v>
      </c>
      <c r="F2095" s="43">
        <f>F2096</f>
        <v>75761</v>
      </c>
      <c r="G2095" s="43">
        <f>G2096</f>
        <v>0</v>
      </c>
      <c r="H2095" s="43">
        <f>SUM(F2095:G2095)</f>
        <v>75761</v>
      </c>
      <c r="I2095" s="43">
        <f t="shared" ref="I2095:J2097" si="600">I2096</f>
        <v>0</v>
      </c>
      <c r="J2095" s="43">
        <f t="shared" si="600"/>
        <v>0</v>
      </c>
      <c r="K2095" s="43">
        <f>F2095/C2095*100</f>
        <v>100</v>
      </c>
      <c r="L2095" s="43">
        <v>0</v>
      </c>
      <c r="M2095" s="43">
        <f>H2095/E2095*100</f>
        <v>100</v>
      </c>
    </row>
    <row r="2096" spans="1:13" s="18" customFormat="1" ht="18" customHeight="1">
      <c r="A2096" s="22" t="s">
        <v>397</v>
      </c>
      <c r="B2096" s="75"/>
      <c r="C2096" s="43">
        <f t="shared" si="599"/>
        <v>75761</v>
      </c>
      <c r="D2096" s="43">
        <f t="shared" si="599"/>
        <v>0</v>
      </c>
      <c r="E2096" s="43">
        <f>SUM(C2096:D2096)</f>
        <v>75761</v>
      </c>
      <c r="F2096" s="43">
        <f>F2097</f>
        <v>75761</v>
      </c>
      <c r="G2096" s="43">
        <f>G2097</f>
        <v>0</v>
      </c>
      <c r="H2096" s="43">
        <f>SUM(F2096:G2096)</f>
        <v>75761</v>
      </c>
      <c r="I2096" s="43">
        <f t="shared" si="600"/>
        <v>0</v>
      </c>
      <c r="J2096" s="43">
        <f t="shared" si="600"/>
        <v>0</v>
      </c>
      <c r="K2096" s="43">
        <f>F2096/C2096*100</f>
        <v>100</v>
      </c>
      <c r="L2096" s="43"/>
      <c r="M2096" s="43">
        <f>H2096/E2096*100</f>
        <v>100</v>
      </c>
    </row>
    <row r="2097" spans="1:13" s="18" customFormat="1" ht="18" customHeight="1">
      <c r="A2097" s="97" t="s">
        <v>415</v>
      </c>
      <c r="B2097" s="15"/>
      <c r="C2097" s="20">
        <f t="shared" si="599"/>
        <v>75761</v>
      </c>
      <c r="D2097" s="20">
        <f t="shared" si="599"/>
        <v>0</v>
      </c>
      <c r="E2097" s="32">
        <f>SUM(C2097:D2097)</f>
        <v>75761</v>
      </c>
      <c r="F2097" s="20">
        <f>F2098</f>
        <v>75761</v>
      </c>
      <c r="G2097" s="20"/>
      <c r="H2097" s="32">
        <f>SUM(F2097:G2097)</f>
        <v>75761</v>
      </c>
      <c r="I2097" s="20">
        <f t="shared" si="600"/>
        <v>0</v>
      </c>
      <c r="J2097" s="20">
        <f t="shared" si="600"/>
        <v>0</v>
      </c>
      <c r="K2097" s="32">
        <f>F2097/C2097*100</f>
        <v>100</v>
      </c>
      <c r="L2097" s="32"/>
      <c r="M2097" s="32">
        <f>H2097/E2097*100</f>
        <v>100</v>
      </c>
    </row>
    <row r="2098" spans="1:13" s="18" customFormat="1" ht="18" customHeight="1">
      <c r="A2098" s="82" t="s">
        <v>274</v>
      </c>
      <c r="B2098" s="73" t="s">
        <v>275</v>
      </c>
      <c r="C2098" s="32">
        <v>75761</v>
      </c>
      <c r="D2098" s="32"/>
      <c r="E2098" s="32">
        <f>SUM(C2098:D2098)</f>
        <v>75761</v>
      </c>
      <c r="F2098" s="32">
        <v>75761</v>
      </c>
      <c r="G2098" s="32"/>
      <c r="H2098" s="32">
        <f>SUM(F2098:G2098)</f>
        <v>75761</v>
      </c>
      <c r="I2098" s="32"/>
      <c r="J2098" s="32"/>
      <c r="K2098" s="32">
        <f>F2098/C2098*100</f>
        <v>100</v>
      </c>
      <c r="L2098" s="32"/>
      <c r="M2098" s="32">
        <f>H2098/E2098*100</f>
        <v>100</v>
      </c>
    </row>
    <row r="2099" spans="1:13" ht="18" customHeight="1">
      <c r="A2099" s="39"/>
      <c r="B2099" s="25"/>
      <c r="C2099" s="27"/>
      <c r="D2099" s="27"/>
      <c r="E2099" s="27"/>
      <c r="F2099" s="27"/>
      <c r="G2099" s="27"/>
      <c r="H2099" s="27"/>
      <c r="I2099" s="27"/>
      <c r="J2099" s="27"/>
      <c r="K2099" s="30"/>
      <c r="L2099" s="30"/>
      <c r="M2099" s="27"/>
    </row>
    <row r="2100" spans="1:13" s="28" customFormat="1" ht="18" customHeight="1">
      <c r="A2100" s="23" t="s">
        <v>316</v>
      </c>
      <c r="B2100" s="34">
        <v>85321</v>
      </c>
      <c r="C2100" s="24">
        <f>C2101+C2105</f>
        <v>257830.42</v>
      </c>
      <c r="D2100" s="24">
        <f>D2101+D2105</f>
        <v>188700</v>
      </c>
      <c r="E2100" s="24">
        <f>SUM(C2100:D2100)</f>
        <v>446530.42000000004</v>
      </c>
      <c r="F2100" s="24">
        <f>F2101+F2105</f>
        <v>257019.97</v>
      </c>
      <c r="G2100" s="24">
        <f>G2101+G2105</f>
        <v>188699.11</v>
      </c>
      <c r="H2100" s="24">
        <f>SUM(F2100:G2100)</f>
        <v>445719.07999999996</v>
      </c>
      <c r="I2100" s="24">
        <f>I2101+I2105</f>
        <v>18196.150000000001</v>
      </c>
      <c r="J2100" s="24">
        <f>J2101+J2105</f>
        <v>0</v>
      </c>
      <c r="K2100" s="24">
        <f>F2100/C2100*100</f>
        <v>99.68566548508899</v>
      </c>
      <c r="L2100" s="24">
        <f>G2100/D2100*100</f>
        <v>99.999528351881281</v>
      </c>
      <c r="M2100" s="24">
        <f>H2100/E2100*100</f>
        <v>99.818301292888378</v>
      </c>
    </row>
    <row r="2101" spans="1:13" s="28" customFormat="1" ht="18" customHeight="1">
      <c r="A2101" s="22" t="s">
        <v>397</v>
      </c>
      <c r="B2101" s="34"/>
      <c r="C2101" s="24">
        <f>C2102</f>
        <v>124522</v>
      </c>
      <c r="D2101" s="24">
        <f>D2102</f>
        <v>188700</v>
      </c>
      <c r="E2101" s="24">
        <f t="shared" ref="E2101:E2106" si="601">SUM(C2101:D2101)</f>
        <v>313222</v>
      </c>
      <c r="F2101" s="24">
        <f>F2102</f>
        <v>123711.54999999999</v>
      </c>
      <c r="G2101" s="24">
        <f>G2102</f>
        <v>188699.11</v>
      </c>
      <c r="H2101" s="24">
        <f t="shared" ref="H2101:H2106" si="602">SUM(F2101:G2101)</f>
        <v>312410.65999999997</v>
      </c>
      <c r="I2101" s="24">
        <f>I2102</f>
        <v>18196.150000000001</v>
      </c>
      <c r="J2101" s="24">
        <f>J2102</f>
        <v>0</v>
      </c>
      <c r="K2101" s="24">
        <f t="shared" ref="K2101:K2106" si="603">F2101/C2101*100</f>
        <v>99.349151154012944</v>
      </c>
      <c r="L2101" s="24">
        <f>G2101/D2101*100</f>
        <v>99.999528351881281</v>
      </c>
      <c r="M2101" s="24">
        <f t="shared" ref="M2101:M2106" si="604">H2101/E2101*100</f>
        <v>99.740969663689</v>
      </c>
    </row>
    <row r="2102" spans="1:13" s="28" customFormat="1" ht="18" customHeight="1">
      <c r="A2102" s="97" t="s">
        <v>398</v>
      </c>
      <c r="B2102" s="73"/>
      <c r="C2102" s="32">
        <f>C2103+C2104</f>
        <v>124522</v>
      </c>
      <c r="D2102" s="32">
        <f>D2103+D2104</f>
        <v>188700</v>
      </c>
      <c r="E2102" s="32">
        <f t="shared" si="601"/>
        <v>313222</v>
      </c>
      <c r="F2102" s="32">
        <f>F2103+F2104</f>
        <v>123711.54999999999</v>
      </c>
      <c r="G2102" s="32">
        <f>G2103+G2104</f>
        <v>188699.11</v>
      </c>
      <c r="H2102" s="32">
        <f t="shared" si="602"/>
        <v>312410.65999999997</v>
      </c>
      <c r="I2102" s="32">
        <f>I2103+I2104</f>
        <v>18196.150000000001</v>
      </c>
      <c r="J2102" s="32">
        <f>J2103+J2104</f>
        <v>0</v>
      </c>
      <c r="K2102" s="32">
        <f t="shared" si="603"/>
        <v>99.349151154012944</v>
      </c>
      <c r="L2102" s="32">
        <f>G2102/D2102*100</f>
        <v>99.999528351881281</v>
      </c>
      <c r="M2102" s="32">
        <f t="shared" si="604"/>
        <v>99.740969663689</v>
      </c>
    </row>
    <row r="2103" spans="1:13" s="28" customFormat="1" ht="18" customHeight="1">
      <c r="A2103" s="98" t="s">
        <v>399</v>
      </c>
      <c r="B2103" s="73"/>
      <c r="C2103" s="32">
        <f>SUM(C2107:C2111)</f>
        <v>106026</v>
      </c>
      <c r="D2103" s="32">
        <f>SUM(D2107:D2111)</f>
        <v>150535</v>
      </c>
      <c r="E2103" s="32">
        <f t="shared" si="601"/>
        <v>256561</v>
      </c>
      <c r="F2103" s="32">
        <f>SUM(F2107:F2111)</f>
        <v>106005.10999999999</v>
      </c>
      <c r="G2103" s="32">
        <f>SUM(G2107:G2111)</f>
        <v>150535</v>
      </c>
      <c r="H2103" s="32">
        <f t="shared" si="602"/>
        <v>256540.11</v>
      </c>
      <c r="I2103" s="32">
        <f>SUM(I2107:I2111)</f>
        <v>15920.83</v>
      </c>
      <c r="J2103" s="32">
        <f>SUM(J2107:J2111)</f>
        <v>0</v>
      </c>
      <c r="K2103" s="32">
        <f t="shared" si="603"/>
        <v>99.980297285571453</v>
      </c>
      <c r="L2103" s="32">
        <f>G2103/D2103*100</f>
        <v>100</v>
      </c>
      <c r="M2103" s="32">
        <f t="shared" si="604"/>
        <v>99.991857686865885</v>
      </c>
    </row>
    <row r="2104" spans="1:13" s="18" customFormat="1" ht="18" customHeight="1">
      <c r="A2104" s="98" t="s">
        <v>400</v>
      </c>
      <c r="B2104" s="57"/>
      <c r="C2104" s="20">
        <f>SUM(C2112:C2125)</f>
        <v>18496</v>
      </c>
      <c r="D2104" s="20">
        <f>SUM(D2112:D2125)</f>
        <v>38165</v>
      </c>
      <c r="E2104" s="32">
        <f t="shared" si="601"/>
        <v>56661</v>
      </c>
      <c r="F2104" s="20">
        <f>SUM(F2112:F2125)</f>
        <v>17706.439999999999</v>
      </c>
      <c r="G2104" s="20">
        <f>SUM(G2112:G2125)</f>
        <v>38164.11</v>
      </c>
      <c r="H2104" s="32">
        <f t="shared" si="602"/>
        <v>55870.55</v>
      </c>
      <c r="I2104" s="20">
        <f>SUM(I2112:I2125)</f>
        <v>2275.3200000000002</v>
      </c>
      <c r="J2104" s="20">
        <f>SUM(J2112:J2125)</f>
        <v>0</v>
      </c>
      <c r="K2104" s="32">
        <f t="shared" si="603"/>
        <v>95.731185121107259</v>
      </c>
      <c r="L2104" s="32">
        <f>G2104/D2104*100</f>
        <v>99.997668020437587</v>
      </c>
      <c r="M2104" s="32">
        <f t="shared" si="604"/>
        <v>98.604948730167138</v>
      </c>
    </row>
    <row r="2105" spans="1:13" s="18" customFormat="1" ht="18" customHeight="1">
      <c r="A2105" s="96" t="s">
        <v>406</v>
      </c>
      <c r="B2105" s="111"/>
      <c r="C2105" s="74">
        <f>C2106</f>
        <v>133308.42000000001</v>
      </c>
      <c r="D2105" s="74">
        <f>D2106</f>
        <v>0</v>
      </c>
      <c r="E2105" s="43">
        <f t="shared" si="601"/>
        <v>133308.42000000001</v>
      </c>
      <c r="F2105" s="74">
        <f>F2106</f>
        <v>133308.42000000001</v>
      </c>
      <c r="G2105" s="74">
        <f>G2106</f>
        <v>0</v>
      </c>
      <c r="H2105" s="43">
        <f t="shared" si="602"/>
        <v>133308.42000000001</v>
      </c>
      <c r="I2105" s="74">
        <f>I2106</f>
        <v>0</v>
      </c>
      <c r="J2105" s="74">
        <f>J2106</f>
        <v>0</v>
      </c>
      <c r="K2105" s="24">
        <f t="shared" si="603"/>
        <v>100</v>
      </c>
      <c r="L2105" s="24"/>
      <c r="M2105" s="24">
        <f t="shared" si="604"/>
        <v>100</v>
      </c>
    </row>
    <row r="2106" spans="1:13" s="18" customFormat="1" ht="18" customHeight="1">
      <c r="A2106" s="14" t="s">
        <v>407</v>
      </c>
      <c r="B2106" s="15"/>
      <c r="C2106" s="17">
        <f>C2126</f>
        <v>133308.42000000001</v>
      </c>
      <c r="D2106" s="20">
        <f>D2126</f>
        <v>0</v>
      </c>
      <c r="E2106" s="32">
        <f t="shared" si="601"/>
        <v>133308.42000000001</v>
      </c>
      <c r="F2106" s="20">
        <f>F2126</f>
        <v>133308.42000000001</v>
      </c>
      <c r="G2106" s="20">
        <f>G2126</f>
        <v>0</v>
      </c>
      <c r="H2106" s="32">
        <f t="shared" si="602"/>
        <v>133308.42000000001</v>
      </c>
      <c r="I2106" s="17">
        <f>I2126</f>
        <v>0</v>
      </c>
      <c r="J2106" s="20">
        <f>J2126</f>
        <v>0</v>
      </c>
      <c r="K2106" s="32">
        <f t="shared" si="603"/>
        <v>100</v>
      </c>
      <c r="L2106" s="32"/>
      <c r="M2106" s="32">
        <f t="shared" si="604"/>
        <v>100</v>
      </c>
    </row>
    <row r="2107" spans="1:13" ht="18" customHeight="1">
      <c r="A2107" s="33" t="s">
        <v>33</v>
      </c>
      <c r="B2107" s="25" t="s">
        <v>34</v>
      </c>
      <c r="C2107" s="27">
        <v>77593</v>
      </c>
      <c r="D2107" s="27">
        <v>83000</v>
      </c>
      <c r="E2107" s="27">
        <f t="shared" ref="E2107:E2137" si="605">C2107+D2107</f>
        <v>160593</v>
      </c>
      <c r="F2107" s="27">
        <v>77592.66</v>
      </c>
      <c r="G2107" s="27">
        <v>83000</v>
      </c>
      <c r="H2107" s="27">
        <f t="shared" ref="H2107:H2137" si="606">F2107+G2107</f>
        <v>160592.66</v>
      </c>
      <c r="I2107" s="27"/>
      <c r="J2107" s="27"/>
      <c r="K2107" s="17">
        <f t="shared" ref="K2107:M2125" si="607">F2107/C2107*100</f>
        <v>99.999561816143213</v>
      </c>
      <c r="L2107" s="17">
        <f t="shared" si="607"/>
        <v>100</v>
      </c>
      <c r="M2107" s="17">
        <f t="shared" si="607"/>
        <v>99.999788284669947</v>
      </c>
    </row>
    <row r="2108" spans="1:13" ht="18" customHeight="1">
      <c r="A2108" s="33" t="s">
        <v>35</v>
      </c>
      <c r="B2108" s="25" t="s">
        <v>36</v>
      </c>
      <c r="C2108" s="27">
        <v>8500</v>
      </c>
      <c r="D2108" s="27">
        <v>3694</v>
      </c>
      <c r="E2108" s="27">
        <f t="shared" si="605"/>
        <v>12194</v>
      </c>
      <c r="F2108" s="27">
        <v>8499.2099999999991</v>
      </c>
      <c r="G2108" s="27">
        <v>3694</v>
      </c>
      <c r="H2108" s="27">
        <f t="shared" si="606"/>
        <v>12193.21</v>
      </c>
      <c r="I2108" s="27">
        <v>13580.02</v>
      </c>
      <c r="J2108" s="27"/>
      <c r="K2108" s="17">
        <f t="shared" si="607"/>
        <v>99.990705882352927</v>
      </c>
      <c r="L2108" s="27">
        <f t="shared" si="607"/>
        <v>100</v>
      </c>
      <c r="M2108" s="27">
        <f t="shared" si="607"/>
        <v>99.993521403969154</v>
      </c>
    </row>
    <row r="2109" spans="1:13" ht="18" customHeight="1">
      <c r="A2109" s="35" t="s">
        <v>22</v>
      </c>
      <c r="B2109" s="25" t="s">
        <v>23</v>
      </c>
      <c r="C2109" s="27">
        <v>13346</v>
      </c>
      <c r="D2109" s="27">
        <v>13995</v>
      </c>
      <c r="E2109" s="27">
        <f t="shared" si="605"/>
        <v>27341</v>
      </c>
      <c r="F2109" s="27">
        <v>13344.37</v>
      </c>
      <c r="G2109" s="27">
        <v>13995</v>
      </c>
      <c r="H2109" s="27">
        <f t="shared" si="606"/>
        <v>27339.370000000003</v>
      </c>
      <c r="I2109" s="27">
        <v>2096.7600000000002</v>
      </c>
      <c r="J2109" s="27"/>
      <c r="K2109" s="17">
        <f t="shared" si="607"/>
        <v>99.987786602727411</v>
      </c>
      <c r="L2109" s="27">
        <f t="shared" si="607"/>
        <v>100</v>
      </c>
      <c r="M2109" s="27">
        <f t="shared" si="607"/>
        <v>99.994038257561911</v>
      </c>
    </row>
    <row r="2110" spans="1:13" ht="18" customHeight="1">
      <c r="A2110" s="33" t="s">
        <v>24</v>
      </c>
      <c r="B2110" s="25" t="s">
        <v>25</v>
      </c>
      <c r="C2110" s="27">
        <v>1101</v>
      </c>
      <c r="D2110" s="27">
        <v>2016</v>
      </c>
      <c r="E2110" s="27">
        <f t="shared" si="605"/>
        <v>3117</v>
      </c>
      <c r="F2110" s="27">
        <v>1099.8699999999999</v>
      </c>
      <c r="G2110" s="27">
        <v>2016</v>
      </c>
      <c r="H2110" s="27">
        <f t="shared" si="606"/>
        <v>3115.87</v>
      </c>
      <c r="I2110" s="27">
        <v>244.05</v>
      </c>
      <c r="J2110" s="27"/>
      <c r="K2110" s="17">
        <f t="shared" si="607"/>
        <v>99.897366030881003</v>
      </c>
      <c r="L2110" s="27">
        <f t="shared" si="607"/>
        <v>100</v>
      </c>
      <c r="M2110" s="27">
        <f t="shared" si="607"/>
        <v>99.963747192813599</v>
      </c>
    </row>
    <row r="2111" spans="1:13" ht="18" customHeight="1">
      <c r="A2111" s="35" t="s">
        <v>26</v>
      </c>
      <c r="B2111" s="25" t="s">
        <v>27</v>
      </c>
      <c r="C2111" s="27">
        <v>5486</v>
      </c>
      <c r="D2111" s="27">
        <v>47830</v>
      </c>
      <c r="E2111" s="27">
        <f>C2111+D2111</f>
        <v>53316</v>
      </c>
      <c r="F2111" s="27">
        <v>5469</v>
      </c>
      <c r="G2111" s="27">
        <v>47830</v>
      </c>
      <c r="H2111" s="27">
        <f t="shared" si="606"/>
        <v>53299</v>
      </c>
      <c r="I2111" s="27"/>
      <c r="J2111" s="27"/>
      <c r="K2111" s="17">
        <f t="shared" si="607"/>
        <v>99.69012030623405</v>
      </c>
      <c r="L2111" s="27">
        <f t="shared" si="607"/>
        <v>100</v>
      </c>
      <c r="M2111" s="27">
        <f t="shared" si="607"/>
        <v>99.968114637257116</v>
      </c>
    </row>
    <row r="2112" spans="1:13" ht="18" customHeight="1">
      <c r="A2112" s="35" t="s">
        <v>37</v>
      </c>
      <c r="B2112" s="25" t="s">
        <v>38</v>
      </c>
      <c r="C2112" s="27">
        <v>830</v>
      </c>
      <c r="D2112" s="27">
        <v>3948</v>
      </c>
      <c r="E2112" s="27">
        <f t="shared" si="605"/>
        <v>4778</v>
      </c>
      <c r="F2112" s="27">
        <v>830</v>
      </c>
      <c r="G2112" s="27">
        <v>3948</v>
      </c>
      <c r="H2112" s="27">
        <f t="shared" si="606"/>
        <v>4778</v>
      </c>
      <c r="I2112" s="27"/>
      <c r="J2112" s="27"/>
      <c r="K2112" s="17">
        <f t="shared" si="607"/>
        <v>100</v>
      </c>
      <c r="L2112" s="27">
        <f t="shared" si="607"/>
        <v>100</v>
      </c>
      <c r="M2112" s="27">
        <f t="shared" si="607"/>
        <v>100</v>
      </c>
    </row>
    <row r="2113" spans="1:13" ht="18" customHeight="1">
      <c r="A2113" s="33" t="s">
        <v>47</v>
      </c>
      <c r="B2113" s="25" t="s">
        <v>48</v>
      </c>
      <c r="C2113" s="27">
        <v>100</v>
      </c>
      <c r="D2113" s="27">
        <v>9201</v>
      </c>
      <c r="E2113" s="27">
        <f t="shared" si="605"/>
        <v>9301</v>
      </c>
      <c r="F2113" s="27">
        <v>0.92</v>
      </c>
      <c r="G2113" s="27">
        <v>9201</v>
      </c>
      <c r="H2113" s="27">
        <f t="shared" si="606"/>
        <v>9201.92</v>
      </c>
      <c r="I2113" s="27">
        <v>1474.9</v>
      </c>
      <c r="J2113" s="27"/>
      <c r="K2113" s="17">
        <f t="shared" si="607"/>
        <v>0.91999999999999993</v>
      </c>
      <c r="L2113" s="27">
        <f t="shared" si="607"/>
        <v>100</v>
      </c>
      <c r="M2113" s="27">
        <f t="shared" si="607"/>
        <v>98.934738200193522</v>
      </c>
    </row>
    <row r="2114" spans="1:13" ht="18" customHeight="1">
      <c r="A2114" s="35" t="s">
        <v>39</v>
      </c>
      <c r="B2114" s="25" t="s">
        <v>40</v>
      </c>
      <c r="C2114" s="27"/>
      <c r="D2114" s="27">
        <v>508</v>
      </c>
      <c r="E2114" s="27">
        <f t="shared" si="605"/>
        <v>508</v>
      </c>
      <c r="F2114" s="27"/>
      <c r="G2114" s="27">
        <v>507.72</v>
      </c>
      <c r="H2114" s="27">
        <f t="shared" si="606"/>
        <v>507.72</v>
      </c>
      <c r="I2114" s="27"/>
      <c r="J2114" s="27"/>
      <c r="K2114" s="17"/>
      <c r="L2114" s="27">
        <f t="shared" si="607"/>
        <v>99.944881889763778</v>
      </c>
      <c r="M2114" s="27">
        <f t="shared" si="607"/>
        <v>99.944881889763778</v>
      </c>
    </row>
    <row r="2115" spans="1:13" ht="18" customHeight="1">
      <c r="A2115" s="35" t="s">
        <v>211</v>
      </c>
      <c r="B2115" s="25" t="s">
        <v>212</v>
      </c>
      <c r="C2115" s="27"/>
      <c r="D2115" s="27">
        <v>170</v>
      </c>
      <c r="E2115" s="27">
        <f t="shared" si="605"/>
        <v>170</v>
      </c>
      <c r="F2115" s="27"/>
      <c r="G2115" s="27">
        <v>170</v>
      </c>
      <c r="H2115" s="27">
        <f t="shared" si="606"/>
        <v>170</v>
      </c>
      <c r="I2115" s="27"/>
      <c r="J2115" s="27"/>
      <c r="K2115" s="17"/>
      <c r="L2115" s="27">
        <f t="shared" si="607"/>
        <v>100</v>
      </c>
      <c r="M2115" s="27">
        <f t="shared" si="607"/>
        <v>100</v>
      </c>
    </row>
    <row r="2116" spans="1:13" ht="18" customHeight="1">
      <c r="A2116" s="33" t="s">
        <v>28</v>
      </c>
      <c r="B2116" s="25" t="s">
        <v>29</v>
      </c>
      <c r="C2116" s="27">
        <v>12801</v>
      </c>
      <c r="D2116" s="27">
        <v>16072</v>
      </c>
      <c r="E2116" s="27">
        <f t="shared" si="605"/>
        <v>28873</v>
      </c>
      <c r="F2116" s="27">
        <v>12117.59</v>
      </c>
      <c r="G2116" s="27">
        <v>16072</v>
      </c>
      <c r="H2116" s="27">
        <f t="shared" si="606"/>
        <v>28189.59</v>
      </c>
      <c r="I2116" s="27">
        <v>800.42</v>
      </c>
      <c r="J2116" s="27"/>
      <c r="K2116" s="17">
        <f t="shared" si="607"/>
        <v>94.661276462776343</v>
      </c>
      <c r="L2116" s="27">
        <f t="shared" si="607"/>
        <v>100</v>
      </c>
      <c r="M2116" s="27">
        <f t="shared" si="607"/>
        <v>97.63304817649707</v>
      </c>
    </row>
    <row r="2117" spans="1:13" ht="18" customHeight="1">
      <c r="A2117" s="33" t="s">
        <v>73</v>
      </c>
      <c r="B2117" s="25" t="s">
        <v>74</v>
      </c>
      <c r="C2117" s="27">
        <v>793</v>
      </c>
      <c r="D2117" s="27"/>
      <c r="E2117" s="27">
        <f t="shared" si="605"/>
        <v>793</v>
      </c>
      <c r="F2117" s="27">
        <v>792.02</v>
      </c>
      <c r="G2117" s="27"/>
      <c r="H2117" s="27">
        <f t="shared" si="606"/>
        <v>792.02</v>
      </c>
      <c r="I2117" s="27"/>
      <c r="J2117" s="27"/>
      <c r="K2117" s="17">
        <f t="shared" si="607"/>
        <v>99.876418663303909</v>
      </c>
      <c r="L2117" s="27">
        <v>0</v>
      </c>
      <c r="M2117" s="27">
        <f t="shared" si="607"/>
        <v>99.876418663303909</v>
      </c>
    </row>
    <row r="2118" spans="1:13" ht="18" customHeight="1">
      <c r="A2118" s="72" t="s">
        <v>285</v>
      </c>
      <c r="B2118" s="25" t="s">
        <v>261</v>
      </c>
      <c r="C2118" s="27">
        <v>1000</v>
      </c>
      <c r="D2118" s="27">
        <v>1148</v>
      </c>
      <c r="E2118" s="27">
        <f t="shared" si="605"/>
        <v>2148</v>
      </c>
      <c r="F2118" s="27">
        <v>1000</v>
      </c>
      <c r="G2118" s="27">
        <v>1147.4100000000001</v>
      </c>
      <c r="H2118" s="27">
        <f t="shared" si="606"/>
        <v>2147.41</v>
      </c>
      <c r="I2118" s="27"/>
      <c r="J2118" s="27"/>
      <c r="K2118" s="17">
        <f t="shared" si="607"/>
        <v>100</v>
      </c>
      <c r="L2118" s="27">
        <f t="shared" si="607"/>
        <v>99.94860627177701</v>
      </c>
      <c r="M2118" s="27">
        <f t="shared" si="607"/>
        <v>99.972532588454371</v>
      </c>
    </row>
    <row r="2119" spans="1:13" ht="18" customHeight="1">
      <c r="A2119" s="72" t="s">
        <v>325</v>
      </c>
      <c r="B2119" s="25" t="s">
        <v>263</v>
      </c>
      <c r="C2119" s="27"/>
      <c r="D2119" s="27">
        <v>528</v>
      </c>
      <c r="E2119" s="27">
        <f t="shared" si="605"/>
        <v>528</v>
      </c>
      <c r="F2119" s="27"/>
      <c r="G2119" s="27">
        <v>527.98</v>
      </c>
      <c r="H2119" s="27">
        <f t="shared" si="606"/>
        <v>527.98</v>
      </c>
      <c r="I2119" s="27"/>
      <c r="J2119" s="27"/>
      <c r="K2119" s="17"/>
      <c r="L2119" s="27">
        <f t="shared" si="607"/>
        <v>99.996212121212125</v>
      </c>
      <c r="M2119" s="27">
        <f t="shared" si="607"/>
        <v>99.996212121212125</v>
      </c>
    </row>
    <row r="2120" spans="1:13" ht="18" customHeight="1">
      <c r="A2120" s="33" t="s">
        <v>75</v>
      </c>
      <c r="B2120" s="25" t="s">
        <v>76</v>
      </c>
      <c r="C2120" s="27">
        <v>3</v>
      </c>
      <c r="D2120" s="27">
        <v>300</v>
      </c>
      <c r="E2120" s="27">
        <f t="shared" si="605"/>
        <v>303</v>
      </c>
      <c r="F2120" s="27">
        <v>2.9</v>
      </c>
      <c r="G2120" s="27">
        <v>300</v>
      </c>
      <c r="H2120" s="27">
        <f t="shared" si="606"/>
        <v>302.89999999999998</v>
      </c>
      <c r="I2120" s="27"/>
      <c r="J2120" s="27"/>
      <c r="K2120" s="17">
        <f t="shared" si="607"/>
        <v>96.666666666666671</v>
      </c>
      <c r="L2120" s="27">
        <f t="shared" si="607"/>
        <v>100</v>
      </c>
      <c r="M2120" s="27">
        <f t="shared" si="607"/>
        <v>99.966996699669963</v>
      </c>
    </row>
    <row r="2121" spans="1:13" ht="18" customHeight="1">
      <c r="A2121" s="33" t="s">
        <v>41</v>
      </c>
      <c r="B2121" s="25" t="s">
        <v>42</v>
      </c>
      <c r="C2121" s="27">
        <v>414</v>
      </c>
      <c r="D2121" s="27">
        <v>5000</v>
      </c>
      <c r="E2121" s="27">
        <f t="shared" si="605"/>
        <v>5414</v>
      </c>
      <c r="F2121" s="27">
        <v>414</v>
      </c>
      <c r="G2121" s="27">
        <v>5000</v>
      </c>
      <c r="H2121" s="27">
        <f t="shared" si="606"/>
        <v>5414</v>
      </c>
      <c r="I2121" s="27"/>
      <c r="J2121" s="27"/>
      <c r="K2121" s="17">
        <f t="shared" si="607"/>
        <v>100</v>
      </c>
      <c r="L2121" s="27">
        <f t="shared" si="607"/>
        <v>100</v>
      </c>
      <c r="M2121" s="27">
        <f t="shared" si="607"/>
        <v>100</v>
      </c>
    </row>
    <row r="2122" spans="1:13" ht="18" customHeight="1">
      <c r="A2122" s="33" t="s">
        <v>49</v>
      </c>
      <c r="B2122" s="25" t="s">
        <v>50</v>
      </c>
      <c r="C2122" s="27">
        <v>1329</v>
      </c>
      <c r="D2122" s="27"/>
      <c r="E2122" s="27">
        <f t="shared" si="605"/>
        <v>1329</v>
      </c>
      <c r="F2122" s="27">
        <v>1329</v>
      </c>
      <c r="G2122" s="27"/>
      <c r="H2122" s="27">
        <f t="shared" si="606"/>
        <v>1329</v>
      </c>
      <c r="I2122" s="27"/>
      <c r="J2122" s="27"/>
      <c r="K2122" s="17">
        <f t="shared" si="607"/>
        <v>100</v>
      </c>
      <c r="L2122" s="27"/>
      <c r="M2122" s="27">
        <f t="shared" si="607"/>
        <v>100</v>
      </c>
    </row>
    <row r="2123" spans="1:13" ht="18" customHeight="1">
      <c r="A2123" s="71" t="s">
        <v>279</v>
      </c>
      <c r="B2123" s="25" t="s">
        <v>265</v>
      </c>
      <c r="C2123" s="27"/>
      <c r="D2123" s="27">
        <v>250</v>
      </c>
      <c r="E2123" s="27">
        <f t="shared" si="605"/>
        <v>250</v>
      </c>
      <c r="F2123" s="27"/>
      <c r="G2123" s="27">
        <v>250</v>
      </c>
      <c r="H2123" s="27">
        <f t="shared" si="606"/>
        <v>250</v>
      </c>
      <c r="I2123" s="27"/>
      <c r="J2123" s="27"/>
      <c r="K2123" s="17"/>
      <c r="L2123" s="27">
        <f t="shared" si="607"/>
        <v>100</v>
      </c>
      <c r="M2123" s="27">
        <f t="shared" si="607"/>
        <v>100</v>
      </c>
    </row>
    <row r="2124" spans="1:13" ht="18" customHeight="1">
      <c r="A2124" s="71" t="s">
        <v>286</v>
      </c>
      <c r="B2124" s="25" t="s">
        <v>266</v>
      </c>
      <c r="C2124" s="27">
        <v>290</v>
      </c>
      <c r="D2124" s="27">
        <v>830</v>
      </c>
      <c r="E2124" s="27">
        <f t="shared" si="605"/>
        <v>1120</v>
      </c>
      <c r="F2124" s="27">
        <v>290</v>
      </c>
      <c r="G2124" s="27">
        <v>830</v>
      </c>
      <c r="H2124" s="27">
        <f t="shared" si="606"/>
        <v>1120</v>
      </c>
      <c r="I2124" s="27"/>
      <c r="J2124" s="27"/>
      <c r="K2124" s="17">
        <f t="shared" si="607"/>
        <v>100</v>
      </c>
      <c r="L2124" s="27">
        <f>G2124/D2124*100</f>
        <v>100</v>
      </c>
      <c r="M2124" s="27">
        <f t="shared" si="607"/>
        <v>100</v>
      </c>
    </row>
    <row r="2125" spans="1:13" ht="18" customHeight="1">
      <c r="A2125" s="71" t="s">
        <v>287</v>
      </c>
      <c r="B2125" s="25" t="s">
        <v>267</v>
      </c>
      <c r="C2125" s="27">
        <v>936</v>
      </c>
      <c r="D2125" s="27">
        <v>210</v>
      </c>
      <c r="E2125" s="27">
        <f t="shared" si="605"/>
        <v>1146</v>
      </c>
      <c r="F2125" s="27">
        <v>930.01</v>
      </c>
      <c r="G2125" s="27">
        <v>210</v>
      </c>
      <c r="H2125" s="27">
        <f t="shared" si="606"/>
        <v>1140.01</v>
      </c>
      <c r="I2125" s="27"/>
      <c r="J2125" s="27"/>
      <c r="K2125" s="17">
        <f t="shared" si="607"/>
        <v>99.360042735042725</v>
      </c>
      <c r="L2125" s="27">
        <f t="shared" si="607"/>
        <v>100</v>
      </c>
      <c r="M2125" s="27">
        <f t="shared" si="607"/>
        <v>99.477312390924951</v>
      </c>
    </row>
    <row r="2126" spans="1:13" ht="18" customHeight="1">
      <c r="A2126" s="83" t="s">
        <v>57</v>
      </c>
      <c r="B2126" s="25" t="s">
        <v>58</v>
      </c>
      <c r="C2126" s="27">
        <v>133308.42000000001</v>
      </c>
      <c r="D2126" s="27"/>
      <c r="E2126" s="27">
        <f t="shared" si="605"/>
        <v>133308.42000000001</v>
      </c>
      <c r="F2126" s="27">
        <v>133308.42000000001</v>
      </c>
      <c r="G2126" s="27"/>
      <c r="H2126" s="27">
        <f t="shared" si="606"/>
        <v>133308.42000000001</v>
      </c>
      <c r="I2126" s="27"/>
      <c r="J2126" s="27"/>
      <c r="K2126" s="17">
        <f>F2126/C2126*100</f>
        <v>100</v>
      </c>
      <c r="L2126" s="27"/>
      <c r="M2126" s="27">
        <f>H2126/E2126*100</f>
        <v>100</v>
      </c>
    </row>
    <row r="2127" spans="1:13" ht="18" customHeight="1">
      <c r="A2127" s="36"/>
      <c r="B2127" s="25"/>
      <c r="C2127" s="27"/>
      <c r="D2127" s="27"/>
      <c r="E2127" s="27"/>
      <c r="F2127" s="27"/>
      <c r="G2127" s="27"/>
      <c r="H2127" s="27"/>
      <c r="I2127" s="27"/>
      <c r="J2127" s="27"/>
      <c r="K2127" s="27"/>
      <c r="L2127" s="27"/>
      <c r="M2127" s="27"/>
    </row>
    <row r="2128" spans="1:13" s="28" customFormat="1" ht="18" customHeight="1">
      <c r="A2128" s="37" t="s">
        <v>242</v>
      </c>
      <c r="B2128" s="38" t="s">
        <v>243</v>
      </c>
      <c r="C2128" s="24">
        <f>C2129+C2133</f>
        <v>1303632</v>
      </c>
      <c r="D2128" s="24">
        <f>D2129+D2133</f>
        <v>0</v>
      </c>
      <c r="E2128" s="24">
        <f t="shared" si="605"/>
        <v>1303632</v>
      </c>
      <c r="F2128" s="24">
        <f>F2129+F2133</f>
        <v>1303347.3599999999</v>
      </c>
      <c r="G2128" s="24">
        <f>G2129+G2133</f>
        <v>0</v>
      </c>
      <c r="H2128" s="24">
        <f t="shared" si="606"/>
        <v>1303347.3599999999</v>
      </c>
      <c r="I2128" s="24">
        <f>I2129+I2133</f>
        <v>0</v>
      </c>
      <c r="J2128" s="24">
        <f>J2129+J2133</f>
        <v>0</v>
      </c>
      <c r="K2128" s="24">
        <f t="shared" ref="K2128:K2134" si="608">F2128/C2128*100</f>
        <v>99.978165617290756</v>
      </c>
      <c r="L2128" s="24">
        <v>0</v>
      </c>
      <c r="M2128" s="24">
        <f>H2128/E2128*100</f>
        <v>99.978165617290756</v>
      </c>
    </row>
    <row r="2129" spans="1:13" s="28" customFormat="1" ht="18" customHeight="1">
      <c r="A2129" s="22" t="s">
        <v>397</v>
      </c>
      <c r="B2129" s="38"/>
      <c r="C2129" s="24">
        <f>C2130+C2132</f>
        <v>1251632</v>
      </c>
      <c r="D2129" s="24">
        <f>D2130+D2132</f>
        <v>0</v>
      </c>
      <c r="E2129" s="24">
        <f t="shared" si="605"/>
        <v>1251632</v>
      </c>
      <c r="F2129" s="24">
        <f>F2130+F2132</f>
        <v>1251537.96</v>
      </c>
      <c r="G2129" s="24">
        <f>G2130+G2132</f>
        <v>0</v>
      </c>
      <c r="H2129" s="24">
        <f t="shared" si="606"/>
        <v>1251537.96</v>
      </c>
      <c r="I2129" s="24">
        <f>I2130+I2132</f>
        <v>0</v>
      </c>
      <c r="J2129" s="24">
        <f>J2130+J2132</f>
        <v>0</v>
      </c>
      <c r="K2129" s="24">
        <f t="shared" si="608"/>
        <v>99.992486609482654</v>
      </c>
      <c r="L2129" s="24"/>
      <c r="M2129" s="24">
        <f t="shared" ref="M2129:M2134" si="609">H2129/E2129*100</f>
        <v>99.992486609482654</v>
      </c>
    </row>
    <row r="2130" spans="1:13" s="28" customFormat="1" ht="18" customHeight="1">
      <c r="A2130" s="97" t="s">
        <v>398</v>
      </c>
      <c r="B2130" s="103"/>
      <c r="C2130" s="32">
        <f>C2131</f>
        <v>1500</v>
      </c>
      <c r="D2130" s="32">
        <f>D2131</f>
        <v>0</v>
      </c>
      <c r="E2130" s="32">
        <f t="shared" si="605"/>
        <v>1500</v>
      </c>
      <c r="F2130" s="32">
        <f>F2131</f>
        <v>1405.96</v>
      </c>
      <c r="G2130" s="32">
        <f>G2131</f>
        <v>0</v>
      </c>
      <c r="H2130" s="32">
        <f t="shared" si="606"/>
        <v>1405.96</v>
      </c>
      <c r="I2130" s="32">
        <f>I2131</f>
        <v>0</v>
      </c>
      <c r="J2130" s="32">
        <f>J2131</f>
        <v>0</v>
      </c>
      <c r="K2130" s="32">
        <f t="shared" si="608"/>
        <v>93.730666666666679</v>
      </c>
      <c r="L2130" s="32"/>
      <c r="M2130" s="32">
        <f t="shared" si="609"/>
        <v>93.730666666666679</v>
      </c>
    </row>
    <row r="2131" spans="1:13" s="28" customFormat="1" ht="18" customHeight="1">
      <c r="A2131" s="98" t="s">
        <v>400</v>
      </c>
      <c r="B2131" s="103"/>
      <c r="C2131" s="32">
        <f>C2136</f>
        <v>1500</v>
      </c>
      <c r="D2131" s="32">
        <f>D2136</f>
        <v>0</v>
      </c>
      <c r="E2131" s="32">
        <f t="shared" si="605"/>
        <v>1500</v>
      </c>
      <c r="F2131" s="32">
        <f>F2136</f>
        <v>1405.96</v>
      </c>
      <c r="G2131" s="32">
        <f>G2136</f>
        <v>0</v>
      </c>
      <c r="H2131" s="32">
        <f t="shared" si="606"/>
        <v>1405.96</v>
      </c>
      <c r="I2131" s="32">
        <f>I2136</f>
        <v>0</v>
      </c>
      <c r="J2131" s="32">
        <f>J2136</f>
        <v>0</v>
      </c>
      <c r="K2131" s="32">
        <f t="shared" si="608"/>
        <v>93.730666666666679</v>
      </c>
      <c r="L2131" s="32"/>
      <c r="M2131" s="32">
        <f t="shared" si="609"/>
        <v>93.730666666666679</v>
      </c>
    </row>
    <row r="2132" spans="1:13" s="28" customFormat="1" ht="18" customHeight="1">
      <c r="A2132" s="97" t="s">
        <v>415</v>
      </c>
      <c r="B2132" s="103"/>
      <c r="C2132" s="32">
        <f>C2135</f>
        <v>1250132</v>
      </c>
      <c r="D2132" s="32">
        <f>D2135</f>
        <v>0</v>
      </c>
      <c r="E2132" s="32">
        <f t="shared" si="605"/>
        <v>1250132</v>
      </c>
      <c r="F2132" s="32">
        <f>F2135</f>
        <v>1250132</v>
      </c>
      <c r="G2132" s="32">
        <f>G2135</f>
        <v>0</v>
      </c>
      <c r="H2132" s="32">
        <f t="shared" si="606"/>
        <v>1250132</v>
      </c>
      <c r="I2132" s="32">
        <f>I2135</f>
        <v>0</v>
      </c>
      <c r="J2132" s="32">
        <f>J2135</f>
        <v>0</v>
      </c>
      <c r="K2132" s="32">
        <f t="shared" si="608"/>
        <v>100</v>
      </c>
      <c r="L2132" s="32"/>
      <c r="M2132" s="32">
        <f t="shared" si="609"/>
        <v>100</v>
      </c>
    </row>
    <row r="2133" spans="1:13" s="28" customFormat="1" ht="18" customHeight="1">
      <c r="A2133" s="96" t="s">
        <v>406</v>
      </c>
      <c r="B2133" s="38"/>
      <c r="C2133" s="24">
        <f>C2134</f>
        <v>52000</v>
      </c>
      <c r="D2133" s="24">
        <f>D2134</f>
        <v>0</v>
      </c>
      <c r="E2133" s="24">
        <f t="shared" si="605"/>
        <v>52000</v>
      </c>
      <c r="F2133" s="24">
        <f>F2134</f>
        <v>51809.4</v>
      </c>
      <c r="G2133" s="24">
        <f>G2134</f>
        <v>0</v>
      </c>
      <c r="H2133" s="24">
        <f t="shared" si="606"/>
        <v>51809.4</v>
      </c>
      <c r="I2133" s="24">
        <f>I2134</f>
        <v>0</v>
      </c>
      <c r="J2133" s="24">
        <f>J2134</f>
        <v>0</v>
      </c>
      <c r="K2133" s="24">
        <f t="shared" si="608"/>
        <v>99.633461538461546</v>
      </c>
      <c r="L2133" s="24"/>
      <c r="M2133" s="24">
        <f t="shared" si="609"/>
        <v>99.633461538461546</v>
      </c>
    </row>
    <row r="2134" spans="1:13" s="18" customFormat="1" ht="18" customHeight="1">
      <c r="A2134" s="14" t="s">
        <v>407</v>
      </c>
      <c r="B2134" s="15"/>
      <c r="C2134" s="17">
        <f>C2137</f>
        <v>52000</v>
      </c>
      <c r="D2134" s="17">
        <f>D2137</f>
        <v>0</v>
      </c>
      <c r="E2134" s="17">
        <f>SUM(C2134:D2134)</f>
        <v>52000</v>
      </c>
      <c r="F2134" s="17">
        <f>F2137</f>
        <v>51809.4</v>
      </c>
      <c r="G2134" s="17">
        <f>G2137</f>
        <v>0</v>
      </c>
      <c r="H2134" s="17">
        <f>SUM(F2134:G2134)</f>
        <v>51809.4</v>
      </c>
      <c r="I2134" s="17">
        <f>I2137</f>
        <v>0</v>
      </c>
      <c r="J2134" s="20">
        <f>J2137</f>
        <v>0</v>
      </c>
      <c r="K2134" s="20">
        <f t="shared" si="608"/>
        <v>99.633461538461546</v>
      </c>
      <c r="L2134" s="32"/>
      <c r="M2134" s="32">
        <f t="shared" si="609"/>
        <v>99.633461538461546</v>
      </c>
    </row>
    <row r="2135" spans="1:13" ht="18" customHeight="1">
      <c r="A2135" s="33" t="s">
        <v>317</v>
      </c>
      <c r="B2135" s="25" t="s">
        <v>131</v>
      </c>
      <c r="C2135" s="27">
        <v>1250132</v>
      </c>
      <c r="D2135" s="27"/>
      <c r="E2135" s="27">
        <f t="shared" si="605"/>
        <v>1250132</v>
      </c>
      <c r="F2135" s="27">
        <v>1250132</v>
      </c>
      <c r="G2135" s="27"/>
      <c r="H2135" s="27">
        <f t="shared" si="606"/>
        <v>1250132</v>
      </c>
      <c r="I2135" s="27"/>
      <c r="J2135" s="27"/>
      <c r="K2135" s="27">
        <f>F2135/C2135*100</f>
        <v>100</v>
      </c>
      <c r="L2135" s="27"/>
      <c r="M2135" s="27">
        <f>H2135/E2135*100</f>
        <v>100</v>
      </c>
    </row>
    <row r="2136" spans="1:13" ht="18" customHeight="1">
      <c r="A2136" s="35" t="s">
        <v>37</v>
      </c>
      <c r="B2136" s="25" t="s">
        <v>38</v>
      </c>
      <c r="C2136" s="27">
        <v>1500</v>
      </c>
      <c r="D2136" s="27"/>
      <c r="E2136" s="27">
        <f t="shared" si="605"/>
        <v>1500</v>
      </c>
      <c r="F2136" s="27">
        <v>1405.96</v>
      </c>
      <c r="G2136" s="27"/>
      <c r="H2136" s="27">
        <f t="shared" si="606"/>
        <v>1405.96</v>
      </c>
      <c r="I2136" s="27"/>
      <c r="J2136" s="27"/>
      <c r="K2136" s="27">
        <f>F2136/C2136*100</f>
        <v>93.730666666666679</v>
      </c>
      <c r="L2136" s="27"/>
      <c r="M2136" s="27">
        <f>H2136/E2136*100</f>
        <v>93.730666666666679</v>
      </c>
    </row>
    <row r="2137" spans="1:13" ht="18" customHeight="1">
      <c r="A2137" s="33" t="s">
        <v>382</v>
      </c>
      <c r="B2137" s="25" t="s">
        <v>381</v>
      </c>
      <c r="C2137" s="27">
        <v>52000</v>
      </c>
      <c r="D2137" s="27"/>
      <c r="E2137" s="27">
        <f t="shared" si="605"/>
        <v>52000</v>
      </c>
      <c r="F2137" s="27">
        <v>51809.4</v>
      </c>
      <c r="G2137" s="27"/>
      <c r="H2137" s="27">
        <f t="shared" si="606"/>
        <v>51809.4</v>
      </c>
      <c r="I2137" s="27"/>
      <c r="J2137" s="27"/>
      <c r="K2137" s="27">
        <f>F2137/C2137*100</f>
        <v>99.633461538461546</v>
      </c>
      <c r="L2137" s="27"/>
      <c r="M2137" s="27">
        <f>H2137/E2137*100</f>
        <v>99.633461538461546</v>
      </c>
    </row>
    <row r="2138" spans="1:13" ht="18" customHeight="1">
      <c r="A2138" s="33"/>
      <c r="B2138" s="25"/>
      <c r="C2138" s="27"/>
      <c r="D2138" s="27"/>
      <c r="E2138" s="27"/>
      <c r="F2138" s="27"/>
      <c r="G2138" s="27"/>
      <c r="H2138" s="27"/>
      <c r="I2138" s="27"/>
      <c r="J2138" s="27"/>
      <c r="K2138" s="27"/>
      <c r="L2138" s="27"/>
      <c r="M2138" s="27"/>
    </row>
    <row r="2139" spans="1:13" s="28" customFormat="1" ht="18" customHeight="1">
      <c r="A2139" s="37" t="s">
        <v>248</v>
      </c>
      <c r="B2139" s="38" t="s">
        <v>435</v>
      </c>
      <c r="C2139" s="24">
        <f>C2140</f>
        <v>4000</v>
      </c>
      <c r="D2139" s="24">
        <f>D2140</f>
        <v>0</v>
      </c>
      <c r="E2139" s="24">
        <f>C2139+D2139</f>
        <v>4000</v>
      </c>
      <c r="F2139" s="24">
        <f>F2140</f>
        <v>2500</v>
      </c>
      <c r="G2139" s="24">
        <f>G2140</f>
        <v>0</v>
      </c>
      <c r="H2139" s="24">
        <f>F2139+G2139</f>
        <v>2500</v>
      </c>
      <c r="I2139" s="24">
        <f>I2140</f>
        <v>0</v>
      </c>
      <c r="J2139" s="24">
        <f>J2140</f>
        <v>0</v>
      </c>
      <c r="K2139" s="24">
        <f>F2139/C2139*100</f>
        <v>62.5</v>
      </c>
      <c r="L2139" s="24">
        <v>0</v>
      </c>
      <c r="M2139" s="24">
        <f>H2139/E2139*100</f>
        <v>62.5</v>
      </c>
    </row>
    <row r="2140" spans="1:13" s="28" customFormat="1" ht="18" customHeight="1">
      <c r="A2140" s="22" t="s">
        <v>397</v>
      </c>
      <c r="B2140" s="38"/>
      <c r="C2140" s="24">
        <f>C2142</f>
        <v>4000</v>
      </c>
      <c r="D2140" s="24">
        <f>D2142</f>
        <v>0</v>
      </c>
      <c r="E2140" s="24">
        <f>C2140+D2140</f>
        <v>4000</v>
      </c>
      <c r="F2140" s="24">
        <f>F2142</f>
        <v>2500</v>
      </c>
      <c r="G2140" s="24">
        <f>G2142</f>
        <v>0</v>
      </c>
      <c r="H2140" s="24">
        <f>F2140+G2140</f>
        <v>2500</v>
      </c>
      <c r="I2140" s="24">
        <f>I2142</f>
        <v>0</v>
      </c>
      <c r="J2140" s="24">
        <f>J2142</f>
        <v>0</v>
      </c>
      <c r="K2140" s="24">
        <f>F2140/C2140*100</f>
        <v>62.5</v>
      </c>
      <c r="L2140" s="24"/>
      <c r="M2140" s="24">
        <f>H2140/E2140*100</f>
        <v>62.5</v>
      </c>
    </row>
    <row r="2141" spans="1:13" s="28" customFormat="1" ht="18" customHeight="1">
      <c r="A2141" s="97" t="s">
        <v>415</v>
      </c>
      <c r="B2141" s="38"/>
      <c r="C2141" s="32">
        <f>C2142</f>
        <v>4000</v>
      </c>
      <c r="D2141" s="32">
        <f>D2142</f>
        <v>0</v>
      </c>
      <c r="E2141" s="32">
        <f>C2141+D2141</f>
        <v>4000</v>
      </c>
      <c r="F2141" s="32">
        <f>F2142</f>
        <v>2500</v>
      </c>
      <c r="G2141" s="32">
        <f>G2142</f>
        <v>0</v>
      </c>
      <c r="H2141" s="32">
        <f>F2141+G2141</f>
        <v>2500</v>
      </c>
      <c r="I2141" s="32">
        <f>I2142</f>
        <v>0</v>
      </c>
      <c r="J2141" s="32">
        <f>J2142</f>
        <v>0</v>
      </c>
      <c r="K2141" s="32">
        <f>F2141/C2141*100</f>
        <v>62.5</v>
      </c>
      <c r="L2141" s="32"/>
      <c r="M2141" s="32">
        <f>H2141/E2141*100</f>
        <v>62.5</v>
      </c>
    </row>
    <row r="2142" spans="1:13" ht="18" customHeight="1">
      <c r="A2142" s="33" t="s">
        <v>436</v>
      </c>
      <c r="B2142" s="25" t="s">
        <v>276</v>
      </c>
      <c r="C2142" s="32">
        <v>4000</v>
      </c>
      <c r="D2142" s="32"/>
      <c r="E2142" s="32">
        <f>C2142+D2142</f>
        <v>4000</v>
      </c>
      <c r="F2142" s="32">
        <v>2500</v>
      </c>
      <c r="G2142" s="32"/>
      <c r="H2142" s="32">
        <f>F2142+G2142</f>
        <v>2500</v>
      </c>
      <c r="I2142" s="32"/>
      <c r="J2142" s="32"/>
      <c r="K2142" s="32">
        <f>F2142/C2142*100</f>
        <v>62.5</v>
      </c>
      <c r="L2142" s="32"/>
      <c r="M2142" s="32">
        <f>H2142/E2142*100</f>
        <v>62.5</v>
      </c>
    </row>
    <row r="2143" spans="1:13" ht="18" customHeight="1">
      <c r="A2143" s="33"/>
      <c r="B2143" s="25"/>
      <c r="C2143" s="27"/>
      <c r="D2143" s="27"/>
      <c r="E2143" s="27"/>
      <c r="F2143" s="27"/>
      <c r="G2143" s="27"/>
      <c r="H2143" s="27"/>
      <c r="I2143" s="27"/>
      <c r="J2143" s="27"/>
      <c r="K2143" s="27"/>
      <c r="L2143" s="27"/>
      <c r="M2143" s="27"/>
    </row>
    <row r="2144" spans="1:13" ht="18" customHeight="1">
      <c r="A2144" s="23" t="s">
        <v>167</v>
      </c>
      <c r="B2144" s="5" t="s">
        <v>168</v>
      </c>
      <c r="C2144" s="24">
        <f>C2145</f>
        <v>4978412.9000000004</v>
      </c>
      <c r="D2144" s="24">
        <f>D2145</f>
        <v>836013</v>
      </c>
      <c r="E2144" s="24">
        <f>C2144+D2144</f>
        <v>5814425.9000000004</v>
      </c>
      <c r="F2144" s="24">
        <f>F2145</f>
        <v>4969691.4400000004</v>
      </c>
      <c r="G2144" s="24">
        <f>G2145</f>
        <v>836013</v>
      </c>
      <c r="H2144" s="24">
        <f>F2144+G2144</f>
        <v>5805704.4400000004</v>
      </c>
      <c r="I2144" s="24">
        <f>I2145</f>
        <v>400551.90000000008</v>
      </c>
      <c r="J2144" s="24">
        <f>J2145</f>
        <v>0</v>
      </c>
      <c r="K2144" s="24">
        <f>F2144/C2144*100</f>
        <v>99.82481445040446</v>
      </c>
      <c r="L2144" s="24">
        <f>G2144/D2144*100</f>
        <v>100</v>
      </c>
      <c r="M2144" s="24">
        <f>H2144/E2144*100</f>
        <v>99.850003075970065</v>
      </c>
    </row>
    <row r="2145" spans="1:13" ht="18" customHeight="1">
      <c r="A2145" s="22" t="s">
        <v>397</v>
      </c>
      <c r="B2145" s="5"/>
      <c r="C2145" s="24">
        <f>C2146+C2149+C2150</f>
        <v>4978412.9000000004</v>
      </c>
      <c r="D2145" s="24">
        <f>D2146+D2149+D2150</f>
        <v>836013</v>
      </c>
      <c r="E2145" s="24">
        <f t="shared" ref="E2145:E2150" si="610">C2145+D2145</f>
        <v>5814425.9000000004</v>
      </c>
      <c r="F2145" s="24">
        <f>F2146+F2149+F2150</f>
        <v>4969691.4400000004</v>
      </c>
      <c r="G2145" s="24">
        <f>G2146+G2149+G2150</f>
        <v>836013</v>
      </c>
      <c r="H2145" s="24">
        <f t="shared" ref="H2145:H2150" si="611">F2145+G2145</f>
        <v>5805704.4400000004</v>
      </c>
      <c r="I2145" s="24">
        <f>I2146+I2149+I2150</f>
        <v>400551.90000000008</v>
      </c>
      <c r="J2145" s="24">
        <f>J2146+J2149+J2150</f>
        <v>0</v>
      </c>
      <c r="K2145" s="24">
        <f t="shared" ref="K2145:K2150" si="612">F2145/C2145*100</f>
        <v>99.82481445040446</v>
      </c>
      <c r="L2145" s="24">
        <f>G2145/D2145*100</f>
        <v>100</v>
      </c>
      <c r="M2145" s="24">
        <f t="shared" ref="M2145:M2150" si="613">H2145/E2145*100</f>
        <v>99.850003075970065</v>
      </c>
    </row>
    <row r="2146" spans="1:13" ht="18" customHeight="1">
      <c r="A2146" s="97" t="s">
        <v>398</v>
      </c>
      <c r="B2146" s="87"/>
      <c r="C2146" s="32">
        <f>C2147+C2148</f>
        <v>4264645.9000000004</v>
      </c>
      <c r="D2146" s="32">
        <f>D2147+D2148</f>
        <v>836013</v>
      </c>
      <c r="E2146" s="32">
        <f t="shared" si="610"/>
        <v>5100658.9000000004</v>
      </c>
      <c r="F2146" s="32">
        <f>F2147+F2148</f>
        <v>4255926.1900000004</v>
      </c>
      <c r="G2146" s="32">
        <f>G2147+G2148</f>
        <v>836013</v>
      </c>
      <c r="H2146" s="32">
        <f t="shared" si="611"/>
        <v>5091939.1900000004</v>
      </c>
      <c r="I2146" s="32">
        <f>I2147+I2148</f>
        <v>400551.90000000008</v>
      </c>
      <c r="J2146" s="32">
        <f>J2147+J2148</f>
        <v>0</v>
      </c>
      <c r="K2146" s="32">
        <f t="shared" si="612"/>
        <v>99.795534958717198</v>
      </c>
      <c r="L2146" s="32">
        <f>G2146/D2146*100</f>
        <v>100</v>
      </c>
      <c r="M2146" s="32">
        <f t="shared" si="613"/>
        <v>99.82904738052568</v>
      </c>
    </row>
    <row r="2147" spans="1:13" ht="18" customHeight="1">
      <c r="A2147" s="98" t="s">
        <v>399</v>
      </c>
      <c r="B2147" s="87"/>
      <c r="C2147" s="32">
        <f>SUM(C2155+C2173+C2207+C2231)</f>
        <v>3488898</v>
      </c>
      <c r="D2147" s="32">
        <f>SUM(D2155+D2173+D2207+D2231)</f>
        <v>783973</v>
      </c>
      <c r="E2147" s="32">
        <f t="shared" si="610"/>
        <v>4272871</v>
      </c>
      <c r="F2147" s="32">
        <f>SUM(F2155+F2173+F2207+F2231)</f>
        <v>3484278.02</v>
      </c>
      <c r="G2147" s="32">
        <f>SUM(G2155+G2173+G2207+G2231)</f>
        <v>783973</v>
      </c>
      <c r="H2147" s="32">
        <f t="shared" si="611"/>
        <v>4268251.0199999996</v>
      </c>
      <c r="I2147" s="32">
        <f>SUM(I2155+I2173+I2207+I2231)</f>
        <v>382379.75000000006</v>
      </c>
      <c r="J2147" s="32">
        <f>SUM(J2155+J2173+J2207+J2231)</f>
        <v>0</v>
      </c>
      <c r="K2147" s="32">
        <f t="shared" si="612"/>
        <v>99.86758053689158</v>
      </c>
      <c r="L2147" s="32">
        <f>G2147/D2147*100</f>
        <v>100</v>
      </c>
      <c r="M2147" s="32">
        <f t="shared" si="613"/>
        <v>99.891876445602961</v>
      </c>
    </row>
    <row r="2148" spans="1:13" ht="18" customHeight="1">
      <c r="A2148" s="98" t="s">
        <v>400</v>
      </c>
      <c r="B2148" s="87"/>
      <c r="C2148" s="32">
        <f>SUM(C2156+C2174+C2208+C2232+C2260)</f>
        <v>775747.9</v>
      </c>
      <c r="D2148" s="32">
        <f>SUM(D2156+D2174+D2208+D2232+D2260)</f>
        <v>52040</v>
      </c>
      <c r="E2148" s="32">
        <f t="shared" si="610"/>
        <v>827787.9</v>
      </c>
      <c r="F2148" s="32">
        <f>SUM(F2156+F2174+F2208+F2232+F2260)</f>
        <v>771648.17</v>
      </c>
      <c r="G2148" s="32">
        <f>SUM(G2156+G2174+G2208+G2232+G2260)</f>
        <v>52040</v>
      </c>
      <c r="H2148" s="32">
        <f t="shared" si="611"/>
        <v>823688.17</v>
      </c>
      <c r="I2148" s="32">
        <f>SUM(I2156+I2174+I2208+I2232+I2260)</f>
        <v>18172.150000000001</v>
      </c>
      <c r="J2148" s="32">
        <f>SUM(J2156+J2174+J2208+J2232+J2260)</f>
        <v>0</v>
      </c>
      <c r="K2148" s="32">
        <f t="shared" si="612"/>
        <v>99.471512588045684</v>
      </c>
      <c r="L2148" s="32">
        <f>G2148/D2148*100</f>
        <v>100</v>
      </c>
      <c r="M2148" s="32">
        <f t="shared" si="613"/>
        <v>99.504736660200038</v>
      </c>
    </row>
    <row r="2149" spans="1:13" ht="18" customHeight="1">
      <c r="A2149" s="97" t="s">
        <v>415</v>
      </c>
      <c r="B2149" s="87"/>
      <c r="C2149" s="32">
        <f>C2201+C2254</f>
        <v>709764</v>
      </c>
      <c r="D2149" s="32">
        <f>D2201+D2254</f>
        <v>0</v>
      </c>
      <c r="E2149" s="32">
        <f t="shared" si="610"/>
        <v>709764</v>
      </c>
      <c r="F2149" s="32">
        <f>F2201+F2254</f>
        <v>709763.4</v>
      </c>
      <c r="G2149" s="32">
        <f>G2201+G2254</f>
        <v>0</v>
      </c>
      <c r="H2149" s="32">
        <f t="shared" si="611"/>
        <v>709763.4</v>
      </c>
      <c r="I2149" s="32">
        <f>I2201+I2254</f>
        <v>0</v>
      </c>
      <c r="J2149" s="32">
        <f>J2201+J2254</f>
        <v>0</v>
      </c>
      <c r="K2149" s="32">
        <f t="shared" si="612"/>
        <v>99.999915464858745</v>
      </c>
      <c r="L2149" s="32"/>
      <c r="M2149" s="32">
        <f t="shared" si="613"/>
        <v>99.999915464858745</v>
      </c>
    </row>
    <row r="2150" spans="1:13" ht="18" customHeight="1">
      <c r="A2150" s="98" t="s">
        <v>402</v>
      </c>
      <c r="B2150" s="87"/>
      <c r="C2150" s="32">
        <f>C2157+C2175+C2209+C2233</f>
        <v>4003</v>
      </c>
      <c r="D2150" s="32">
        <f>D2157+D2175+D2209+D2233</f>
        <v>0</v>
      </c>
      <c r="E2150" s="32">
        <f t="shared" si="610"/>
        <v>4003</v>
      </c>
      <c r="F2150" s="32">
        <f>F2157+F2175+F2209+F2233</f>
        <v>4001.8500000000004</v>
      </c>
      <c r="G2150" s="32">
        <f>G2157+G2175+G2209+G2233</f>
        <v>0</v>
      </c>
      <c r="H2150" s="32">
        <f t="shared" si="611"/>
        <v>4001.8500000000004</v>
      </c>
      <c r="I2150" s="32">
        <f>I2157+I2175+I2209+I2233</f>
        <v>0</v>
      </c>
      <c r="J2150" s="32">
        <f>J2157+J2175+J2209+J2233</f>
        <v>0</v>
      </c>
      <c r="K2150" s="32">
        <f t="shared" si="612"/>
        <v>99.971271546340262</v>
      </c>
      <c r="L2150" s="32"/>
      <c r="M2150" s="32">
        <f t="shared" si="613"/>
        <v>99.971271546340262</v>
      </c>
    </row>
    <row r="2151" spans="1:13" s="28" customFormat="1" ht="18" customHeight="1">
      <c r="A2151" s="31"/>
      <c r="B2151" s="31"/>
      <c r="C2151" s="32"/>
      <c r="D2151" s="32"/>
      <c r="E2151" s="32"/>
      <c r="F2151" s="32"/>
      <c r="G2151" s="20"/>
      <c r="H2151" s="32"/>
      <c r="I2151" s="32"/>
      <c r="J2151" s="32"/>
      <c r="K2151" s="32"/>
      <c r="L2151" s="24"/>
      <c r="M2151" s="24"/>
    </row>
    <row r="2152" spans="1:13" s="28" customFormat="1" ht="18" customHeight="1">
      <c r="A2152" s="23" t="s">
        <v>169</v>
      </c>
      <c r="B2152" s="34">
        <v>85401</v>
      </c>
      <c r="C2152" s="24">
        <f>C2153</f>
        <v>192663</v>
      </c>
      <c r="D2152" s="24">
        <f>D2153</f>
        <v>0</v>
      </c>
      <c r="E2152" s="24">
        <f t="shared" ref="E2152:E2168" si="614">C2152+D2152</f>
        <v>192663</v>
      </c>
      <c r="F2152" s="24">
        <f>F2153</f>
        <v>192639.11999999997</v>
      </c>
      <c r="G2152" s="24">
        <f>G2153</f>
        <v>0</v>
      </c>
      <c r="H2152" s="24">
        <f t="shared" ref="H2152:H2168" si="615">F2152+G2152</f>
        <v>192639.11999999997</v>
      </c>
      <c r="I2152" s="24">
        <f>I2153</f>
        <v>18834.3</v>
      </c>
      <c r="J2152" s="24">
        <f>J2153</f>
        <v>0</v>
      </c>
      <c r="K2152" s="24">
        <f t="shared" ref="K2152:K2168" si="616">F2152/C2152*100</f>
        <v>99.987605300446887</v>
      </c>
      <c r="L2152" s="24">
        <v>0</v>
      </c>
      <c r="M2152" s="24">
        <f t="shared" ref="M2152:M2164" si="617">H2152/E2152*100</f>
        <v>99.987605300446887</v>
      </c>
    </row>
    <row r="2153" spans="1:13" s="28" customFormat="1" ht="18" customHeight="1">
      <c r="A2153" s="22" t="s">
        <v>397</v>
      </c>
      <c r="B2153" s="34"/>
      <c r="C2153" s="24">
        <f>C2154+C2157</f>
        <v>192663</v>
      </c>
      <c r="D2153" s="24">
        <f>D2154+D2157</f>
        <v>0</v>
      </c>
      <c r="E2153" s="24">
        <f t="shared" si="614"/>
        <v>192663</v>
      </c>
      <c r="F2153" s="24">
        <f>F2154+F2157</f>
        <v>192639.11999999997</v>
      </c>
      <c r="G2153" s="24">
        <f>G2154+G2157</f>
        <v>0</v>
      </c>
      <c r="H2153" s="24">
        <f t="shared" si="615"/>
        <v>192639.11999999997</v>
      </c>
      <c r="I2153" s="24">
        <f>I2154+I2157</f>
        <v>18834.3</v>
      </c>
      <c r="J2153" s="24">
        <f>J2154+J2157</f>
        <v>0</v>
      </c>
      <c r="K2153" s="24">
        <f t="shared" si="616"/>
        <v>99.987605300446887</v>
      </c>
      <c r="L2153" s="24"/>
      <c r="M2153" s="24">
        <f t="shared" si="617"/>
        <v>99.987605300446887</v>
      </c>
    </row>
    <row r="2154" spans="1:13" s="28" customFormat="1" ht="18" customHeight="1">
      <c r="A2154" s="97" t="s">
        <v>398</v>
      </c>
      <c r="B2154" s="73"/>
      <c r="C2154" s="32">
        <f>C2155+C2156</f>
        <v>192592</v>
      </c>
      <c r="D2154" s="32">
        <f>D2155+D2156</f>
        <v>0</v>
      </c>
      <c r="E2154" s="32">
        <f t="shared" si="614"/>
        <v>192592</v>
      </c>
      <c r="F2154" s="32">
        <f>F2155+F2156</f>
        <v>192568.12999999998</v>
      </c>
      <c r="G2154" s="32">
        <f>G2155+G2156</f>
        <v>0</v>
      </c>
      <c r="H2154" s="32">
        <f t="shared" si="615"/>
        <v>192568.12999999998</v>
      </c>
      <c r="I2154" s="32">
        <f>I2155+I2156</f>
        <v>18834.3</v>
      </c>
      <c r="J2154" s="32">
        <f>J2155+J2156</f>
        <v>0</v>
      </c>
      <c r="K2154" s="32">
        <f t="shared" si="616"/>
        <v>99.987605923402839</v>
      </c>
      <c r="L2154" s="32"/>
      <c r="M2154" s="32">
        <f t="shared" si="617"/>
        <v>99.987605923402839</v>
      </c>
    </row>
    <row r="2155" spans="1:13" s="28" customFormat="1" ht="18" customHeight="1">
      <c r="A2155" s="98" t="s">
        <v>399</v>
      </c>
      <c r="B2155" s="73"/>
      <c r="C2155" s="32">
        <f>SUM(C2159:C2162)</f>
        <v>180210</v>
      </c>
      <c r="D2155" s="32">
        <f>SUM(D2159:D2162)</f>
        <v>0</v>
      </c>
      <c r="E2155" s="32">
        <f t="shared" si="614"/>
        <v>180210</v>
      </c>
      <c r="F2155" s="32">
        <f>SUM(F2159:F2162)</f>
        <v>180203.53999999998</v>
      </c>
      <c r="G2155" s="32">
        <f>SUM(G2159:G2162)</f>
        <v>0</v>
      </c>
      <c r="H2155" s="32">
        <f t="shared" si="615"/>
        <v>180203.53999999998</v>
      </c>
      <c r="I2155" s="32">
        <f>SUM(I2159:I2162)</f>
        <v>18613.73</v>
      </c>
      <c r="J2155" s="32">
        <f>SUM(J2159:J2162)</f>
        <v>0</v>
      </c>
      <c r="K2155" s="32">
        <f t="shared" si="616"/>
        <v>99.996415293268953</v>
      </c>
      <c r="L2155" s="32"/>
      <c r="M2155" s="32">
        <f t="shared" si="617"/>
        <v>99.996415293268953</v>
      </c>
    </row>
    <row r="2156" spans="1:13" s="28" customFormat="1" ht="18" customHeight="1">
      <c r="A2156" s="98" t="s">
        <v>400</v>
      </c>
      <c r="B2156" s="73"/>
      <c r="C2156" s="32">
        <f>SUM(C2163:C2168)</f>
        <v>12382</v>
      </c>
      <c r="D2156" s="32">
        <f>SUM(D2163:D2167)</f>
        <v>0</v>
      </c>
      <c r="E2156" s="32">
        <f t="shared" si="614"/>
        <v>12382</v>
      </c>
      <c r="F2156" s="32">
        <f>SUM(F2163:F2168)</f>
        <v>12364.59</v>
      </c>
      <c r="G2156" s="32">
        <f>SUM(G2163:G2168)</f>
        <v>0</v>
      </c>
      <c r="H2156" s="32">
        <f t="shared" si="615"/>
        <v>12364.59</v>
      </c>
      <c r="I2156" s="32">
        <f>SUM(I2163:I2168)</f>
        <v>220.57</v>
      </c>
      <c r="J2156" s="32">
        <f>SUM(J2163:J2168)</f>
        <v>0</v>
      </c>
      <c r="K2156" s="32">
        <f t="shared" si="616"/>
        <v>99.859392666774355</v>
      </c>
      <c r="L2156" s="32"/>
      <c r="M2156" s="32">
        <f t="shared" si="617"/>
        <v>99.859392666774355</v>
      </c>
    </row>
    <row r="2157" spans="1:13" s="28" customFormat="1" ht="18" customHeight="1">
      <c r="A2157" s="98" t="s">
        <v>402</v>
      </c>
      <c r="B2157" s="73"/>
      <c r="C2157" s="32">
        <f>C2158</f>
        <v>71</v>
      </c>
      <c r="D2157" s="32">
        <f>D2158</f>
        <v>0</v>
      </c>
      <c r="E2157" s="32">
        <f t="shared" si="614"/>
        <v>71</v>
      </c>
      <c r="F2157" s="32">
        <f>F2158</f>
        <v>70.989999999999995</v>
      </c>
      <c r="G2157" s="32">
        <f>G2158</f>
        <v>0</v>
      </c>
      <c r="H2157" s="32">
        <f t="shared" si="615"/>
        <v>70.989999999999995</v>
      </c>
      <c r="I2157" s="32">
        <f>I2158</f>
        <v>0</v>
      </c>
      <c r="J2157" s="32">
        <f>J2158</f>
        <v>0</v>
      </c>
      <c r="K2157" s="32">
        <f t="shared" si="616"/>
        <v>99.985915492957744</v>
      </c>
      <c r="L2157" s="32"/>
      <c r="M2157" s="32">
        <f t="shared" si="617"/>
        <v>99.985915492957744</v>
      </c>
    </row>
    <row r="2158" spans="1:13" s="18" customFormat="1" ht="18" customHeight="1">
      <c r="A2158" s="82" t="s">
        <v>307</v>
      </c>
      <c r="B2158" s="87" t="s">
        <v>46</v>
      </c>
      <c r="C2158" s="32">
        <v>71</v>
      </c>
      <c r="D2158" s="32"/>
      <c r="E2158" s="32">
        <f>SUM(C2158:D2158)</f>
        <v>71</v>
      </c>
      <c r="F2158" s="32">
        <v>70.989999999999995</v>
      </c>
      <c r="G2158" s="32"/>
      <c r="H2158" s="32">
        <f>SUM(F2158:G2158)</f>
        <v>70.989999999999995</v>
      </c>
      <c r="I2158" s="32"/>
      <c r="J2158" s="32"/>
      <c r="K2158" s="32">
        <f t="shared" si="616"/>
        <v>99.985915492957744</v>
      </c>
      <c r="L2158" s="32"/>
      <c r="M2158" s="32">
        <f t="shared" si="617"/>
        <v>99.985915492957744</v>
      </c>
    </row>
    <row r="2159" spans="1:13" ht="18" customHeight="1">
      <c r="A2159" s="33" t="s">
        <v>33</v>
      </c>
      <c r="B2159" s="25" t="s">
        <v>34</v>
      </c>
      <c r="C2159" s="27">
        <v>142326</v>
      </c>
      <c r="D2159" s="27"/>
      <c r="E2159" s="27">
        <f t="shared" si="614"/>
        <v>142326</v>
      </c>
      <c r="F2159" s="27">
        <v>142325.34</v>
      </c>
      <c r="G2159" s="27"/>
      <c r="H2159" s="27">
        <f t="shared" si="615"/>
        <v>142325.34</v>
      </c>
      <c r="I2159" s="27">
        <v>1749.26</v>
      </c>
      <c r="J2159" s="32"/>
      <c r="K2159" s="32">
        <f t="shared" si="616"/>
        <v>99.999536275873695</v>
      </c>
      <c r="L2159" s="32"/>
      <c r="M2159" s="32">
        <f t="shared" si="617"/>
        <v>99.999536275873695</v>
      </c>
    </row>
    <row r="2160" spans="1:13" ht="18" customHeight="1">
      <c r="A2160" s="33" t="s">
        <v>35</v>
      </c>
      <c r="B2160" s="25" t="s">
        <v>36</v>
      </c>
      <c r="C2160" s="27">
        <v>12274</v>
      </c>
      <c r="D2160" s="17"/>
      <c r="E2160" s="27">
        <f t="shared" si="614"/>
        <v>12274</v>
      </c>
      <c r="F2160" s="27">
        <v>12272.8</v>
      </c>
      <c r="G2160" s="27"/>
      <c r="H2160" s="27">
        <f t="shared" si="615"/>
        <v>12272.8</v>
      </c>
      <c r="I2160" s="27">
        <v>13010.3</v>
      </c>
      <c r="J2160" s="27"/>
      <c r="K2160" s="27">
        <f t="shared" si="616"/>
        <v>99.990223236108847</v>
      </c>
      <c r="L2160" s="27"/>
      <c r="M2160" s="27">
        <f t="shared" si="617"/>
        <v>99.990223236108847</v>
      </c>
    </row>
    <row r="2161" spans="1:13" ht="18" customHeight="1">
      <c r="A2161" s="35" t="s">
        <v>22</v>
      </c>
      <c r="B2161" s="25" t="s">
        <v>23</v>
      </c>
      <c r="C2161" s="27">
        <v>22375</v>
      </c>
      <c r="D2161" s="27"/>
      <c r="E2161" s="27">
        <f t="shared" si="614"/>
        <v>22375</v>
      </c>
      <c r="F2161" s="27">
        <v>22372.68</v>
      </c>
      <c r="G2161" s="27"/>
      <c r="H2161" s="27">
        <f t="shared" si="615"/>
        <v>22372.68</v>
      </c>
      <c r="I2161" s="27">
        <v>3441.26</v>
      </c>
      <c r="J2161" s="27"/>
      <c r="K2161" s="27">
        <f t="shared" si="616"/>
        <v>99.9896312849162</v>
      </c>
      <c r="L2161" s="27"/>
      <c r="M2161" s="27">
        <f t="shared" si="617"/>
        <v>99.9896312849162</v>
      </c>
    </row>
    <row r="2162" spans="1:13" ht="18" customHeight="1">
      <c r="A2162" s="33" t="s">
        <v>24</v>
      </c>
      <c r="B2162" s="25" t="s">
        <v>25</v>
      </c>
      <c r="C2162" s="27">
        <v>3235</v>
      </c>
      <c r="D2162" s="27"/>
      <c r="E2162" s="27">
        <f t="shared" si="614"/>
        <v>3235</v>
      </c>
      <c r="F2162" s="27">
        <v>3232.72</v>
      </c>
      <c r="G2162" s="27"/>
      <c r="H2162" s="27">
        <f t="shared" si="615"/>
        <v>3232.72</v>
      </c>
      <c r="I2162" s="27">
        <v>412.91</v>
      </c>
      <c r="J2162" s="27"/>
      <c r="K2162" s="27">
        <f t="shared" si="616"/>
        <v>99.929520865533235</v>
      </c>
      <c r="L2162" s="27"/>
      <c r="M2162" s="27">
        <f t="shared" si="617"/>
        <v>99.929520865533235</v>
      </c>
    </row>
    <row r="2163" spans="1:13" ht="18" customHeight="1">
      <c r="A2163" s="35" t="s">
        <v>37</v>
      </c>
      <c r="B2163" s="25" t="s">
        <v>38</v>
      </c>
      <c r="C2163" s="27">
        <v>1400</v>
      </c>
      <c r="D2163" s="27"/>
      <c r="E2163" s="27">
        <f t="shared" si="614"/>
        <v>1400</v>
      </c>
      <c r="F2163" s="27">
        <v>1399.12</v>
      </c>
      <c r="G2163" s="27"/>
      <c r="H2163" s="27">
        <f t="shared" si="615"/>
        <v>1399.12</v>
      </c>
      <c r="I2163" s="27"/>
      <c r="J2163" s="27"/>
      <c r="K2163" s="27">
        <f t="shared" si="616"/>
        <v>99.937142857142845</v>
      </c>
      <c r="L2163" s="27"/>
      <c r="M2163" s="27">
        <f t="shared" si="617"/>
        <v>99.937142857142845</v>
      </c>
    </row>
    <row r="2164" spans="1:13" ht="18" customHeight="1">
      <c r="A2164" s="33" t="s">
        <v>28</v>
      </c>
      <c r="B2164" s="25" t="s">
        <v>29</v>
      </c>
      <c r="C2164" s="27">
        <v>300</v>
      </c>
      <c r="D2164" s="27"/>
      <c r="E2164" s="27">
        <f t="shared" si="614"/>
        <v>300</v>
      </c>
      <c r="F2164" s="27">
        <v>285</v>
      </c>
      <c r="G2164" s="27"/>
      <c r="H2164" s="27">
        <f t="shared" si="615"/>
        <v>285</v>
      </c>
      <c r="I2164" s="27"/>
      <c r="J2164" s="27"/>
      <c r="K2164" s="27">
        <f t="shared" si="616"/>
        <v>95</v>
      </c>
      <c r="L2164" s="27"/>
      <c r="M2164" s="27">
        <f t="shared" si="617"/>
        <v>95</v>
      </c>
    </row>
    <row r="2165" spans="1:13" ht="18" customHeight="1">
      <c r="A2165" s="33" t="s">
        <v>41</v>
      </c>
      <c r="B2165" s="25" t="s">
        <v>42</v>
      </c>
      <c r="C2165" s="27">
        <v>8595</v>
      </c>
      <c r="D2165" s="27"/>
      <c r="E2165" s="27">
        <f t="shared" si="614"/>
        <v>8595</v>
      </c>
      <c r="F2165" s="27">
        <v>8594.1299999999992</v>
      </c>
      <c r="G2165" s="27"/>
      <c r="H2165" s="27">
        <f t="shared" si="615"/>
        <v>8594.1299999999992</v>
      </c>
      <c r="I2165" s="27"/>
      <c r="J2165" s="27"/>
      <c r="K2165" s="27">
        <f t="shared" si="616"/>
        <v>99.98987783595112</v>
      </c>
      <c r="L2165" s="27"/>
      <c r="M2165" s="27">
        <f>H2165/E2165*100</f>
        <v>99.98987783595112</v>
      </c>
    </row>
    <row r="2166" spans="1:13" ht="18" customHeight="1">
      <c r="A2166" s="71" t="s">
        <v>286</v>
      </c>
      <c r="B2166" s="25" t="s">
        <v>266</v>
      </c>
      <c r="C2166" s="27">
        <v>96</v>
      </c>
      <c r="D2166" s="27"/>
      <c r="E2166" s="27">
        <f t="shared" si="614"/>
        <v>96</v>
      </c>
      <c r="F2166" s="27">
        <v>95.34</v>
      </c>
      <c r="G2166" s="27"/>
      <c r="H2166" s="27">
        <f t="shared" si="615"/>
        <v>95.34</v>
      </c>
      <c r="I2166" s="27"/>
      <c r="J2166" s="27"/>
      <c r="K2166" s="27">
        <f t="shared" si="616"/>
        <v>99.3125</v>
      </c>
      <c r="L2166" s="27"/>
      <c r="M2166" s="27">
        <f>H2166/E2166*100</f>
        <v>99.3125</v>
      </c>
    </row>
    <row r="2167" spans="1:13" ht="18" customHeight="1">
      <c r="A2167" s="35" t="s">
        <v>358</v>
      </c>
      <c r="B2167" s="25" t="s">
        <v>267</v>
      </c>
      <c r="C2167" s="27">
        <v>126</v>
      </c>
      <c r="D2167" s="27"/>
      <c r="E2167" s="27">
        <f t="shared" si="614"/>
        <v>126</v>
      </c>
      <c r="F2167" s="27">
        <v>126</v>
      </c>
      <c r="G2167" s="27"/>
      <c r="H2167" s="27">
        <f t="shared" si="615"/>
        <v>126</v>
      </c>
      <c r="I2167" s="27"/>
      <c r="J2167" s="27"/>
      <c r="K2167" s="27">
        <f t="shared" si="616"/>
        <v>100</v>
      </c>
      <c r="L2167" s="27"/>
      <c r="M2167" s="27">
        <f>H2167/E2167*100</f>
        <v>100</v>
      </c>
    </row>
    <row r="2168" spans="1:13" ht="18" customHeight="1">
      <c r="A2168" s="71" t="s">
        <v>432</v>
      </c>
      <c r="B2168" s="25" t="s">
        <v>431</v>
      </c>
      <c r="C2168" s="27">
        <v>1865</v>
      </c>
      <c r="D2168" s="27"/>
      <c r="E2168" s="27">
        <f t="shared" si="614"/>
        <v>1865</v>
      </c>
      <c r="F2168" s="27">
        <v>1865</v>
      </c>
      <c r="G2168" s="27"/>
      <c r="H2168" s="27">
        <f t="shared" si="615"/>
        <v>1865</v>
      </c>
      <c r="I2168" s="27">
        <v>220.57</v>
      </c>
      <c r="J2168" s="27"/>
      <c r="K2168" s="27">
        <f t="shared" si="616"/>
        <v>100</v>
      </c>
      <c r="L2168" s="27"/>
      <c r="M2168" s="27">
        <f>H2168/E2168*100</f>
        <v>100</v>
      </c>
    </row>
    <row r="2169" spans="1:13" ht="18" customHeight="1">
      <c r="A2169" s="29"/>
      <c r="B2169" s="25"/>
      <c r="C2169" s="27"/>
      <c r="D2169" s="27"/>
      <c r="E2169" s="27"/>
      <c r="F2169" s="27"/>
      <c r="G2169" s="27"/>
      <c r="H2169" s="27"/>
      <c r="I2169" s="27"/>
      <c r="J2169" s="27"/>
      <c r="K2169" s="27"/>
      <c r="L2169" s="27"/>
      <c r="M2169" s="27"/>
    </row>
    <row r="2170" spans="1:13" s="28" customFormat="1" ht="18" customHeight="1">
      <c r="A2170" s="23" t="s">
        <v>244</v>
      </c>
      <c r="B2170" s="34">
        <v>85403</v>
      </c>
      <c r="C2170" s="24">
        <f>C2171</f>
        <v>2096827.62</v>
      </c>
      <c r="D2170" s="24">
        <f>D2171</f>
        <v>0</v>
      </c>
      <c r="E2170" s="24">
        <f t="shared" ref="E2170:E2176" si="618">SUM(C2170:D2170)</f>
        <v>2096827.62</v>
      </c>
      <c r="F2170" s="24">
        <f>F2171</f>
        <v>2094741.36</v>
      </c>
      <c r="G2170" s="24">
        <f>G2171</f>
        <v>0</v>
      </c>
      <c r="H2170" s="24">
        <f t="shared" ref="H2170:H2176" si="619">SUM(F2170:G2170)</f>
        <v>2094741.36</v>
      </c>
      <c r="I2170" s="24">
        <f>I2171</f>
        <v>158443.93000000002</v>
      </c>
      <c r="J2170" s="24">
        <f>J2171</f>
        <v>0</v>
      </c>
      <c r="K2170" s="24">
        <f t="shared" ref="K2170:K2197" si="620">F2170/C2170*100</f>
        <v>99.900503981343007</v>
      </c>
      <c r="L2170" s="74">
        <v>0</v>
      </c>
      <c r="M2170" s="24">
        <f t="shared" ref="M2170:M2197" si="621">H2170/E2170*100</f>
        <v>99.900503981343007</v>
      </c>
    </row>
    <row r="2171" spans="1:13" s="28" customFormat="1" ht="18" customHeight="1">
      <c r="A2171" s="22" t="s">
        <v>397</v>
      </c>
      <c r="B2171" s="34"/>
      <c r="C2171" s="24">
        <f>C2172+C2175</f>
        <v>2096827.62</v>
      </c>
      <c r="D2171" s="24">
        <f>D2172+D2175</f>
        <v>0</v>
      </c>
      <c r="E2171" s="24">
        <f t="shared" si="618"/>
        <v>2096827.62</v>
      </c>
      <c r="F2171" s="24">
        <f>F2172+F2175</f>
        <v>2094741.36</v>
      </c>
      <c r="G2171" s="24">
        <f>G2172+G2175</f>
        <v>0</v>
      </c>
      <c r="H2171" s="24">
        <f t="shared" si="619"/>
        <v>2094741.36</v>
      </c>
      <c r="I2171" s="24">
        <f>I2172+I2175</f>
        <v>158443.93000000002</v>
      </c>
      <c r="J2171" s="24">
        <f>J2172+J2175</f>
        <v>0</v>
      </c>
      <c r="K2171" s="24">
        <f t="shared" si="620"/>
        <v>99.900503981343007</v>
      </c>
      <c r="L2171" s="74"/>
      <c r="M2171" s="24">
        <f t="shared" si="621"/>
        <v>99.900503981343007</v>
      </c>
    </row>
    <row r="2172" spans="1:13" s="28" customFormat="1" ht="18" customHeight="1">
      <c r="A2172" s="97" t="s">
        <v>398</v>
      </c>
      <c r="B2172" s="73"/>
      <c r="C2172" s="32">
        <f>C2173+C2174</f>
        <v>2095911.62</v>
      </c>
      <c r="D2172" s="32">
        <f>D2173+D2174</f>
        <v>0</v>
      </c>
      <c r="E2172" s="32">
        <f t="shared" si="618"/>
        <v>2095911.62</v>
      </c>
      <c r="F2172" s="32">
        <f>F2173+F2174</f>
        <v>2093825.4700000002</v>
      </c>
      <c r="G2172" s="32">
        <f>G2173+G2174</f>
        <v>0</v>
      </c>
      <c r="H2172" s="32">
        <f t="shared" si="619"/>
        <v>2093825.4700000002</v>
      </c>
      <c r="I2172" s="32">
        <f>I2173+I2174</f>
        <v>158443.93000000002</v>
      </c>
      <c r="J2172" s="32">
        <f>J2173+J2174</f>
        <v>0</v>
      </c>
      <c r="K2172" s="32">
        <f t="shared" si="620"/>
        <v>99.900465745783691</v>
      </c>
      <c r="L2172" s="20"/>
      <c r="M2172" s="32">
        <f t="shared" si="621"/>
        <v>99.900465745783691</v>
      </c>
    </row>
    <row r="2173" spans="1:13" s="28" customFormat="1" ht="18" customHeight="1">
      <c r="A2173" s="98" t="s">
        <v>399</v>
      </c>
      <c r="B2173" s="73"/>
      <c r="C2173" s="32">
        <f>SUM(C2177:C2180)</f>
        <v>1719138</v>
      </c>
      <c r="D2173" s="32">
        <f>SUM(D2177:D2180)</f>
        <v>0</v>
      </c>
      <c r="E2173" s="32">
        <f t="shared" si="618"/>
        <v>1719138</v>
      </c>
      <c r="F2173" s="32">
        <f>SUM(F2177:F2180)</f>
        <v>1719124.81</v>
      </c>
      <c r="G2173" s="32">
        <f>SUM(G2177:G2180)</f>
        <v>0</v>
      </c>
      <c r="H2173" s="32">
        <f t="shared" si="619"/>
        <v>1719124.81</v>
      </c>
      <c r="I2173" s="32">
        <f>SUM(I2177:I2180)</f>
        <v>150592.48000000001</v>
      </c>
      <c r="J2173" s="32">
        <f>SUM(J2177:J2180)</f>
        <v>0</v>
      </c>
      <c r="K2173" s="32">
        <f t="shared" si="620"/>
        <v>99.999232755020245</v>
      </c>
      <c r="L2173" s="20"/>
      <c r="M2173" s="32">
        <f t="shared" si="621"/>
        <v>99.999232755020245</v>
      </c>
    </row>
    <row r="2174" spans="1:13" s="28" customFormat="1" ht="18" customHeight="1">
      <c r="A2174" s="98" t="s">
        <v>400</v>
      </c>
      <c r="B2174" s="73"/>
      <c r="C2174" s="32">
        <f>SUM(C2181:C2197)</f>
        <v>376773.62</v>
      </c>
      <c r="D2174" s="32">
        <f>SUM(D2181:D2197)</f>
        <v>0</v>
      </c>
      <c r="E2174" s="32">
        <f t="shared" si="618"/>
        <v>376773.62</v>
      </c>
      <c r="F2174" s="32">
        <f>SUM(F2181:F2197)</f>
        <v>374700.66000000003</v>
      </c>
      <c r="G2174" s="32">
        <f>SUM(G2181:G2197)</f>
        <v>0</v>
      </c>
      <c r="H2174" s="32">
        <f t="shared" si="619"/>
        <v>374700.66000000003</v>
      </c>
      <c r="I2174" s="32">
        <f>SUM(I2181:I2197)</f>
        <v>7851.45</v>
      </c>
      <c r="J2174" s="32">
        <f>SUM(J2181:J2197)</f>
        <v>0</v>
      </c>
      <c r="K2174" s="32">
        <f t="shared" si="620"/>
        <v>99.449812861102131</v>
      </c>
      <c r="L2174" s="20"/>
      <c r="M2174" s="32">
        <f t="shared" si="621"/>
        <v>99.449812861102131</v>
      </c>
    </row>
    <row r="2175" spans="1:13" s="28" customFormat="1" ht="18" customHeight="1">
      <c r="A2175" s="98" t="s">
        <v>402</v>
      </c>
      <c r="B2175" s="73"/>
      <c r="C2175" s="32">
        <f>C2176</f>
        <v>916</v>
      </c>
      <c r="D2175" s="32">
        <f>D2176</f>
        <v>0</v>
      </c>
      <c r="E2175" s="32">
        <f t="shared" si="618"/>
        <v>916</v>
      </c>
      <c r="F2175" s="32">
        <f>F2176</f>
        <v>915.89</v>
      </c>
      <c r="G2175" s="32">
        <f>G2176</f>
        <v>0</v>
      </c>
      <c r="H2175" s="32">
        <f t="shared" si="619"/>
        <v>915.89</v>
      </c>
      <c r="I2175" s="32">
        <f>I2176</f>
        <v>0</v>
      </c>
      <c r="J2175" s="32">
        <f>J2176</f>
        <v>0</v>
      </c>
      <c r="K2175" s="32">
        <f t="shared" si="620"/>
        <v>99.987991266375545</v>
      </c>
      <c r="L2175" s="20"/>
      <c r="M2175" s="32">
        <f t="shared" si="621"/>
        <v>99.987991266375545</v>
      </c>
    </row>
    <row r="2176" spans="1:13" ht="18" customHeight="1">
      <c r="A2176" s="35" t="s">
        <v>307</v>
      </c>
      <c r="B2176" s="87" t="s">
        <v>46</v>
      </c>
      <c r="C2176" s="32">
        <v>916</v>
      </c>
      <c r="D2176" s="32"/>
      <c r="E2176" s="32">
        <f t="shared" si="618"/>
        <v>916</v>
      </c>
      <c r="F2176" s="32">
        <v>915.89</v>
      </c>
      <c r="G2176" s="32"/>
      <c r="H2176" s="32">
        <f t="shared" si="619"/>
        <v>915.89</v>
      </c>
      <c r="I2176" s="32"/>
      <c r="J2176" s="32"/>
      <c r="K2176" s="32">
        <f t="shared" si="620"/>
        <v>99.987991266375545</v>
      </c>
      <c r="L2176" s="20"/>
      <c r="M2176" s="27">
        <f t="shared" si="621"/>
        <v>99.987991266375545</v>
      </c>
    </row>
    <row r="2177" spans="1:13" ht="18" customHeight="1">
      <c r="A2177" s="33" t="s">
        <v>33</v>
      </c>
      <c r="B2177" s="25" t="s">
        <v>34</v>
      </c>
      <c r="C2177" s="27">
        <v>1368661</v>
      </c>
      <c r="D2177" s="27"/>
      <c r="E2177" s="27">
        <f t="shared" ref="E2177:E2193" si="622">C2177+D2177</f>
        <v>1368661</v>
      </c>
      <c r="F2177" s="27">
        <v>1368660.27</v>
      </c>
      <c r="G2177" s="27"/>
      <c r="H2177" s="27">
        <f t="shared" ref="H2177:H2193" si="623">F2177+G2177</f>
        <v>1368660.27</v>
      </c>
      <c r="I2177" s="27">
        <v>10144.35</v>
      </c>
      <c r="J2177" s="27"/>
      <c r="K2177" s="27">
        <f t="shared" si="620"/>
        <v>99.999946663198557</v>
      </c>
      <c r="L2177" s="17"/>
      <c r="M2177" s="27">
        <f t="shared" si="621"/>
        <v>99.999946663198557</v>
      </c>
    </row>
    <row r="2178" spans="1:13" ht="18" customHeight="1">
      <c r="A2178" s="33" t="s">
        <v>35</v>
      </c>
      <c r="B2178" s="25" t="s">
        <v>36</v>
      </c>
      <c r="C2178" s="27">
        <v>102959</v>
      </c>
      <c r="D2178" s="27"/>
      <c r="E2178" s="27">
        <f t="shared" si="622"/>
        <v>102959</v>
      </c>
      <c r="F2178" s="27">
        <v>102957.96</v>
      </c>
      <c r="G2178" s="27"/>
      <c r="H2178" s="27">
        <f t="shared" si="623"/>
        <v>102957.96</v>
      </c>
      <c r="I2178" s="27">
        <v>111165.02</v>
      </c>
      <c r="J2178" s="27"/>
      <c r="K2178" s="27">
        <f t="shared" si="620"/>
        <v>99.998989889179185</v>
      </c>
      <c r="L2178" s="17"/>
      <c r="M2178" s="27">
        <f t="shared" si="621"/>
        <v>99.998989889179185</v>
      </c>
    </row>
    <row r="2179" spans="1:13" ht="18" customHeight="1">
      <c r="A2179" s="35" t="s">
        <v>22</v>
      </c>
      <c r="B2179" s="25" t="s">
        <v>23</v>
      </c>
      <c r="C2179" s="27">
        <v>214486</v>
      </c>
      <c r="D2179" s="27"/>
      <c r="E2179" s="27">
        <f t="shared" si="622"/>
        <v>214486</v>
      </c>
      <c r="F2179" s="27">
        <v>214484.75</v>
      </c>
      <c r="G2179" s="27"/>
      <c r="H2179" s="27">
        <f t="shared" si="623"/>
        <v>214484.75</v>
      </c>
      <c r="I2179" s="27">
        <v>25525.99</v>
      </c>
      <c r="J2179" s="27"/>
      <c r="K2179" s="27">
        <f t="shared" si="620"/>
        <v>99.999417211379765</v>
      </c>
      <c r="L2179" s="17"/>
      <c r="M2179" s="27">
        <f t="shared" si="621"/>
        <v>99.999417211379765</v>
      </c>
    </row>
    <row r="2180" spans="1:13" ht="18" customHeight="1">
      <c r="A2180" s="33" t="s">
        <v>24</v>
      </c>
      <c r="B2180" s="25" t="s">
        <v>25</v>
      </c>
      <c r="C2180" s="27">
        <v>33032</v>
      </c>
      <c r="D2180" s="27"/>
      <c r="E2180" s="27">
        <f t="shared" si="622"/>
        <v>33032</v>
      </c>
      <c r="F2180" s="27">
        <v>33021.83</v>
      </c>
      <c r="G2180" s="27"/>
      <c r="H2180" s="27">
        <f t="shared" si="623"/>
        <v>33021.83</v>
      </c>
      <c r="I2180" s="27">
        <v>3757.12</v>
      </c>
      <c r="J2180" s="27"/>
      <c r="K2180" s="27">
        <f t="shared" si="620"/>
        <v>99.969211673528704</v>
      </c>
      <c r="L2180" s="17"/>
      <c r="M2180" s="27">
        <f t="shared" si="621"/>
        <v>99.969211673528704</v>
      </c>
    </row>
    <row r="2181" spans="1:13" ht="18" customHeight="1">
      <c r="A2181" s="35" t="s">
        <v>37</v>
      </c>
      <c r="B2181" s="25" t="s">
        <v>38</v>
      </c>
      <c r="C2181" s="27">
        <v>49960.62</v>
      </c>
      <c r="D2181" s="27"/>
      <c r="E2181" s="27">
        <f t="shared" si="622"/>
        <v>49960.62</v>
      </c>
      <c r="F2181" s="27">
        <v>48294.49</v>
      </c>
      <c r="G2181" s="27"/>
      <c r="H2181" s="27">
        <f t="shared" si="623"/>
        <v>48294.49</v>
      </c>
      <c r="I2181" s="27"/>
      <c r="J2181" s="27"/>
      <c r="K2181" s="27">
        <f t="shared" si="620"/>
        <v>96.665113443347977</v>
      </c>
      <c r="L2181" s="17"/>
      <c r="M2181" s="27">
        <f t="shared" si="621"/>
        <v>96.665113443347977</v>
      </c>
    </row>
    <row r="2182" spans="1:13" ht="18" customHeight="1">
      <c r="A2182" s="33" t="s">
        <v>123</v>
      </c>
      <c r="B2182" s="25" t="s">
        <v>124</v>
      </c>
      <c r="C2182" s="27">
        <v>59500</v>
      </c>
      <c r="D2182" s="27"/>
      <c r="E2182" s="27">
        <f t="shared" si="622"/>
        <v>59500</v>
      </c>
      <c r="F2182" s="27">
        <v>59482.61</v>
      </c>
      <c r="G2182" s="27"/>
      <c r="H2182" s="27">
        <f t="shared" si="623"/>
        <v>59482.61</v>
      </c>
      <c r="I2182" s="27"/>
      <c r="J2182" s="27"/>
      <c r="K2182" s="27">
        <f t="shared" si="620"/>
        <v>99.970773109243694</v>
      </c>
      <c r="L2182" s="17"/>
      <c r="M2182" s="27">
        <f t="shared" si="621"/>
        <v>99.970773109243694</v>
      </c>
    </row>
    <row r="2183" spans="1:13" ht="18" customHeight="1">
      <c r="A2183" s="33" t="s">
        <v>289</v>
      </c>
      <c r="B2183" s="25" t="s">
        <v>120</v>
      </c>
      <c r="C2183" s="27">
        <v>6003</v>
      </c>
      <c r="D2183" s="27"/>
      <c r="E2183" s="27">
        <f t="shared" si="622"/>
        <v>6003</v>
      </c>
      <c r="F2183" s="27">
        <v>6003</v>
      </c>
      <c r="G2183" s="27"/>
      <c r="H2183" s="27">
        <f t="shared" si="623"/>
        <v>6003</v>
      </c>
      <c r="I2183" s="27"/>
      <c r="J2183" s="27"/>
      <c r="K2183" s="27">
        <f t="shared" si="620"/>
        <v>100</v>
      </c>
      <c r="L2183" s="17"/>
      <c r="M2183" s="27">
        <f t="shared" si="621"/>
        <v>100</v>
      </c>
    </row>
    <row r="2184" spans="1:13" ht="18" customHeight="1">
      <c r="A2184" s="33" t="s">
        <v>47</v>
      </c>
      <c r="B2184" s="25" t="s">
        <v>48</v>
      </c>
      <c r="C2184" s="27">
        <v>76427</v>
      </c>
      <c r="D2184" s="27"/>
      <c r="E2184" s="27">
        <f t="shared" si="622"/>
        <v>76427</v>
      </c>
      <c r="F2184" s="27">
        <v>76426.25</v>
      </c>
      <c r="G2184" s="27"/>
      <c r="H2184" s="27">
        <f t="shared" si="623"/>
        <v>76426.25</v>
      </c>
      <c r="I2184" s="27">
        <v>6064.82</v>
      </c>
      <c r="J2184" s="27"/>
      <c r="K2184" s="27">
        <f t="shared" si="620"/>
        <v>99.999018671411932</v>
      </c>
      <c r="L2184" s="17"/>
      <c r="M2184" s="27">
        <f t="shared" si="621"/>
        <v>99.999018671411932</v>
      </c>
    </row>
    <row r="2185" spans="1:13" ht="18" customHeight="1">
      <c r="A2185" s="35" t="s">
        <v>39</v>
      </c>
      <c r="B2185" s="25" t="s">
        <v>40</v>
      </c>
      <c r="C2185" s="27">
        <v>3883</v>
      </c>
      <c r="D2185" s="27"/>
      <c r="E2185" s="27">
        <f t="shared" si="622"/>
        <v>3883</v>
      </c>
      <c r="F2185" s="27">
        <v>3882.2</v>
      </c>
      <c r="G2185" s="27"/>
      <c r="H2185" s="27">
        <f t="shared" si="623"/>
        <v>3882.2</v>
      </c>
      <c r="I2185" s="27"/>
      <c r="J2185" s="27"/>
      <c r="K2185" s="27">
        <f t="shared" si="620"/>
        <v>99.979397373165071</v>
      </c>
      <c r="L2185" s="17"/>
      <c r="M2185" s="27">
        <f t="shared" si="621"/>
        <v>99.979397373165071</v>
      </c>
    </row>
    <row r="2186" spans="1:13" ht="18" customHeight="1">
      <c r="A2186" s="35" t="s">
        <v>211</v>
      </c>
      <c r="B2186" s="25" t="s">
        <v>212</v>
      </c>
      <c r="C2186" s="27">
        <v>240</v>
      </c>
      <c r="D2186" s="27"/>
      <c r="E2186" s="27">
        <f t="shared" si="622"/>
        <v>240</v>
      </c>
      <c r="F2186" s="27">
        <v>240</v>
      </c>
      <c r="G2186" s="27"/>
      <c r="H2186" s="27">
        <f t="shared" si="623"/>
        <v>240</v>
      </c>
      <c r="I2186" s="27"/>
      <c r="J2186" s="27"/>
      <c r="K2186" s="27">
        <f t="shared" si="620"/>
        <v>100</v>
      </c>
      <c r="L2186" s="17"/>
      <c r="M2186" s="27">
        <f t="shared" si="621"/>
        <v>100</v>
      </c>
    </row>
    <row r="2187" spans="1:13" ht="18" customHeight="1">
      <c r="A2187" s="33" t="s">
        <v>28</v>
      </c>
      <c r="B2187" s="25" t="s">
        <v>29</v>
      </c>
      <c r="C2187" s="27">
        <v>43863</v>
      </c>
      <c r="D2187" s="27"/>
      <c r="E2187" s="27">
        <f t="shared" si="622"/>
        <v>43863</v>
      </c>
      <c r="F2187" s="27">
        <v>43739.72</v>
      </c>
      <c r="G2187" s="27"/>
      <c r="H2187" s="27">
        <f t="shared" si="623"/>
        <v>43739.72</v>
      </c>
      <c r="I2187" s="27"/>
      <c r="J2187" s="27"/>
      <c r="K2187" s="27">
        <f t="shared" si="620"/>
        <v>99.718943072749241</v>
      </c>
      <c r="L2187" s="17"/>
      <c r="M2187" s="27">
        <f t="shared" si="621"/>
        <v>99.718943072749241</v>
      </c>
    </row>
    <row r="2188" spans="1:13" ht="18" customHeight="1">
      <c r="A2188" s="33" t="s">
        <v>73</v>
      </c>
      <c r="B2188" s="25" t="s">
        <v>74</v>
      </c>
      <c r="C2188" s="27">
        <v>648</v>
      </c>
      <c r="D2188" s="27"/>
      <c r="E2188" s="27">
        <f>C2188+D2188</f>
        <v>648</v>
      </c>
      <c r="F2188" s="27">
        <v>647.16</v>
      </c>
      <c r="G2188" s="27"/>
      <c r="H2188" s="27">
        <f>F2188+G2188</f>
        <v>647.16</v>
      </c>
      <c r="I2188" s="27"/>
      <c r="J2188" s="27"/>
      <c r="K2188" s="27">
        <f t="shared" si="620"/>
        <v>99.870370370370367</v>
      </c>
      <c r="L2188" s="17"/>
      <c r="M2188" s="27">
        <f t="shared" si="621"/>
        <v>99.870370370370367</v>
      </c>
    </row>
    <row r="2189" spans="1:13" ht="16.5" customHeight="1">
      <c r="A2189" s="72" t="s">
        <v>288</v>
      </c>
      <c r="B2189" s="25" t="s">
        <v>260</v>
      </c>
      <c r="C2189" s="27">
        <v>1309</v>
      </c>
      <c r="D2189" s="27"/>
      <c r="E2189" s="27">
        <f>C2189+D2189</f>
        <v>1309</v>
      </c>
      <c r="F2189" s="27">
        <v>1308.1300000000001</v>
      </c>
      <c r="G2189" s="27"/>
      <c r="H2189" s="27">
        <f>F2189+G2189</f>
        <v>1308.1300000000001</v>
      </c>
      <c r="I2189" s="27">
        <v>100.99</v>
      </c>
      <c r="J2189" s="27"/>
      <c r="K2189" s="27">
        <f t="shared" si="620"/>
        <v>99.933537051184118</v>
      </c>
      <c r="L2189" s="17"/>
      <c r="M2189" s="27">
        <f t="shared" si="621"/>
        <v>99.933537051184118</v>
      </c>
    </row>
    <row r="2190" spans="1:13" ht="19.5" customHeight="1">
      <c r="A2190" s="72" t="s">
        <v>293</v>
      </c>
      <c r="B2190" s="25" t="s">
        <v>261</v>
      </c>
      <c r="C2190" s="27">
        <v>6113</v>
      </c>
      <c r="D2190" s="27"/>
      <c r="E2190" s="27">
        <f>C2190+D2190</f>
        <v>6113</v>
      </c>
      <c r="F2190" s="27">
        <v>6106.17</v>
      </c>
      <c r="G2190" s="27"/>
      <c r="H2190" s="27">
        <f>F2190+G2190</f>
        <v>6106.17</v>
      </c>
      <c r="I2190" s="27"/>
      <c r="J2190" s="27"/>
      <c r="K2190" s="27">
        <f t="shared" si="620"/>
        <v>99.888270898086049</v>
      </c>
      <c r="L2190" s="17"/>
      <c r="M2190" s="27">
        <f t="shared" si="621"/>
        <v>99.888270898086049</v>
      </c>
    </row>
    <row r="2191" spans="1:13" ht="19.5" customHeight="1">
      <c r="A2191" s="33" t="s">
        <v>75</v>
      </c>
      <c r="B2191" s="25" t="s">
        <v>76</v>
      </c>
      <c r="C2191" s="27">
        <v>271</v>
      </c>
      <c r="D2191" s="27"/>
      <c r="E2191" s="27">
        <f>C2191+D2191</f>
        <v>271</v>
      </c>
      <c r="F2191" s="27">
        <v>270.76</v>
      </c>
      <c r="G2191" s="27"/>
      <c r="H2191" s="27">
        <f>F2191+G2191</f>
        <v>270.76</v>
      </c>
      <c r="I2191" s="27"/>
      <c r="J2191" s="27"/>
      <c r="K2191" s="27">
        <f t="shared" si="620"/>
        <v>99.911439114391143</v>
      </c>
      <c r="L2191" s="17"/>
      <c r="M2191" s="27">
        <f t="shared" si="621"/>
        <v>99.911439114391143</v>
      </c>
    </row>
    <row r="2192" spans="1:13" ht="19.5" customHeight="1">
      <c r="A2192" s="33" t="s">
        <v>66</v>
      </c>
      <c r="B2192" s="25" t="s">
        <v>67</v>
      </c>
      <c r="C2192" s="27">
        <v>150</v>
      </c>
      <c r="D2192" s="27"/>
      <c r="E2192" s="27">
        <f>C2192+D2192</f>
        <v>150</v>
      </c>
      <c r="F2192" s="27">
        <v>150</v>
      </c>
      <c r="G2192" s="27"/>
      <c r="H2192" s="27">
        <f>F2192+G2192</f>
        <v>150</v>
      </c>
      <c r="I2192" s="27"/>
      <c r="J2192" s="27"/>
      <c r="K2192" s="27">
        <f t="shared" si="620"/>
        <v>100</v>
      </c>
      <c r="L2192" s="17"/>
      <c r="M2192" s="27">
        <f t="shared" si="621"/>
        <v>100</v>
      </c>
    </row>
    <row r="2193" spans="1:13" ht="18" customHeight="1">
      <c r="A2193" s="33" t="s">
        <v>41</v>
      </c>
      <c r="B2193" s="25" t="s">
        <v>42</v>
      </c>
      <c r="C2193" s="27">
        <v>103493</v>
      </c>
      <c r="D2193" s="27"/>
      <c r="E2193" s="27">
        <f t="shared" si="622"/>
        <v>103493</v>
      </c>
      <c r="F2193" s="27">
        <v>103492.43</v>
      </c>
      <c r="G2193" s="27"/>
      <c r="H2193" s="27">
        <f t="shared" si="623"/>
        <v>103492.43</v>
      </c>
      <c r="I2193" s="27"/>
      <c r="J2193" s="27"/>
      <c r="K2193" s="27">
        <f t="shared" si="620"/>
        <v>99.999449238112717</v>
      </c>
      <c r="L2193" s="17"/>
      <c r="M2193" s="27">
        <f t="shared" si="621"/>
        <v>99.999449238112717</v>
      </c>
    </row>
    <row r="2194" spans="1:13" ht="18" customHeight="1">
      <c r="A2194" s="71" t="s">
        <v>291</v>
      </c>
      <c r="B2194" s="25" t="s">
        <v>265</v>
      </c>
      <c r="C2194" s="27">
        <v>3676</v>
      </c>
      <c r="D2194" s="27"/>
      <c r="E2194" s="27">
        <f>C2194+D2194</f>
        <v>3676</v>
      </c>
      <c r="F2194" s="27">
        <v>3676</v>
      </c>
      <c r="G2194" s="27"/>
      <c r="H2194" s="27">
        <f>F2194+G2194</f>
        <v>3676</v>
      </c>
      <c r="I2194" s="27"/>
      <c r="J2194" s="27"/>
      <c r="K2194" s="27">
        <f t="shared" si="620"/>
        <v>100</v>
      </c>
      <c r="L2194" s="17"/>
      <c r="M2194" s="27">
        <f t="shared" si="621"/>
        <v>100</v>
      </c>
    </row>
    <row r="2195" spans="1:13" ht="18" customHeight="1">
      <c r="A2195" s="71" t="s">
        <v>286</v>
      </c>
      <c r="B2195" s="25" t="s">
        <v>266</v>
      </c>
      <c r="C2195" s="27">
        <v>300</v>
      </c>
      <c r="D2195" s="27"/>
      <c r="E2195" s="27">
        <f>C2195+D2195</f>
        <v>300</v>
      </c>
      <c r="F2195" s="27">
        <v>299.5</v>
      </c>
      <c r="G2195" s="27"/>
      <c r="H2195" s="27">
        <f>F2195+G2195</f>
        <v>299.5</v>
      </c>
      <c r="I2195" s="27"/>
      <c r="J2195" s="27"/>
      <c r="K2195" s="27">
        <f t="shared" si="620"/>
        <v>99.833333333333329</v>
      </c>
      <c r="L2195" s="17"/>
      <c r="M2195" s="27">
        <f t="shared" si="621"/>
        <v>99.833333333333329</v>
      </c>
    </row>
    <row r="2196" spans="1:13" ht="18" customHeight="1">
      <c r="A2196" s="71" t="s">
        <v>287</v>
      </c>
      <c r="B2196" s="25" t="s">
        <v>267</v>
      </c>
      <c r="C2196" s="27">
        <v>5600</v>
      </c>
      <c r="D2196" s="27"/>
      <c r="E2196" s="27">
        <f>C2196+D2196</f>
        <v>5600</v>
      </c>
      <c r="F2196" s="27">
        <v>5345.68</v>
      </c>
      <c r="G2196" s="27"/>
      <c r="H2196" s="27">
        <f>F2196+G2196</f>
        <v>5345.68</v>
      </c>
      <c r="I2196" s="27"/>
      <c r="J2196" s="27"/>
      <c r="K2196" s="27">
        <f t="shared" si="620"/>
        <v>95.458571428571432</v>
      </c>
      <c r="L2196" s="17"/>
      <c r="M2196" s="27">
        <f t="shared" si="621"/>
        <v>95.458571428571432</v>
      </c>
    </row>
    <row r="2197" spans="1:13" ht="19.5" customHeight="1">
      <c r="A2197" s="71" t="s">
        <v>432</v>
      </c>
      <c r="B2197" s="25" t="s">
        <v>431</v>
      </c>
      <c r="C2197" s="27">
        <v>15337</v>
      </c>
      <c r="D2197" s="27"/>
      <c r="E2197" s="27">
        <f>C2197+D2197</f>
        <v>15337</v>
      </c>
      <c r="F2197" s="27">
        <v>15336.56</v>
      </c>
      <c r="G2197" s="27"/>
      <c r="H2197" s="27">
        <f>F2197+G2197</f>
        <v>15336.56</v>
      </c>
      <c r="I2197" s="27">
        <v>1685.64</v>
      </c>
      <c r="J2197" s="27"/>
      <c r="K2197" s="27">
        <f t="shared" si="620"/>
        <v>99.997131120818921</v>
      </c>
      <c r="L2197" s="17"/>
      <c r="M2197" s="27">
        <f t="shared" si="621"/>
        <v>99.997131120818921</v>
      </c>
    </row>
    <row r="2198" spans="1:13" ht="18" customHeight="1">
      <c r="A2198" s="30"/>
      <c r="B2198" s="30"/>
      <c r="C2198" s="27"/>
      <c r="D2198" s="27" t="s">
        <v>502</v>
      </c>
      <c r="E2198" s="27"/>
      <c r="F2198" s="27"/>
      <c r="G2198" s="27"/>
      <c r="H2198" s="27"/>
      <c r="I2198" s="27"/>
      <c r="J2198" s="27"/>
      <c r="K2198" s="27"/>
      <c r="L2198" s="27"/>
      <c r="M2198" s="27"/>
    </row>
    <row r="2199" spans="1:13" s="28" customFormat="1" ht="18" customHeight="1">
      <c r="A2199" s="23" t="s">
        <v>245</v>
      </c>
      <c r="B2199" s="34">
        <v>85404</v>
      </c>
      <c r="C2199" s="24">
        <f t="shared" ref="C2199:D2201" si="624">C2200</f>
        <v>102660</v>
      </c>
      <c r="D2199" s="24">
        <f t="shared" si="624"/>
        <v>0</v>
      </c>
      <c r="E2199" s="24">
        <f>C2199+D2199</f>
        <v>102660</v>
      </c>
      <c r="F2199" s="24">
        <f t="shared" ref="F2199:G2201" si="625">F2200</f>
        <v>102660</v>
      </c>
      <c r="G2199" s="24">
        <f t="shared" si="625"/>
        <v>0</v>
      </c>
      <c r="H2199" s="24">
        <f>F2199+G2199</f>
        <v>102660</v>
      </c>
      <c r="I2199" s="24">
        <f t="shared" ref="I2199:J2201" si="626">I2200</f>
        <v>0</v>
      </c>
      <c r="J2199" s="24">
        <f t="shared" si="626"/>
        <v>0</v>
      </c>
      <c r="K2199" s="24">
        <f>F2199/C2199*100</f>
        <v>100</v>
      </c>
      <c r="L2199" s="24">
        <v>0</v>
      </c>
      <c r="M2199" s="24">
        <f>H2199/E2199*100</f>
        <v>100</v>
      </c>
    </row>
    <row r="2200" spans="1:13" s="28" customFormat="1" ht="18" customHeight="1">
      <c r="A2200" s="22" t="s">
        <v>397</v>
      </c>
      <c r="B2200" s="34"/>
      <c r="C2200" s="24">
        <f t="shared" si="624"/>
        <v>102660</v>
      </c>
      <c r="D2200" s="24">
        <f t="shared" si="624"/>
        <v>0</v>
      </c>
      <c r="E2200" s="24">
        <f>C2200+D2200</f>
        <v>102660</v>
      </c>
      <c r="F2200" s="24">
        <f t="shared" si="625"/>
        <v>102660</v>
      </c>
      <c r="G2200" s="24">
        <f t="shared" si="625"/>
        <v>0</v>
      </c>
      <c r="H2200" s="24">
        <f>F2200+G2200</f>
        <v>102660</v>
      </c>
      <c r="I2200" s="24">
        <f t="shared" si="626"/>
        <v>0</v>
      </c>
      <c r="J2200" s="24">
        <f t="shared" si="626"/>
        <v>0</v>
      </c>
      <c r="K2200" s="24">
        <f>F2200/C2200*100</f>
        <v>100</v>
      </c>
      <c r="L2200" s="24"/>
      <c r="M2200" s="24">
        <f>H2200/E2200*100</f>
        <v>100</v>
      </c>
    </row>
    <row r="2201" spans="1:13" s="28" customFormat="1" ht="18" customHeight="1">
      <c r="A2201" s="97" t="s">
        <v>415</v>
      </c>
      <c r="B2201" s="73"/>
      <c r="C2201" s="32">
        <f t="shared" si="624"/>
        <v>102660</v>
      </c>
      <c r="D2201" s="32">
        <f t="shared" si="624"/>
        <v>0</v>
      </c>
      <c r="E2201" s="32">
        <f>C2201+D2201</f>
        <v>102660</v>
      </c>
      <c r="F2201" s="32">
        <f t="shared" si="625"/>
        <v>102660</v>
      </c>
      <c r="G2201" s="32">
        <f t="shared" si="625"/>
        <v>0</v>
      </c>
      <c r="H2201" s="32">
        <f>F2201+G2201</f>
        <v>102660</v>
      </c>
      <c r="I2201" s="32">
        <f t="shared" si="626"/>
        <v>0</v>
      </c>
      <c r="J2201" s="32">
        <f t="shared" si="626"/>
        <v>0</v>
      </c>
      <c r="K2201" s="32">
        <f>F2201/C2201*100</f>
        <v>100</v>
      </c>
      <c r="L2201" s="32"/>
      <c r="M2201" s="32">
        <f>H2201/E2201*100</f>
        <v>100</v>
      </c>
    </row>
    <row r="2202" spans="1:13" ht="18" customHeight="1">
      <c r="A2202" s="35" t="s">
        <v>118</v>
      </c>
      <c r="B2202" s="87" t="s">
        <v>119</v>
      </c>
      <c r="C2202" s="32">
        <v>102660</v>
      </c>
      <c r="D2202" s="32"/>
      <c r="E2202" s="32">
        <f>C2202+D2202</f>
        <v>102660</v>
      </c>
      <c r="F2202" s="32">
        <v>102660</v>
      </c>
      <c r="G2202" s="32"/>
      <c r="H2202" s="32">
        <f>F2202+G2202</f>
        <v>102660</v>
      </c>
      <c r="I2202" s="32"/>
      <c r="J2202" s="32"/>
      <c r="K2202" s="32">
        <f>F2202/C2202*100</f>
        <v>100</v>
      </c>
      <c r="L2202" s="32"/>
      <c r="M2202" s="32">
        <f>H2202/E2202*100</f>
        <v>100</v>
      </c>
    </row>
    <row r="2203" spans="1:13" ht="18" customHeight="1">
      <c r="A2203" s="35"/>
      <c r="B2203" s="25"/>
      <c r="C2203" s="32"/>
      <c r="D2203" s="32"/>
      <c r="E2203" s="32"/>
      <c r="F2203" s="32"/>
      <c r="G2203" s="32"/>
      <c r="H2203" s="32"/>
      <c r="I2203" s="32"/>
      <c r="J2203" s="32"/>
      <c r="K2203" s="32"/>
      <c r="L2203" s="32"/>
      <c r="M2203" s="32"/>
    </row>
    <row r="2204" spans="1:13" s="28" customFormat="1" ht="18" customHeight="1">
      <c r="A2204" s="23" t="s">
        <v>318</v>
      </c>
      <c r="B2204" s="34">
        <v>85406</v>
      </c>
      <c r="C2204" s="24">
        <f>C2205</f>
        <v>1209585.28</v>
      </c>
      <c r="D2204" s="24">
        <f>D2205</f>
        <v>830598</v>
      </c>
      <c r="E2204" s="24">
        <f t="shared" ref="E2204:E2209" si="627">SUM(C2204:D2204)</f>
        <v>2040183.28</v>
      </c>
      <c r="F2204" s="24">
        <f>F2205</f>
        <v>1209575.3999999999</v>
      </c>
      <c r="G2204" s="24">
        <f>G2205</f>
        <v>830598</v>
      </c>
      <c r="H2204" s="24">
        <f t="shared" ref="H2204:H2209" si="628">SUM(F2204:G2204)</f>
        <v>2040173.4</v>
      </c>
      <c r="I2204" s="24">
        <f>I2205</f>
        <v>169931.47000000003</v>
      </c>
      <c r="J2204" s="24">
        <f>J2205</f>
        <v>0</v>
      </c>
      <c r="K2204" s="24">
        <f>F2204/C2204*100</f>
        <v>99.999183191118192</v>
      </c>
      <c r="L2204" s="24">
        <f>G2204/D2204*100</f>
        <v>100</v>
      </c>
      <c r="M2204" s="24">
        <f>H2204/E2204*100</f>
        <v>99.999515729782857</v>
      </c>
    </row>
    <row r="2205" spans="1:13" s="18" customFormat="1" ht="18" customHeight="1">
      <c r="A2205" s="22" t="s">
        <v>397</v>
      </c>
      <c r="B2205" s="15"/>
      <c r="C2205" s="74">
        <f>C2206+C2209</f>
        <v>1209585.28</v>
      </c>
      <c r="D2205" s="74">
        <f>D2206+D2209</f>
        <v>830598</v>
      </c>
      <c r="E2205" s="43">
        <f t="shared" si="627"/>
        <v>2040183.28</v>
      </c>
      <c r="F2205" s="74">
        <f>F2206+F2209</f>
        <v>1209575.3999999999</v>
      </c>
      <c r="G2205" s="74">
        <f>G2206+G2209</f>
        <v>830598</v>
      </c>
      <c r="H2205" s="43">
        <f t="shared" si="628"/>
        <v>2040173.4</v>
      </c>
      <c r="I2205" s="74">
        <f>I2206+I2209</f>
        <v>169931.47000000003</v>
      </c>
      <c r="J2205" s="74">
        <f>J2206+J2209</f>
        <v>0</v>
      </c>
      <c r="K2205" s="24">
        <f t="shared" ref="K2205:M2220" si="629">F2205/C2205*100</f>
        <v>99.999183191118192</v>
      </c>
      <c r="L2205" s="24">
        <f t="shared" si="629"/>
        <v>100</v>
      </c>
      <c r="M2205" s="24">
        <f t="shared" si="629"/>
        <v>99.999515729782857</v>
      </c>
    </row>
    <row r="2206" spans="1:13" s="18" customFormat="1" ht="18" customHeight="1">
      <c r="A2206" s="97" t="s">
        <v>398</v>
      </c>
      <c r="B2206" s="57"/>
      <c r="C2206" s="20">
        <f>C2207+C2208</f>
        <v>1209296.28</v>
      </c>
      <c r="D2206" s="20">
        <f>D2207+D2208</f>
        <v>830598</v>
      </c>
      <c r="E2206" s="32">
        <f t="shared" si="627"/>
        <v>2039894.28</v>
      </c>
      <c r="F2206" s="20">
        <f>F2207+F2208</f>
        <v>1209286.8499999999</v>
      </c>
      <c r="G2206" s="20">
        <f>G2207+G2208</f>
        <v>830598</v>
      </c>
      <c r="H2206" s="32">
        <f t="shared" si="628"/>
        <v>2039884.8499999999</v>
      </c>
      <c r="I2206" s="20">
        <f>I2207+I2208</f>
        <v>169931.47000000003</v>
      </c>
      <c r="J2206" s="20">
        <f>J2207+J2208</f>
        <v>0</v>
      </c>
      <c r="K2206" s="32">
        <f t="shared" si="629"/>
        <v>99.999220207640079</v>
      </c>
      <c r="L2206" s="32">
        <f t="shared" si="629"/>
        <v>100</v>
      </c>
      <c r="M2206" s="32">
        <f t="shared" si="629"/>
        <v>99.99953772114111</v>
      </c>
    </row>
    <row r="2207" spans="1:13" s="18" customFormat="1" ht="18" customHeight="1">
      <c r="A2207" s="98" t="s">
        <v>399</v>
      </c>
      <c r="B2207" s="57"/>
      <c r="C2207" s="20">
        <f>SUM(C2211:C2214)</f>
        <v>1063048</v>
      </c>
      <c r="D2207" s="20">
        <f>SUM(D2211:D2214)</f>
        <v>783973</v>
      </c>
      <c r="E2207" s="32">
        <f t="shared" si="627"/>
        <v>1847021</v>
      </c>
      <c r="F2207" s="20">
        <f>SUM(F2211:F2214)</f>
        <v>1063042.71</v>
      </c>
      <c r="G2207" s="20">
        <f>SUM(G2211:G2214)</f>
        <v>783973</v>
      </c>
      <c r="H2207" s="32">
        <f t="shared" si="628"/>
        <v>1847015.71</v>
      </c>
      <c r="I2207" s="20">
        <f>SUM(I2211:I2214)</f>
        <v>164209.40000000002</v>
      </c>
      <c r="J2207" s="20">
        <f>SUM(J2211:J2214)</f>
        <v>0</v>
      </c>
      <c r="K2207" s="32">
        <f t="shared" si="629"/>
        <v>99.999502374304825</v>
      </c>
      <c r="L2207" s="32">
        <f t="shared" si="629"/>
        <v>100</v>
      </c>
      <c r="M2207" s="32">
        <f t="shared" si="629"/>
        <v>99.999713592861156</v>
      </c>
    </row>
    <row r="2208" spans="1:13" s="18" customFormat="1" ht="18" customHeight="1">
      <c r="A2208" s="98" t="s">
        <v>400</v>
      </c>
      <c r="B2208" s="57"/>
      <c r="C2208" s="20">
        <f>SUM(C2215:C2226)</f>
        <v>146248.28</v>
      </c>
      <c r="D2208" s="20">
        <f>SUM(D2215:D2226)</f>
        <v>46625</v>
      </c>
      <c r="E2208" s="32">
        <f t="shared" si="627"/>
        <v>192873.28</v>
      </c>
      <c r="F2208" s="20">
        <f>SUM(F2215:F2226)</f>
        <v>146244.13999999998</v>
      </c>
      <c r="G2208" s="20">
        <f>SUM(G2215:G2226)</f>
        <v>46625</v>
      </c>
      <c r="H2208" s="32">
        <f t="shared" si="628"/>
        <v>192869.13999999998</v>
      </c>
      <c r="I2208" s="20">
        <f>SUM(I2215:I2226)</f>
        <v>5722.07</v>
      </c>
      <c r="J2208" s="20">
        <f>SUM(J2215:J2226)</f>
        <v>0</v>
      </c>
      <c r="K2208" s="32">
        <f t="shared" si="629"/>
        <v>99.997169197477049</v>
      </c>
      <c r="L2208" s="32">
        <f t="shared" si="629"/>
        <v>100</v>
      </c>
      <c r="M2208" s="32">
        <f t="shared" si="629"/>
        <v>99.997853512938633</v>
      </c>
    </row>
    <row r="2209" spans="1:13" s="18" customFormat="1" ht="18" customHeight="1">
      <c r="A2209" s="98" t="s">
        <v>402</v>
      </c>
      <c r="B2209" s="57"/>
      <c r="C2209" s="20">
        <f>C2210</f>
        <v>289</v>
      </c>
      <c r="D2209" s="20">
        <f>D2210</f>
        <v>0</v>
      </c>
      <c r="E2209" s="32">
        <f t="shared" si="627"/>
        <v>289</v>
      </c>
      <c r="F2209" s="20">
        <f>F2210</f>
        <v>288.55</v>
      </c>
      <c r="G2209" s="20">
        <f>G2210</f>
        <v>0</v>
      </c>
      <c r="H2209" s="32">
        <f t="shared" si="628"/>
        <v>288.55</v>
      </c>
      <c r="I2209" s="20">
        <f>I2210</f>
        <v>0</v>
      </c>
      <c r="J2209" s="20">
        <f>J2210</f>
        <v>0</v>
      </c>
      <c r="K2209" s="32">
        <f t="shared" si="629"/>
        <v>99.844290657439444</v>
      </c>
      <c r="L2209" s="32"/>
      <c r="M2209" s="32">
        <f t="shared" si="629"/>
        <v>99.844290657439444</v>
      </c>
    </row>
    <row r="2210" spans="1:13" ht="18" customHeight="1">
      <c r="A2210" s="35" t="s">
        <v>307</v>
      </c>
      <c r="B2210" s="25" t="s">
        <v>46</v>
      </c>
      <c r="C2210" s="27">
        <v>289</v>
      </c>
      <c r="D2210" s="27"/>
      <c r="E2210" s="27">
        <f t="shared" ref="E2210:E2226" si="630">C2210+D2210</f>
        <v>289</v>
      </c>
      <c r="F2210" s="27">
        <v>288.55</v>
      </c>
      <c r="G2210" s="27"/>
      <c r="H2210" s="27">
        <f t="shared" ref="H2210:H2226" si="631">F2210+G2210</f>
        <v>288.55</v>
      </c>
      <c r="I2210" s="32"/>
      <c r="J2210" s="32"/>
      <c r="K2210" s="32">
        <f t="shared" si="629"/>
        <v>99.844290657439444</v>
      </c>
      <c r="L2210" s="32"/>
      <c r="M2210" s="32">
        <f t="shared" si="629"/>
        <v>99.844290657439444</v>
      </c>
    </row>
    <row r="2211" spans="1:13" ht="18" customHeight="1">
      <c r="A2211" s="33" t="s">
        <v>33</v>
      </c>
      <c r="B2211" s="25" t="s">
        <v>34</v>
      </c>
      <c r="C2211" s="27">
        <v>827153</v>
      </c>
      <c r="D2211" s="27">
        <v>647352</v>
      </c>
      <c r="E2211" s="27">
        <f t="shared" si="630"/>
        <v>1474505</v>
      </c>
      <c r="F2211" s="27">
        <v>827152.4</v>
      </c>
      <c r="G2211" s="27">
        <v>647352</v>
      </c>
      <c r="H2211" s="27">
        <f t="shared" si="631"/>
        <v>1474504.4</v>
      </c>
      <c r="I2211" s="32">
        <v>22256.34</v>
      </c>
      <c r="J2211" s="32"/>
      <c r="K2211" s="32">
        <f t="shared" si="629"/>
        <v>99.99992746202939</v>
      </c>
      <c r="L2211" s="32">
        <f t="shared" si="629"/>
        <v>100</v>
      </c>
      <c r="M2211" s="32">
        <f t="shared" si="629"/>
        <v>99.999959308378067</v>
      </c>
    </row>
    <row r="2212" spans="1:13" ht="18" customHeight="1">
      <c r="A2212" s="33" t="s">
        <v>35</v>
      </c>
      <c r="B2212" s="25" t="s">
        <v>36</v>
      </c>
      <c r="C2212" s="27">
        <v>72332</v>
      </c>
      <c r="D2212" s="27">
        <v>37000</v>
      </c>
      <c r="E2212" s="27">
        <f t="shared" si="630"/>
        <v>109332</v>
      </c>
      <c r="F2212" s="27">
        <v>72331.429999999993</v>
      </c>
      <c r="G2212" s="27">
        <v>37000</v>
      </c>
      <c r="H2212" s="27">
        <f t="shared" si="631"/>
        <v>109331.43</v>
      </c>
      <c r="I2212" s="32">
        <v>109437.6</v>
      </c>
      <c r="J2212" s="32"/>
      <c r="K2212" s="32">
        <f t="shared" si="629"/>
        <v>99.999211967040864</v>
      </c>
      <c r="L2212" s="32">
        <f t="shared" si="629"/>
        <v>100</v>
      </c>
      <c r="M2212" s="32">
        <f t="shared" si="629"/>
        <v>99.999478652178681</v>
      </c>
    </row>
    <row r="2213" spans="1:13" ht="18" customHeight="1">
      <c r="A2213" s="35" t="s">
        <v>22</v>
      </c>
      <c r="B2213" s="25" t="s">
        <v>23</v>
      </c>
      <c r="C2213" s="27">
        <v>144953</v>
      </c>
      <c r="D2213" s="27">
        <v>88110</v>
      </c>
      <c r="E2213" s="27">
        <f t="shared" si="630"/>
        <v>233063</v>
      </c>
      <c r="F2213" s="27">
        <v>144950.85</v>
      </c>
      <c r="G2213" s="27">
        <v>88110</v>
      </c>
      <c r="H2213" s="27">
        <f t="shared" si="631"/>
        <v>233060.85</v>
      </c>
      <c r="I2213" s="27">
        <v>29071.83</v>
      </c>
      <c r="J2213" s="27"/>
      <c r="K2213" s="27">
        <f t="shared" si="629"/>
        <v>99.998516760605156</v>
      </c>
      <c r="L2213" s="27">
        <f t="shared" si="629"/>
        <v>100</v>
      </c>
      <c r="M2213" s="27">
        <f t="shared" si="629"/>
        <v>99.999077502649499</v>
      </c>
    </row>
    <row r="2214" spans="1:13" ht="18" customHeight="1">
      <c r="A2214" s="33" t="s">
        <v>24</v>
      </c>
      <c r="B2214" s="25" t="s">
        <v>25</v>
      </c>
      <c r="C2214" s="27">
        <v>18610</v>
      </c>
      <c r="D2214" s="27">
        <v>11511</v>
      </c>
      <c r="E2214" s="27">
        <f t="shared" si="630"/>
        <v>30121</v>
      </c>
      <c r="F2214" s="27">
        <v>18608.03</v>
      </c>
      <c r="G2214" s="27">
        <v>11511</v>
      </c>
      <c r="H2214" s="27">
        <f t="shared" si="631"/>
        <v>30119.03</v>
      </c>
      <c r="I2214" s="27">
        <v>3443.63</v>
      </c>
      <c r="J2214" s="27"/>
      <c r="K2214" s="27">
        <f t="shared" si="629"/>
        <v>99.989414293390638</v>
      </c>
      <c r="L2214" s="27">
        <f t="shared" si="629"/>
        <v>100</v>
      </c>
      <c r="M2214" s="27">
        <f t="shared" si="629"/>
        <v>99.993459712492935</v>
      </c>
    </row>
    <row r="2215" spans="1:13" ht="18" customHeight="1">
      <c r="A2215" s="35" t="s">
        <v>37</v>
      </c>
      <c r="B2215" s="25" t="s">
        <v>38</v>
      </c>
      <c r="C2215" s="27">
        <v>12080.28</v>
      </c>
      <c r="D2215" s="27">
        <v>6838</v>
      </c>
      <c r="E2215" s="27">
        <f t="shared" si="630"/>
        <v>18918.28</v>
      </c>
      <c r="F2215" s="27">
        <v>12079.98</v>
      </c>
      <c r="G2215" s="27">
        <v>6838</v>
      </c>
      <c r="H2215" s="27">
        <f t="shared" si="631"/>
        <v>18917.98</v>
      </c>
      <c r="I2215" s="27"/>
      <c r="J2215" s="27"/>
      <c r="K2215" s="27">
        <f t="shared" si="629"/>
        <v>99.997516613853307</v>
      </c>
      <c r="L2215" s="27">
        <f t="shared" si="629"/>
        <v>100</v>
      </c>
      <c r="M2215" s="27">
        <f t="shared" si="629"/>
        <v>99.998414232160656</v>
      </c>
    </row>
    <row r="2216" spans="1:13" ht="18" customHeight="1">
      <c r="A2216" s="33" t="s">
        <v>289</v>
      </c>
      <c r="B2216" s="25" t="s">
        <v>120</v>
      </c>
      <c r="C2216" s="27">
        <v>2405</v>
      </c>
      <c r="D2216" s="27"/>
      <c r="E2216" s="27">
        <f t="shared" si="630"/>
        <v>2405</v>
      </c>
      <c r="F2216" s="27">
        <v>2405</v>
      </c>
      <c r="G2216" s="27"/>
      <c r="H2216" s="27">
        <f t="shared" si="631"/>
        <v>2405</v>
      </c>
      <c r="I2216" s="27"/>
      <c r="J2216" s="27"/>
      <c r="K2216" s="27">
        <f t="shared" si="629"/>
        <v>100</v>
      </c>
      <c r="L2216" s="27"/>
      <c r="M2216" s="27">
        <f t="shared" si="629"/>
        <v>100</v>
      </c>
    </row>
    <row r="2217" spans="1:13" ht="18" customHeight="1">
      <c r="A2217" s="33" t="s">
        <v>47</v>
      </c>
      <c r="B2217" s="25" t="s">
        <v>48</v>
      </c>
      <c r="C2217" s="27">
        <v>21934</v>
      </c>
      <c r="D2217" s="27">
        <v>13887</v>
      </c>
      <c r="E2217" s="27">
        <f t="shared" si="630"/>
        <v>35821</v>
      </c>
      <c r="F2217" s="27">
        <v>21933.78</v>
      </c>
      <c r="G2217" s="27">
        <v>13887</v>
      </c>
      <c r="H2217" s="27">
        <f t="shared" si="631"/>
        <v>35820.78</v>
      </c>
      <c r="I2217" s="27">
        <v>5136.2299999999996</v>
      </c>
      <c r="J2217" s="27"/>
      <c r="K2217" s="27">
        <f t="shared" si="629"/>
        <v>99.998996990972913</v>
      </c>
      <c r="L2217" s="27">
        <f t="shared" si="629"/>
        <v>100</v>
      </c>
      <c r="M2217" s="27">
        <f t="shared" si="629"/>
        <v>99.999385835124642</v>
      </c>
    </row>
    <row r="2218" spans="1:13" ht="18" customHeight="1">
      <c r="A2218" s="35" t="s">
        <v>39</v>
      </c>
      <c r="B2218" s="25" t="s">
        <v>40</v>
      </c>
      <c r="C2218" s="27">
        <v>1497</v>
      </c>
      <c r="D2218" s="27"/>
      <c r="E2218" s="27">
        <f t="shared" si="630"/>
        <v>1497</v>
      </c>
      <c r="F2218" s="27">
        <v>1496.5</v>
      </c>
      <c r="G2218" s="27"/>
      <c r="H2218" s="27">
        <f t="shared" si="631"/>
        <v>1496.5</v>
      </c>
      <c r="I2218" s="27"/>
      <c r="J2218" s="27"/>
      <c r="K2218" s="27">
        <f t="shared" si="629"/>
        <v>99.966599866399463</v>
      </c>
      <c r="L2218" s="27"/>
      <c r="M2218" s="27">
        <f t="shared" si="629"/>
        <v>99.966599866399463</v>
      </c>
    </row>
    <row r="2219" spans="1:13" ht="18" customHeight="1">
      <c r="A2219" s="35" t="s">
        <v>211</v>
      </c>
      <c r="B2219" s="25" t="s">
        <v>212</v>
      </c>
      <c r="C2219" s="27">
        <v>400</v>
      </c>
      <c r="D2219" s="27"/>
      <c r="E2219" s="27">
        <f t="shared" si="630"/>
        <v>400</v>
      </c>
      <c r="F2219" s="27">
        <v>400</v>
      </c>
      <c r="G2219" s="27"/>
      <c r="H2219" s="27">
        <f t="shared" si="631"/>
        <v>400</v>
      </c>
      <c r="I2219" s="27"/>
      <c r="J2219" s="27"/>
      <c r="K2219" s="27">
        <f t="shared" si="629"/>
        <v>100</v>
      </c>
      <c r="L2219" s="27"/>
      <c r="M2219" s="27">
        <f t="shared" si="629"/>
        <v>100</v>
      </c>
    </row>
    <row r="2220" spans="1:13" ht="18" customHeight="1">
      <c r="A2220" s="33" t="s">
        <v>28</v>
      </c>
      <c r="B2220" s="25" t="s">
        <v>29</v>
      </c>
      <c r="C2220" s="27">
        <v>15893</v>
      </c>
      <c r="D2220" s="27">
        <v>4000</v>
      </c>
      <c r="E2220" s="27">
        <f t="shared" si="630"/>
        <v>19893</v>
      </c>
      <c r="F2220" s="27">
        <v>15892.98</v>
      </c>
      <c r="G2220" s="27">
        <v>4000</v>
      </c>
      <c r="H2220" s="27">
        <f t="shared" si="631"/>
        <v>19892.98</v>
      </c>
      <c r="I2220" s="27">
        <v>585.84</v>
      </c>
      <c r="J2220" s="27"/>
      <c r="K2220" s="27">
        <f t="shared" si="629"/>
        <v>99.999874158434537</v>
      </c>
      <c r="L2220" s="27">
        <f t="shared" si="629"/>
        <v>100</v>
      </c>
      <c r="M2220" s="27">
        <f t="shared" si="629"/>
        <v>99.999899462122357</v>
      </c>
    </row>
    <row r="2221" spans="1:13" ht="18" customHeight="1">
      <c r="A2221" s="33" t="s">
        <v>73</v>
      </c>
      <c r="B2221" s="25" t="s">
        <v>74</v>
      </c>
      <c r="C2221" s="27">
        <v>480</v>
      </c>
      <c r="D2221" s="27"/>
      <c r="E2221" s="27">
        <f>C2221+D2221</f>
        <v>480</v>
      </c>
      <c r="F2221" s="27">
        <v>480</v>
      </c>
      <c r="G2221" s="27"/>
      <c r="H2221" s="27">
        <f>F2221+G2221</f>
        <v>480</v>
      </c>
      <c r="I2221" s="27"/>
      <c r="J2221" s="27"/>
      <c r="K2221" s="27">
        <f t="shared" ref="K2221:K2226" si="632">F2221/C2221*100</f>
        <v>100</v>
      </c>
      <c r="L2221" s="27"/>
      <c r="M2221" s="27">
        <f t="shared" ref="M2221:M2226" si="633">H2221/E2221*100</f>
        <v>100</v>
      </c>
    </row>
    <row r="2222" spans="1:13" ht="18" customHeight="1">
      <c r="A2222" s="72" t="s">
        <v>285</v>
      </c>
      <c r="B2222" s="25" t="s">
        <v>261</v>
      </c>
      <c r="C2222" s="27">
        <v>3887</v>
      </c>
      <c r="D2222" s="27">
        <v>1000</v>
      </c>
      <c r="E2222" s="27">
        <f>C2222+D2222</f>
        <v>4887</v>
      </c>
      <c r="F2222" s="27">
        <v>3886.75</v>
      </c>
      <c r="G2222" s="27">
        <v>1000</v>
      </c>
      <c r="H2222" s="27">
        <f>F2222+G2222</f>
        <v>4886.75</v>
      </c>
      <c r="I2222" s="27"/>
      <c r="J2222" s="27"/>
      <c r="K2222" s="27">
        <f t="shared" si="632"/>
        <v>99.993568304605091</v>
      </c>
      <c r="L2222" s="27">
        <f>G2222/D2222*100</f>
        <v>100</v>
      </c>
      <c r="M2222" s="27">
        <f t="shared" si="633"/>
        <v>99.994884387149582</v>
      </c>
    </row>
    <row r="2223" spans="1:13" ht="18" customHeight="1">
      <c r="A2223" s="33" t="s">
        <v>41</v>
      </c>
      <c r="B2223" s="25" t="s">
        <v>42</v>
      </c>
      <c r="C2223" s="27">
        <v>81401</v>
      </c>
      <c r="D2223" s="27">
        <v>20100</v>
      </c>
      <c r="E2223" s="27">
        <f t="shared" si="630"/>
        <v>101501</v>
      </c>
      <c r="F2223" s="27">
        <v>81400.23</v>
      </c>
      <c r="G2223" s="27">
        <v>20100</v>
      </c>
      <c r="H2223" s="27">
        <f t="shared" si="631"/>
        <v>101500.23</v>
      </c>
      <c r="I2223" s="27"/>
      <c r="J2223" s="27"/>
      <c r="K2223" s="27">
        <f t="shared" si="632"/>
        <v>99.999054065674869</v>
      </c>
      <c r="L2223" s="27">
        <f>G2223/D2223*100</f>
        <v>100</v>
      </c>
      <c r="M2223" s="27">
        <f t="shared" si="633"/>
        <v>99.999241386784362</v>
      </c>
    </row>
    <row r="2224" spans="1:13" ht="18" customHeight="1">
      <c r="A2224" s="71" t="s">
        <v>279</v>
      </c>
      <c r="B2224" s="25" t="s">
        <v>265</v>
      </c>
      <c r="C2224" s="27">
        <v>980</v>
      </c>
      <c r="D2224" s="27"/>
      <c r="E2224" s="27">
        <f t="shared" si="630"/>
        <v>980</v>
      </c>
      <c r="F2224" s="27">
        <v>980</v>
      </c>
      <c r="G2224" s="27"/>
      <c r="H2224" s="27">
        <f t="shared" si="631"/>
        <v>980</v>
      </c>
      <c r="I2224" s="27"/>
      <c r="J2224" s="27"/>
      <c r="K2224" s="27">
        <f t="shared" si="632"/>
        <v>100</v>
      </c>
      <c r="L2224" s="27"/>
      <c r="M2224" s="27">
        <f t="shared" si="633"/>
        <v>100</v>
      </c>
    </row>
    <row r="2225" spans="1:13" ht="18" customHeight="1">
      <c r="A2225" s="71" t="s">
        <v>286</v>
      </c>
      <c r="B2225" s="25" t="s">
        <v>266</v>
      </c>
      <c r="C2225" s="27">
        <v>2000</v>
      </c>
      <c r="D2225" s="27"/>
      <c r="E2225" s="27">
        <f t="shared" si="630"/>
        <v>2000</v>
      </c>
      <c r="F2225" s="27">
        <v>1998.79</v>
      </c>
      <c r="G2225" s="27"/>
      <c r="H2225" s="27">
        <f t="shared" si="631"/>
        <v>1998.79</v>
      </c>
      <c r="I2225" s="27"/>
      <c r="J2225" s="27"/>
      <c r="K2225" s="27">
        <f t="shared" si="632"/>
        <v>99.93950000000001</v>
      </c>
      <c r="L2225" s="27"/>
      <c r="M2225" s="27">
        <f t="shared" si="633"/>
        <v>99.93950000000001</v>
      </c>
    </row>
    <row r="2226" spans="1:13" ht="18" customHeight="1">
      <c r="A2226" s="71" t="s">
        <v>287</v>
      </c>
      <c r="B2226" s="25" t="s">
        <v>267</v>
      </c>
      <c r="C2226" s="27">
        <v>3291</v>
      </c>
      <c r="D2226" s="27">
        <v>800</v>
      </c>
      <c r="E2226" s="27">
        <f t="shared" si="630"/>
        <v>4091</v>
      </c>
      <c r="F2226" s="27">
        <v>3290.13</v>
      </c>
      <c r="G2226" s="27">
        <v>800</v>
      </c>
      <c r="H2226" s="27">
        <f t="shared" si="631"/>
        <v>4090.13</v>
      </c>
      <c r="I2226" s="27"/>
      <c r="J2226" s="27"/>
      <c r="K2226" s="27">
        <f t="shared" si="632"/>
        <v>99.973564266180489</v>
      </c>
      <c r="L2226" s="27">
        <f>G2226/D2226*100</f>
        <v>100</v>
      </c>
      <c r="M2226" s="27">
        <f t="shared" si="633"/>
        <v>99.978733805915425</v>
      </c>
    </row>
    <row r="2227" spans="1:13" ht="18" customHeight="1">
      <c r="A2227" s="30"/>
      <c r="B2227" s="30"/>
      <c r="C2227" s="27"/>
      <c r="D2227" s="27"/>
      <c r="E2227" s="27"/>
      <c r="F2227" s="27"/>
      <c r="G2227" s="27"/>
      <c r="H2227" s="27"/>
      <c r="I2227" s="27"/>
      <c r="J2227" s="27"/>
      <c r="K2227" s="27"/>
      <c r="L2227" s="27"/>
      <c r="M2227" s="27"/>
    </row>
    <row r="2228" spans="1:13" s="28" customFormat="1" ht="18" customHeight="1">
      <c r="A2228" s="23" t="s">
        <v>246</v>
      </c>
      <c r="B2228" s="34">
        <v>85410</v>
      </c>
      <c r="C2228" s="24">
        <f>C2229</f>
        <v>760187</v>
      </c>
      <c r="D2228" s="24">
        <f>D2229</f>
        <v>0</v>
      </c>
      <c r="E2228" s="24">
        <f t="shared" ref="E2228:E2233" si="634">SUM(C2228:D2228)</f>
        <v>760187</v>
      </c>
      <c r="F2228" s="24">
        <f>F2229</f>
        <v>753586.16</v>
      </c>
      <c r="G2228" s="24">
        <f>G2229</f>
        <v>0</v>
      </c>
      <c r="H2228" s="24">
        <f t="shared" ref="H2228:H2233" si="635">SUM(F2228:G2228)</f>
        <v>753586.16</v>
      </c>
      <c r="I2228" s="24">
        <f>I2229</f>
        <v>53342.200000000004</v>
      </c>
      <c r="J2228" s="24">
        <f>J2229</f>
        <v>0</v>
      </c>
      <c r="K2228" s="24">
        <f t="shared" ref="K2228:K2250" si="636">F2228/C2228*100</f>
        <v>99.131682072963628</v>
      </c>
      <c r="L2228" s="24">
        <v>0</v>
      </c>
      <c r="M2228" s="24">
        <f t="shared" ref="M2228:M2250" si="637">H2228/E2228*100</f>
        <v>99.131682072963628</v>
      </c>
    </row>
    <row r="2229" spans="1:13" s="28" customFormat="1" ht="18" customHeight="1">
      <c r="A2229" s="22" t="s">
        <v>397</v>
      </c>
      <c r="B2229" s="34"/>
      <c r="C2229" s="24">
        <f>C2230+C2233</f>
        <v>760187</v>
      </c>
      <c r="D2229" s="24">
        <f>D2230+D2233</f>
        <v>0</v>
      </c>
      <c r="E2229" s="24">
        <f t="shared" si="634"/>
        <v>760187</v>
      </c>
      <c r="F2229" s="24">
        <f>F2230+F2233</f>
        <v>753586.16</v>
      </c>
      <c r="G2229" s="24">
        <f>G2230+G2233</f>
        <v>0</v>
      </c>
      <c r="H2229" s="24">
        <f t="shared" si="635"/>
        <v>753586.16</v>
      </c>
      <c r="I2229" s="24">
        <f>I2230+I2233</f>
        <v>53342.200000000004</v>
      </c>
      <c r="J2229" s="24">
        <f>J2230+J2233</f>
        <v>0</v>
      </c>
      <c r="K2229" s="24">
        <f t="shared" si="636"/>
        <v>99.131682072963628</v>
      </c>
      <c r="L2229" s="24"/>
      <c r="M2229" s="24">
        <f t="shared" si="637"/>
        <v>99.131682072963628</v>
      </c>
    </row>
    <row r="2230" spans="1:13" ht="18" customHeight="1">
      <c r="A2230" s="97" t="s">
        <v>398</v>
      </c>
      <c r="B2230" s="56"/>
      <c r="C2230" s="27">
        <f>C2231+C2232</f>
        <v>757460</v>
      </c>
      <c r="D2230" s="27">
        <f>D2231+D2232</f>
        <v>0</v>
      </c>
      <c r="E2230" s="27">
        <f t="shared" si="634"/>
        <v>757460</v>
      </c>
      <c r="F2230" s="27">
        <f>F2231+F2232</f>
        <v>750859.74</v>
      </c>
      <c r="G2230" s="27">
        <f>G2231+G2232</f>
        <v>0</v>
      </c>
      <c r="H2230" s="27">
        <f t="shared" si="635"/>
        <v>750859.74</v>
      </c>
      <c r="I2230" s="27">
        <f>I2231+I2232</f>
        <v>53342.200000000004</v>
      </c>
      <c r="J2230" s="27">
        <f>J2231+J2232</f>
        <v>0</v>
      </c>
      <c r="K2230" s="32">
        <f t="shared" si="636"/>
        <v>99.128632535051352</v>
      </c>
      <c r="L2230" s="32"/>
      <c r="M2230" s="32">
        <f t="shared" si="637"/>
        <v>99.128632535051352</v>
      </c>
    </row>
    <row r="2231" spans="1:13" ht="18" customHeight="1">
      <c r="A2231" s="98" t="s">
        <v>399</v>
      </c>
      <c r="B2231" s="56"/>
      <c r="C2231" s="27">
        <f>SUM(C2235:C2238)</f>
        <v>526502</v>
      </c>
      <c r="D2231" s="27">
        <f>SUM(D2235:D2238)</f>
        <v>0</v>
      </c>
      <c r="E2231" s="27">
        <f t="shared" si="634"/>
        <v>526502</v>
      </c>
      <c r="F2231" s="27">
        <f>SUM(F2235:F2238)</f>
        <v>521906.96</v>
      </c>
      <c r="G2231" s="27">
        <f>SUM(G2235:G2238)</f>
        <v>0</v>
      </c>
      <c r="H2231" s="27">
        <f t="shared" si="635"/>
        <v>521906.96</v>
      </c>
      <c r="I2231" s="27">
        <f>SUM(I2235:I2238)</f>
        <v>48964.140000000007</v>
      </c>
      <c r="J2231" s="27">
        <f>SUM(J2235:J2238)</f>
        <v>0</v>
      </c>
      <c r="K2231" s="32">
        <f t="shared" si="636"/>
        <v>99.127251178533044</v>
      </c>
      <c r="L2231" s="32"/>
      <c r="M2231" s="32">
        <f t="shared" si="637"/>
        <v>99.127251178533044</v>
      </c>
    </row>
    <row r="2232" spans="1:13" ht="18" customHeight="1">
      <c r="A2232" s="98" t="s">
        <v>400</v>
      </c>
      <c r="B2232" s="56"/>
      <c r="C2232" s="27">
        <f>SUM(C2239:C2250)</f>
        <v>230958</v>
      </c>
      <c r="D2232" s="27">
        <f>SUM(D2239:D2250)</f>
        <v>0</v>
      </c>
      <c r="E2232" s="27">
        <f t="shared" si="634"/>
        <v>230958</v>
      </c>
      <c r="F2232" s="27">
        <f>SUM(F2239:F2250)</f>
        <v>228952.78</v>
      </c>
      <c r="G2232" s="27">
        <f>SUM(G2239:G2250)</f>
        <v>0</v>
      </c>
      <c r="H2232" s="27">
        <f t="shared" si="635"/>
        <v>228952.78</v>
      </c>
      <c r="I2232" s="27">
        <f>SUM(I2239:I2250)</f>
        <v>4378.0600000000004</v>
      </c>
      <c r="J2232" s="27">
        <f>SUM(J2239:J2250)</f>
        <v>0</v>
      </c>
      <c r="K2232" s="32">
        <f t="shared" si="636"/>
        <v>99.131781536036854</v>
      </c>
      <c r="L2232" s="32"/>
      <c r="M2232" s="32">
        <f t="shared" si="637"/>
        <v>99.131781536036854</v>
      </c>
    </row>
    <row r="2233" spans="1:13" s="18" customFormat="1" ht="18" customHeight="1">
      <c r="A2233" s="98" t="s">
        <v>402</v>
      </c>
      <c r="B2233" s="15"/>
      <c r="C2233" s="17">
        <f>C2234</f>
        <v>2727</v>
      </c>
      <c r="D2233" s="17">
        <f>D2234</f>
        <v>0</v>
      </c>
      <c r="E2233" s="27">
        <f t="shared" si="634"/>
        <v>2727</v>
      </c>
      <c r="F2233" s="17">
        <f>F2234</f>
        <v>2726.42</v>
      </c>
      <c r="G2233" s="17">
        <f>G2234</f>
        <v>0</v>
      </c>
      <c r="H2233" s="17">
        <f t="shared" si="635"/>
        <v>2726.42</v>
      </c>
      <c r="I2233" s="17">
        <f>I2234</f>
        <v>0</v>
      </c>
      <c r="J2233" s="17">
        <f>J2234</f>
        <v>0</v>
      </c>
      <c r="K2233" s="17">
        <f t="shared" si="636"/>
        <v>99.978731206453986</v>
      </c>
      <c r="L2233" s="17"/>
      <c r="M2233" s="17">
        <f t="shared" si="637"/>
        <v>99.978731206453986</v>
      </c>
    </row>
    <row r="2234" spans="1:13" ht="18" customHeight="1">
      <c r="A2234" s="35" t="s">
        <v>307</v>
      </c>
      <c r="B2234" s="25" t="s">
        <v>46</v>
      </c>
      <c r="C2234" s="27">
        <v>2727</v>
      </c>
      <c r="D2234" s="27"/>
      <c r="E2234" s="27">
        <f t="shared" ref="E2234:E2250" si="638">C2234+D2234</f>
        <v>2727</v>
      </c>
      <c r="F2234" s="27">
        <v>2726.42</v>
      </c>
      <c r="G2234" s="27"/>
      <c r="H2234" s="27">
        <f t="shared" ref="H2234:H2250" si="639">F2234+G2234</f>
        <v>2726.42</v>
      </c>
      <c r="I2234" s="27"/>
      <c r="J2234" s="27"/>
      <c r="K2234" s="27">
        <f t="shared" si="636"/>
        <v>99.978731206453986</v>
      </c>
      <c r="L2234" s="17"/>
      <c r="M2234" s="27">
        <f t="shared" si="637"/>
        <v>99.978731206453986</v>
      </c>
    </row>
    <row r="2235" spans="1:13" ht="18" customHeight="1">
      <c r="A2235" s="33" t="s">
        <v>33</v>
      </c>
      <c r="B2235" s="25" t="s">
        <v>34</v>
      </c>
      <c r="C2235" s="27">
        <v>419763</v>
      </c>
      <c r="D2235" s="27"/>
      <c r="E2235" s="27">
        <f t="shared" si="638"/>
        <v>419763</v>
      </c>
      <c r="F2235" s="27">
        <v>417137.78</v>
      </c>
      <c r="G2235" s="27"/>
      <c r="H2235" s="27">
        <f t="shared" si="639"/>
        <v>417137.78</v>
      </c>
      <c r="I2235" s="27">
        <v>5245.69</v>
      </c>
      <c r="J2235" s="27"/>
      <c r="K2235" s="27">
        <f t="shared" si="636"/>
        <v>99.374594711777846</v>
      </c>
      <c r="L2235" s="17"/>
      <c r="M2235" s="27">
        <f t="shared" si="637"/>
        <v>99.374594711777846</v>
      </c>
    </row>
    <row r="2236" spans="1:13" ht="18" customHeight="1">
      <c r="A2236" s="33" t="s">
        <v>35</v>
      </c>
      <c r="B2236" s="25" t="s">
        <v>36</v>
      </c>
      <c r="C2236" s="27">
        <v>35081</v>
      </c>
      <c r="D2236" s="27"/>
      <c r="E2236" s="27">
        <f t="shared" si="638"/>
        <v>35081</v>
      </c>
      <c r="F2236" s="27">
        <v>35069.33</v>
      </c>
      <c r="G2236" s="27"/>
      <c r="H2236" s="27">
        <f t="shared" si="639"/>
        <v>35069.33</v>
      </c>
      <c r="I2236" s="27">
        <v>32920.81</v>
      </c>
      <c r="J2236" s="27"/>
      <c r="K2236" s="27">
        <f t="shared" si="636"/>
        <v>99.966734129585817</v>
      </c>
      <c r="L2236" s="17"/>
      <c r="M2236" s="27">
        <f t="shared" si="637"/>
        <v>99.966734129585817</v>
      </c>
    </row>
    <row r="2237" spans="1:13" ht="18" customHeight="1">
      <c r="A2237" s="35" t="s">
        <v>22</v>
      </c>
      <c r="B2237" s="25" t="s">
        <v>23</v>
      </c>
      <c r="C2237" s="27">
        <v>64086</v>
      </c>
      <c r="D2237" s="27"/>
      <c r="E2237" s="27">
        <f t="shared" si="638"/>
        <v>64086</v>
      </c>
      <c r="F2237" s="27">
        <v>62413.91</v>
      </c>
      <c r="G2237" s="27"/>
      <c r="H2237" s="27">
        <f t="shared" si="639"/>
        <v>62413.91</v>
      </c>
      <c r="I2237" s="27">
        <v>9813.41</v>
      </c>
      <c r="J2237" s="27"/>
      <c r="K2237" s="27">
        <f t="shared" si="636"/>
        <v>97.390865399619258</v>
      </c>
      <c r="L2237" s="17"/>
      <c r="M2237" s="27">
        <f t="shared" si="637"/>
        <v>97.390865399619258</v>
      </c>
    </row>
    <row r="2238" spans="1:13" ht="18" customHeight="1">
      <c r="A2238" s="33" t="s">
        <v>24</v>
      </c>
      <c r="B2238" s="25" t="s">
        <v>25</v>
      </c>
      <c r="C2238" s="27">
        <v>7572</v>
      </c>
      <c r="D2238" s="27"/>
      <c r="E2238" s="27">
        <f t="shared" si="638"/>
        <v>7572</v>
      </c>
      <c r="F2238" s="27">
        <v>7285.94</v>
      </c>
      <c r="G2238" s="27"/>
      <c r="H2238" s="27">
        <f t="shared" si="639"/>
        <v>7285.94</v>
      </c>
      <c r="I2238" s="27">
        <v>984.23</v>
      </c>
      <c r="J2238" s="27"/>
      <c r="K2238" s="27">
        <f t="shared" si="636"/>
        <v>96.222134178552551</v>
      </c>
      <c r="L2238" s="17"/>
      <c r="M2238" s="27">
        <f t="shared" si="637"/>
        <v>96.222134178552551</v>
      </c>
    </row>
    <row r="2239" spans="1:13" ht="18" customHeight="1">
      <c r="A2239" s="35" t="s">
        <v>37</v>
      </c>
      <c r="B2239" s="25" t="s">
        <v>38</v>
      </c>
      <c r="C2239" s="27">
        <v>16010</v>
      </c>
      <c r="D2239" s="27"/>
      <c r="E2239" s="27">
        <f t="shared" si="638"/>
        <v>16010</v>
      </c>
      <c r="F2239" s="27">
        <v>16007.61</v>
      </c>
      <c r="G2239" s="27"/>
      <c r="H2239" s="27">
        <f t="shared" si="639"/>
        <v>16007.61</v>
      </c>
      <c r="I2239" s="27"/>
      <c r="J2239" s="27"/>
      <c r="K2239" s="27">
        <f t="shared" si="636"/>
        <v>99.985071830106193</v>
      </c>
      <c r="L2239" s="17"/>
      <c r="M2239" s="27">
        <f t="shared" si="637"/>
        <v>99.985071830106193</v>
      </c>
    </row>
    <row r="2240" spans="1:13" ht="18" customHeight="1">
      <c r="A2240" s="33" t="s">
        <v>123</v>
      </c>
      <c r="B2240" s="25" t="s">
        <v>124</v>
      </c>
      <c r="C2240" s="27">
        <v>77200</v>
      </c>
      <c r="D2240" s="27"/>
      <c r="E2240" s="27">
        <f t="shared" si="638"/>
        <v>77200</v>
      </c>
      <c r="F2240" s="27">
        <v>77099.98</v>
      </c>
      <c r="G2240" s="27"/>
      <c r="H2240" s="27">
        <f t="shared" si="639"/>
        <v>77099.98</v>
      </c>
      <c r="I2240" s="27"/>
      <c r="J2240" s="27"/>
      <c r="K2240" s="27">
        <f t="shared" si="636"/>
        <v>99.870440414507769</v>
      </c>
      <c r="L2240" s="17"/>
      <c r="M2240" s="27">
        <f t="shared" si="637"/>
        <v>99.870440414507769</v>
      </c>
    </row>
    <row r="2241" spans="1:13" ht="18" customHeight="1">
      <c r="A2241" s="33" t="s">
        <v>47</v>
      </c>
      <c r="B2241" s="25" t="s">
        <v>48</v>
      </c>
      <c r="C2241" s="27">
        <v>79913</v>
      </c>
      <c r="D2241" s="27"/>
      <c r="E2241" s="27">
        <f t="shared" si="638"/>
        <v>79913</v>
      </c>
      <c r="F2241" s="27">
        <v>79913</v>
      </c>
      <c r="G2241" s="27"/>
      <c r="H2241" s="27">
        <f t="shared" si="639"/>
        <v>79913</v>
      </c>
      <c r="I2241" s="27">
        <v>4133.6400000000003</v>
      </c>
      <c r="J2241" s="27"/>
      <c r="K2241" s="27">
        <f t="shared" si="636"/>
        <v>100</v>
      </c>
      <c r="L2241" s="17"/>
      <c r="M2241" s="27">
        <f t="shared" si="637"/>
        <v>100</v>
      </c>
    </row>
    <row r="2242" spans="1:13" ht="18" customHeight="1">
      <c r="A2242" s="35" t="s">
        <v>39</v>
      </c>
      <c r="B2242" s="25" t="s">
        <v>40</v>
      </c>
      <c r="C2242" s="27">
        <v>11674</v>
      </c>
      <c r="D2242" s="27"/>
      <c r="E2242" s="27">
        <f t="shared" si="638"/>
        <v>11674</v>
      </c>
      <c r="F2242" s="27">
        <v>11589.16</v>
      </c>
      <c r="G2242" s="27"/>
      <c r="H2242" s="27">
        <f t="shared" si="639"/>
        <v>11589.16</v>
      </c>
      <c r="I2242" s="27"/>
      <c r="J2242" s="27"/>
      <c r="K2242" s="27">
        <f t="shared" si="636"/>
        <v>99.273256810005137</v>
      </c>
      <c r="L2242" s="17"/>
      <c r="M2242" s="27">
        <f t="shared" si="637"/>
        <v>99.273256810005137</v>
      </c>
    </row>
    <row r="2243" spans="1:13" ht="18" customHeight="1">
      <c r="A2243" s="35" t="s">
        <v>211</v>
      </c>
      <c r="B2243" s="25" t="s">
        <v>212</v>
      </c>
      <c r="C2243" s="27">
        <v>960</v>
      </c>
      <c r="D2243" s="27"/>
      <c r="E2243" s="27">
        <f t="shared" si="638"/>
        <v>960</v>
      </c>
      <c r="F2243" s="27">
        <v>165</v>
      </c>
      <c r="G2243" s="27"/>
      <c r="H2243" s="27">
        <f t="shared" si="639"/>
        <v>165</v>
      </c>
      <c r="I2243" s="27"/>
      <c r="J2243" s="27"/>
      <c r="K2243" s="27">
        <f t="shared" si="636"/>
        <v>17.1875</v>
      </c>
      <c r="L2243" s="17"/>
      <c r="M2243" s="27">
        <f t="shared" si="637"/>
        <v>17.1875</v>
      </c>
    </row>
    <row r="2244" spans="1:13" ht="18" customHeight="1">
      <c r="A2244" s="33" t="s">
        <v>28</v>
      </c>
      <c r="B2244" s="25" t="s">
        <v>29</v>
      </c>
      <c r="C2244" s="27">
        <v>17120</v>
      </c>
      <c r="D2244" s="27"/>
      <c r="E2244" s="27">
        <f t="shared" si="638"/>
        <v>17120</v>
      </c>
      <c r="F2244" s="27">
        <v>17117.77</v>
      </c>
      <c r="G2244" s="27"/>
      <c r="H2244" s="27">
        <f t="shared" si="639"/>
        <v>17117.77</v>
      </c>
      <c r="I2244" s="27">
        <v>244.42</v>
      </c>
      <c r="J2244" s="27"/>
      <c r="K2244" s="27">
        <f t="shared" si="636"/>
        <v>99.986974299065423</v>
      </c>
      <c r="L2244" s="17"/>
      <c r="M2244" s="27">
        <f t="shared" si="637"/>
        <v>99.986974299065423</v>
      </c>
    </row>
    <row r="2245" spans="1:13" ht="18" customHeight="1">
      <c r="A2245" s="33" t="s">
        <v>73</v>
      </c>
      <c r="B2245" s="25" t="s">
        <v>74</v>
      </c>
      <c r="C2245" s="27">
        <v>808</v>
      </c>
      <c r="D2245" s="27"/>
      <c r="E2245" s="27">
        <f>C2245+D2245</f>
        <v>808</v>
      </c>
      <c r="F2245" s="27">
        <v>392.26</v>
      </c>
      <c r="G2245" s="27"/>
      <c r="H2245" s="27">
        <f>F2245+G2245</f>
        <v>392.26</v>
      </c>
      <c r="I2245" s="27"/>
      <c r="J2245" s="27"/>
      <c r="K2245" s="27">
        <f t="shared" si="636"/>
        <v>48.547029702970299</v>
      </c>
      <c r="L2245" s="17"/>
      <c r="M2245" s="27">
        <f t="shared" si="637"/>
        <v>48.547029702970299</v>
      </c>
    </row>
    <row r="2246" spans="1:13" ht="18" customHeight="1">
      <c r="A2246" s="72" t="s">
        <v>285</v>
      </c>
      <c r="B2246" s="25" t="s">
        <v>261</v>
      </c>
      <c r="C2246" s="27">
        <v>2000</v>
      </c>
      <c r="D2246" s="27"/>
      <c r="E2246" s="27">
        <f>C2246+D2246</f>
        <v>2000</v>
      </c>
      <c r="F2246" s="27">
        <v>2000</v>
      </c>
      <c r="G2246" s="27"/>
      <c r="H2246" s="27">
        <f>F2246+G2246</f>
        <v>2000</v>
      </c>
      <c r="I2246" s="27"/>
      <c r="J2246" s="27"/>
      <c r="K2246" s="27">
        <f t="shared" si="636"/>
        <v>100</v>
      </c>
      <c r="L2246" s="17"/>
      <c r="M2246" s="27">
        <f t="shared" si="637"/>
        <v>100</v>
      </c>
    </row>
    <row r="2247" spans="1:13" ht="18" customHeight="1">
      <c r="A2247" s="72" t="s">
        <v>290</v>
      </c>
      <c r="B2247" s="25" t="s">
        <v>262</v>
      </c>
      <c r="C2247" s="27">
        <v>100</v>
      </c>
      <c r="D2247" s="27"/>
      <c r="E2247" s="27">
        <f>C2247+D2247</f>
        <v>100</v>
      </c>
      <c r="F2247" s="27"/>
      <c r="G2247" s="27"/>
      <c r="H2247" s="27">
        <f>F2247+G2247</f>
        <v>0</v>
      </c>
      <c r="I2247" s="27"/>
      <c r="J2247" s="27"/>
      <c r="K2247" s="27">
        <f t="shared" si="636"/>
        <v>0</v>
      </c>
      <c r="L2247" s="17"/>
      <c r="M2247" s="27">
        <f t="shared" si="637"/>
        <v>0</v>
      </c>
    </row>
    <row r="2248" spans="1:13" ht="18" customHeight="1">
      <c r="A2248" s="33" t="s">
        <v>41</v>
      </c>
      <c r="B2248" s="25" t="s">
        <v>42</v>
      </c>
      <c r="C2248" s="27">
        <v>24308</v>
      </c>
      <c r="D2248" s="27"/>
      <c r="E2248" s="27">
        <f t="shared" si="638"/>
        <v>24308</v>
      </c>
      <c r="F2248" s="27">
        <v>24308</v>
      </c>
      <c r="G2248" s="27"/>
      <c r="H2248" s="27">
        <f t="shared" si="639"/>
        <v>24308</v>
      </c>
      <c r="I2248" s="27"/>
      <c r="J2248" s="27"/>
      <c r="K2248" s="27">
        <f t="shared" si="636"/>
        <v>100</v>
      </c>
      <c r="L2248" s="17"/>
      <c r="M2248" s="27">
        <f t="shared" si="637"/>
        <v>100</v>
      </c>
    </row>
    <row r="2249" spans="1:13" ht="18" customHeight="1">
      <c r="A2249" s="71" t="s">
        <v>279</v>
      </c>
      <c r="B2249" s="25" t="s">
        <v>265</v>
      </c>
      <c r="C2249" s="27">
        <v>505</v>
      </c>
      <c r="D2249" s="27"/>
      <c r="E2249" s="27">
        <f t="shared" si="638"/>
        <v>505</v>
      </c>
      <c r="F2249" s="27"/>
      <c r="G2249" s="27"/>
      <c r="H2249" s="27">
        <f t="shared" si="639"/>
        <v>0</v>
      </c>
      <c r="I2249" s="27"/>
      <c r="J2249" s="27"/>
      <c r="K2249" s="27">
        <f t="shared" si="636"/>
        <v>0</v>
      </c>
      <c r="L2249" s="17"/>
      <c r="M2249" s="27">
        <f t="shared" si="637"/>
        <v>0</v>
      </c>
    </row>
    <row r="2250" spans="1:13" ht="18" customHeight="1">
      <c r="A2250" s="71" t="s">
        <v>286</v>
      </c>
      <c r="B2250" s="25" t="s">
        <v>266</v>
      </c>
      <c r="C2250" s="27">
        <v>360</v>
      </c>
      <c r="D2250" s="27"/>
      <c r="E2250" s="27">
        <f t="shared" si="638"/>
        <v>360</v>
      </c>
      <c r="F2250" s="27">
        <v>360</v>
      </c>
      <c r="G2250" s="27"/>
      <c r="H2250" s="27">
        <f t="shared" si="639"/>
        <v>360</v>
      </c>
      <c r="I2250" s="27"/>
      <c r="J2250" s="27"/>
      <c r="K2250" s="27">
        <f t="shared" si="636"/>
        <v>100</v>
      </c>
      <c r="L2250" s="17"/>
      <c r="M2250" s="27">
        <f t="shared" si="637"/>
        <v>100</v>
      </c>
    </row>
    <row r="2251" spans="1:13" ht="18" customHeight="1">
      <c r="A2251" s="33"/>
      <c r="B2251" s="25"/>
      <c r="C2251" s="27"/>
      <c r="D2251" s="27"/>
      <c r="E2251" s="27"/>
      <c r="F2251" s="27"/>
      <c r="G2251" s="27"/>
      <c r="H2251" s="27"/>
      <c r="I2251" s="27"/>
      <c r="J2251" s="27"/>
      <c r="K2251" s="27"/>
      <c r="L2251" s="27"/>
      <c r="M2251" s="27"/>
    </row>
    <row r="2252" spans="1:13" ht="18" customHeight="1">
      <c r="A2252" s="33" t="s">
        <v>370</v>
      </c>
      <c r="B2252" s="34">
        <v>85419</v>
      </c>
      <c r="C2252" s="43">
        <f t="shared" ref="C2252:D2254" si="640">C2253</f>
        <v>607104</v>
      </c>
      <c r="D2252" s="43">
        <f t="shared" si="640"/>
        <v>0</v>
      </c>
      <c r="E2252" s="43">
        <f>C2252+D2252</f>
        <v>607104</v>
      </c>
      <c r="F2252" s="43">
        <f t="shared" ref="F2252:G2254" si="641">F2253</f>
        <v>607103.4</v>
      </c>
      <c r="G2252" s="43">
        <f t="shared" si="641"/>
        <v>0</v>
      </c>
      <c r="H2252" s="43">
        <f>F2252+G2252</f>
        <v>607103.4</v>
      </c>
      <c r="I2252" s="43">
        <f t="shared" ref="I2252:J2254" si="642">I2253</f>
        <v>0</v>
      </c>
      <c r="J2252" s="43">
        <f t="shared" si="642"/>
        <v>0</v>
      </c>
      <c r="K2252" s="74">
        <f>F2252/C2252*100</f>
        <v>99.999901170145478</v>
      </c>
      <c r="L2252" s="43">
        <v>0</v>
      </c>
      <c r="M2252" s="74">
        <f>H2252/E2252*100</f>
        <v>99.999901170145478</v>
      </c>
    </row>
    <row r="2253" spans="1:13" ht="18" customHeight="1">
      <c r="A2253" s="22" t="s">
        <v>397</v>
      </c>
      <c r="B2253" s="34"/>
      <c r="C2253" s="43">
        <f t="shared" si="640"/>
        <v>607104</v>
      </c>
      <c r="D2253" s="43">
        <f t="shared" si="640"/>
        <v>0</v>
      </c>
      <c r="E2253" s="43">
        <f>C2253+D2253</f>
        <v>607104</v>
      </c>
      <c r="F2253" s="43">
        <f t="shared" si="641"/>
        <v>607103.4</v>
      </c>
      <c r="G2253" s="43">
        <f t="shared" si="641"/>
        <v>0</v>
      </c>
      <c r="H2253" s="43">
        <f>F2253+G2253</f>
        <v>607103.4</v>
      </c>
      <c r="I2253" s="43">
        <f t="shared" si="642"/>
        <v>0</v>
      </c>
      <c r="J2253" s="43">
        <f t="shared" si="642"/>
        <v>0</v>
      </c>
      <c r="K2253" s="74">
        <f>F2253/C2253*100</f>
        <v>99.999901170145478</v>
      </c>
      <c r="L2253" s="43"/>
      <c r="M2253" s="74">
        <f>H2253/E2253*100</f>
        <v>99.999901170145478</v>
      </c>
    </row>
    <row r="2254" spans="1:13" ht="18" customHeight="1">
      <c r="A2254" s="97" t="s">
        <v>415</v>
      </c>
      <c r="B2254" s="73"/>
      <c r="C2254" s="32">
        <f t="shared" si="640"/>
        <v>607104</v>
      </c>
      <c r="D2254" s="32">
        <f t="shared" si="640"/>
        <v>0</v>
      </c>
      <c r="E2254" s="32">
        <f>C2254+D2254</f>
        <v>607104</v>
      </c>
      <c r="F2254" s="32">
        <f t="shared" si="641"/>
        <v>607103.4</v>
      </c>
      <c r="G2254" s="32">
        <f t="shared" si="641"/>
        <v>0</v>
      </c>
      <c r="H2254" s="32">
        <f>F2254+G2254</f>
        <v>607103.4</v>
      </c>
      <c r="I2254" s="32">
        <f t="shared" si="642"/>
        <v>0</v>
      </c>
      <c r="J2254" s="32">
        <f t="shared" si="642"/>
        <v>0</v>
      </c>
      <c r="K2254" s="17">
        <f>F2254/C2254*100</f>
        <v>99.999901170145478</v>
      </c>
      <c r="L2254" s="32"/>
      <c r="M2254" s="17">
        <f>H2254/E2254*100</f>
        <v>99.999901170145478</v>
      </c>
    </row>
    <row r="2255" spans="1:13" ht="18" customHeight="1">
      <c r="A2255" s="33" t="s">
        <v>274</v>
      </c>
      <c r="B2255" s="87" t="s">
        <v>119</v>
      </c>
      <c r="C2255" s="32">
        <v>607104</v>
      </c>
      <c r="D2255" s="32"/>
      <c r="E2255" s="32">
        <f>C2255+D2255</f>
        <v>607104</v>
      </c>
      <c r="F2255" s="32">
        <v>607103.4</v>
      </c>
      <c r="G2255" s="32"/>
      <c r="H2255" s="32">
        <f>F2255+G2255</f>
        <v>607103.4</v>
      </c>
      <c r="I2255" s="32"/>
      <c r="J2255" s="20">
        <f>J2256</f>
        <v>0</v>
      </c>
      <c r="K2255" s="17">
        <f>F2255/C2255*100</f>
        <v>99.999901170145478</v>
      </c>
      <c r="L2255" s="32"/>
      <c r="M2255" s="17">
        <f>H2255/E2255*100</f>
        <v>99.999901170145478</v>
      </c>
    </row>
    <row r="2256" spans="1:13" ht="18" customHeight="1">
      <c r="A2256" s="33"/>
      <c r="B2256" s="25"/>
      <c r="C2256" s="27"/>
      <c r="D2256" s="27"/>
      <c r="E2256" s="27"/>
      <c r="F2256" s="27"/>
      <c r="G2256" s="27"/>
      <c r="H2256" s="27"/>
      <c r="I2256" s="27"/>
      <c r="J2256" s="27"/>
      <c r="K2256" s="27"/>
      <c r="L2256" s="27"/>
      <c r="M2256" s="27"/>
    </row>
    <row r="2257" spans="1:13" s="28" customFormat="1" ht="18" customHeight="1">
      <c r="A2257" s="37" t="s">
        <v>319</v>
      </c>
      <c r="B2257" s="34">
        <v>85446</v>
      </c>
      <c r="C2257" s="24">
        <f>SUM(C2259)</f>
        <v>9386</v>
      </c>
      <c r="D2257" s="24">
        <f>SUM(D2259)</f>
        <v>5415</v>
      </c>
      <c r="E2257" s="24">
        <f>C2257+D2257</f>
        <v>14801</v>
      </c>
      <c r="F2257" s="24">
        <f>SUM(F2259)</f>
        <v>9386</v>
      </c>
      <c r="G2257" s="24">
        <f>SUM(G2259)</f>
        <v>5415</v>
      </c>
      <c r="H2257" s="24">
        <f>F2257+G2257</f>
        <v>14801</v>
      </c>
      <c r="I2257" s="24">
        <f>SUM(I2259)</f>
        <v>0</v>
      </c>
      <c r="J2257" s="24">
        <f>SUM(J2259)</f>
        <v>0</v>
      </c>
      <c r="K2257" s="24">
        <f t="shared" ref="K2257:M2260" si="643">F2257/C2257*100</f>
        <v>100</v>
      </c>
      <c r="L2257" s="43">
        <f t="shared" si="643"/>
        <v>100</v>
      </c>
      <c r="M2257" s="24">
        <f t="shared" si="643"/>
        <v>100</v>
      </c>
    </row>
    <row r="2258" spans="1:13" s="28" customFormat="1" ht="18" customHeight="1">
      <c r="A2258" s="22" t="s">
        <v>397</v>
      </c>
      <c r="B2258" s="34"/>
      <c r="C2258" s="24">
        <f>C2259</f>
        <v>9386</v>
      </c>
      <c r="D2258" s="24">
        <f>D2259</f>
        <v>5415</v>
      </c>
      <c r="E2258" s="24">
        <f>C2258+D2258</f>
        <v>14801</v>
      </c>
      <c r="F2258" s="24">
        <f>F2259</f>
        <v>9386</v>
      </c>
      <c r="G2258" s="24">
        <f>G2259</f>
        <v>5415</v>
      </c>
      <c r="H2258" s="24">
        <f>F2258+G2258</f>
        <v>14801</v>
      </c>
      <c r="I2258" s="24">
        <f>I2259</f>
        <v>0</v>
      </c>
      <c r="J2258" s="24">
        <f>J2259</f>
        <v>0</v>
      </c>
      <c r="K2258" s="24">
        <f t="shared" si="643"/>
        <v>100</v>
      </c>
      <c r="L2258" s="43">
        <f t="shared" si="643"/>
        <v>100</v>
      </c>
      <c r="M2258" s="24">
        <f t="shared" si="643"/>
        <v>100</v>
      </c>
    </row>
    <row r="2259" spans="1:13" s="18" customFormat="1" ht="18" customHeight="1">
      <c r="A2259" s="97" t="s">
        <v>398</v>
      </c>
      <c r="B2259" s="15"/>
      <c r="C2259" s="17">
        <f>C2260</f>
        <v>9386</v>
      </c>
      <c r="D2259" s="17">
        <f>D2260</f>
        <v>5415</v>
      </c>
      <c r="E2259" s="17">
        <f>SUM(C2259:D2259)</f>
        <v>14801</v>
      </c>
      <c r="F2259" s="17">
        <f>F2260</f>
        <v>9386</v>
      </c>
      <c r="G2259" s="17">
        <f>G2260</f>
        <v>5415</v>
      </c>
      <c r="H2259" s="17">
        <f>SUM(F2259:G2259)</f>
        <v>14801</v>
      </c>
      <c r="I2259" s="17">
        <f>I2260</f>
        <v>0</v>
      </c>
      <c r="J2259" s="17">
        <f>J2260</f>
        <v>0</v>
      </c>
      <c r="K2259" s="17">
        <f t="shared" si="643"/>
        <v>100</v>
      </c>
      <c r="L2259" s="27">
        <f t="shared" si="643"/>
        <v>100</v>
      </c>
      <c r="M2259" s="17">
        <f t="shared" si="643"/>
        <v>100</v>
      </c>
    </row>
    <row r="2260" spans="1:13" s="18" customFormat="1" ht="18" customHeight="1">
      <c r="A2260" s="98" t="s">
        <v>400</v>
      </c>
      <c r="B2260" s="25"/>
      <c r="C2260" s="17">
        <f>C2262+C2261</f>
        <v>9386</v>
      </c>
      <c r="D2260" s="17">
        <f>D2262+D2261</f>
        <v>5415</v>
      </c>
      <c r="E2260" s="17">
        <f>SUM(C2260:D2260)</f>
        <v>14801</v>
      </c>
      <c r="F2260" s="17">
        <f>F2262+F2261</f>
        <v>9386</v>
      </c>
      <c r="G2260" s="17">
        <f>G2262+G2261</f>
        <v>5415</v>
      </c>
      <c r="H2260" s="17">
        <f>SUM(F2260:G2260)</f>
        <v>14801</v>
      </c>
      <c r="I2260" s="17">
        <f>I2262+I2261</f>
        <v>0</v>
      </c>
      <c r="J2260" s="17">
        <f>J2262+J2261</f>
        <v>0</v>
      </c>
      <c r="K2260" s="17">
        <f t="shared" si="643"/>
        <v>100</v>
      </c>
      <c r="L2260" s="27">
        <f t="shared" si="643"/>
        <v>100</v>
      </c>
      <c r="M2260" s="17">
        <f t="shared" si="643"/>
        <v>100</v>
      </c>
    </row>
    <row r="2261" spans="1:13" s="18" customFormat="1" ht="18" customHeight="1">
      <c r="A2261" s="33" t="s">
        <v>28</v>
      </c>
      <c r="B2261" s="25" t="s">
        <v>29</v>
      </c>
      <c r="C2261" s="17">
        <v>800</v>
      </c>
      <c r="D2261" s="17"/>
      <c r="E2261" s="32">
        <f>SUM(C2261:D2261)</f>
        <v>800</v>
      </c>
      <c r="F2261" s="17">
        <v>800</v>
      </c>
      <c r="G2261" s="17"/>
      <c r="H2261" s="17">
        <f>SUM(F2261:G2261)</f>
        <v>800</v>
      </c>
      <c r="I2261" s="17"/>
      <c r="J2261" s="17"/>
      <c r="K2261" s="17"/>
      <c r="L2261" s="27"/>
      <c r="M2261" s="17"/>
    </row>
    <row r="2262" spans="1:13" ht="18" customHeight="1">
      <c r="A2262" s="33" t="s">
        <v>291</v>
      </c>
      <c r="B2262" s="25" t="s">
        <v>265</v>
      </c>
      <c r="C2262" s="27">
        <v>8586</v>
      </c>
      <c r="D2262" s="27">
        <v>5415</v>
      </c>
      <c r="E2262" s="32">
        <f>SUM(C2262:D2262)</f>
        <v>14001</v>
      </c>
      <c r="F2262" s="27">
        <v>8586</v>
      </c>
      <c r="G2262" s="27">
        <v>5415</v>
      </c>
      <c r="H2262" s="17">
        <f>SUM(F2262:G2262)</f>
        <v>14001</v>
      </c>
      <c r="I2262" s="27"/>
      <c r="J2262" s="27"/>
      <c r="K2262" s="27">
        <f>F2262/C2262*100</f>
        <v>100</v>
      </c>
      <c r="L2262" s="27">
        <f>G2262/D2262*100</f>
        <v>100</v>
      </c>
      <c r="M2262" s="27">
        <f>H2262/E2262*100</f>
        <v>100</v>
      </c>
    </row>
    <row r="2263" spans="1:13" ht="18" customHeight="1">
      <c r="A2263" s="33"/>
      <c r="B2263" s="25"/>
      <c r="C2263" s="27"/>
      <c r="D2263" s="27"/>
      <c r="E2263" s="32"/>
      <c r="F2263" s="27"/>
      <c r="G2263" s="27"/>
      <c r="H2263" s="32"/>
      <c r="I2263" s="27"/>
      <c r="J2263" s="27"/>
      <c r="K2263" s="27"/>
      <c r="L2263" s="27"/>
      <c r="M2263" s="27"/>
    </row>
    <row r="2264" spans="1:13" ht="18" customHeight="1">
      <c r="A2264" s="37" t="s">
        <v>304</v>
      </c>
      <c r="B2264" s="5" t="s">
        <v>172</v>
      </c>
      <c r="C2264" s="24">
        <f>C2265+C2268</f>
        <v>679115.72</v>
      </c>
      <c r="D2264" s="24">
        <f>D2265+D2268</f>
        <v>17600</v>
      </c>
      <c r="E2264" s="24">
        <f t="shared" ref="E2264:E2269" si="644">C2264+D2264</f>
        <v>696715.72</v>
      </c>
      <c r="F2264" s="24">
        <f>F2265+F2268</f>
        <v>582533.91</v>
      </c>
      <c r="G2264" s="24">
        <f>G2265+G2268</f>
        <v>17600</v>
      </c>
      <c r="H2264" s="24">
        <f t="shared" ref="H2264:H2269" si="645">F2264+G2264</f>
        <v>600133.91</v>
      </c>
      <c r="I2264" s="24">
        <f>I2265+I2268</f>
        <v>0</v>
      </c>
      <c r="J2264" s="24">
        <f>J2265+J2268</f>
        <v>0</v>
      </c>
      <c r="K2264" s="24">
        <f t="shared" ref="K2264:K2269" si="646">F2264/C2264*100</f>
        <v>85.778298579217122</v>
      </c>
      <c r="L2264" s="24">
        <v>0</v>
      </c>
      <c r="M2264" s="24">
        <f t="shared" ref="M2264:M2269" si="647">H2264/E2264*100</f>
        <v>86.13755837172728</v>
      </c>
    </row>
    <row r="2265" spans="1:13" ht="18" customHeight="1">
      <c r="A2265" s="22" t="s">
        <v>397</v>
      </c>
      <c r="B2265" s="5"/>
      <c r="C2265" s="24">
        <f>C2266</f>
        <v>652822.72</v>
      </c>
      <c r="D2265" s="24">
        <f>D2266</f>
        <v>17600</v>
      </c>
      <c r="E2265" s="24">
        <f t="shared" si="644"/>
        <v>670422.72</v>
      </c>
      <c r="F2265" s="24">
        <f>F2266</f>
        <v>563989.91</v>
      </c>
      <c r="G2265" s="24">
        <f>G2266</f>
        <v>17600</v>
      </c>
      <c r="H2265" s="24">
        <f t="shared" si="645"/>
        <v>581589.91</v>
      </c>
      <c r="I2265" s="24">
        <f>I2266</f>
        <v>0</v>
      </c>
      <c r="J2265" s="24">
        <f>J2266</f>
        <v>0</v>
      </c>
      <c r="K2265" s="24">
        <f t="shared" si="646"/>
        <v>86.392506376003581</v>
      </c>
      <c r="L2265" s="24">
        <v>0</v>
      </c>
      <c r="M2265" s="24">
        <f t="shared" si="647"/>
        <v>86.74973157234291</v>
      </c>
    </row>
    <row r="2266" spans="1:13" ht="18" customHeight="1">
      <c r="A2266" s="97" t="s">
        <v>398</v>
      </c>
      <c r="B2266" s="87"/>
      <c r="C2266" s="32">
        <f>C2267</f>
        <v>652822.72</v>
      </c>
      <c r="D2266" s="32">
        <f>D2267</f>
        <v>17600</v>
      </c>
      <c r="E2266" s="32">
        <f t="shared" si="644"/>
        <v>670422.72</v>
      </c>
      <c r="F2266" s="32">
        <f>F2267</f>
        <v>563989.91</v>
      </c>
      <c r="G2266" s="32">
        <f>G2267</f>
        <v>17600</v>
      </c>
      <c r="H2266" s="32">
        <f t="shared" si="645"/>
        <v>581589.91</v>
      </c>
      <c r="I2266" s="32">
        <f>I2267</f>
        <v>0</v>
      </c>
      <c r="J2266" s="32">
        <f>J2267</f>
        <v>0</v>
      </c>
      <c r="K2266" s="32">
        <f t="shared" si="646"/>
        <v>86.392506376003581</v>
      </c>
      <c r="L2266" s="32">
        <v>0</v>
      </c>
      <c r="M2266" s="32">
        <f t="shared" si="647"/>
        <v>86.74973157234291</v>
      </c>
    </row>
    <row r="2267" spans="1:13" ht="18" customHeight="1">
      <c r="A2267" s="98" t="s">
        <v>400</v>
      </c>
      <c r="B2267" s="87"/>
      <c r="C2267" s="32">
        <f>C2274+C2281</f>
        <v>652822.72</v>
      </c>
      <c r="D2267" s="32">
        <f>D2274+D2281</f>
        <v>17600</v>
      </c>
      <c r="E2267" s="32">
        <f t="shared" si="644"/>
        <v>670422.72</v>
      </c>
      <c r="F2267" s="32">
        <f>F2274+F2281</f>
        <v>563989.91</v>
      </c>
      <c r="G2267" s="32">
        <f>G2274+G2281</f>
        <v>17600</v>
      </c>
      <c r="H2267" s="32">
        <f t="shared" si="645"/>
        <v>581589.91</v>
      </c>
      <c r="I2267" s="32">
        <f>I2274+I2281</f>
        <v>0</v>
      </c>
      <c r="J2267" s="32">
        <f>J2274+J2281</f>
        <v>0</v>
      </c>
      <c r="K2267" s="32">
        <f t="shared" si="646"/>
        <v>86.392506376003581</v>
      </c>
      <c r="L2267" s="32">
        <v>0</v>
      </c>
      <c r="M2267" s="32">
        <f t="shared" si="647"/>
        <v>86.74973157234291</v>
      </c>
    </row>
    <row r="2268" spans="1:13" ht="18" customHeight="1">
      <c r="A2268" s="96" t="s">
        <v>406</v>
      </c>
      <c r="B2268" s="5"/>
      <c r="C2268" s="24">
        <f>C2269</f>
        <v>26293</v>
      </c>
      <c r="D2268" s="24">
        <f>D2269</f>
        <v>0</v>
      </c>
      <c r="E2268" s="24">
        <f t="shared" si="644"/>
        <v>26293</v>
      </c>
      <c r="F2268" s="24">
        <f>F2269</f>
        <v>18544</v>
      </c>
      <c r="G2268" s="24">
        <f>G2269</f>
        <v>0</v>
      </c>
      <c r="H2268" s="24">
        <f t="shared" si="645"/>
        <v>18544</v>
      </c>
      <c r="I2268" s="24">
        <f>I2269</f>
        <v>0</v>
      </c>
      <c r="J2268" s="24">
        <f>J2269</f>
        <v>0</v>
      </c>
      <c r="K2268" s="24">
        <f t="shared" si="646"/>
        <v>70.528277488304866</v>
      </c>
      <c r="L2268" s="24">
        <v>0</v>
      </c>
      <c r="M2268" s="24">
        <f t="shared" si="647"/>
        <v>70.528277488304866</v>
      </c>
    </row>
    <row r="2269" spans="1:13" s="18" customFormat="1" ht="18" customHeight="1">
      <c r="A2269" s="14" t="s">
        <v>407</v>
      </c>
      <c r="B2269" s="15"/>
      <c r="C2269" s="20">
        <f>C2283</f>
        <v>26293</v>
      </c>
      <c r="D2269" s="20">
        <f>D2283</f>
        <v>0</v>
      </c>
      <c r="E2269" s="32">
        <f t="shared" si="644"/>
        <v>26293</v>
      </c>
      <c r="F2269" s="20">
        <f>F2283</f>
        <v>18544</v>
      </c>
      <c r="G2269" s="20">
        <f>G2283</f>
        <v>0</v>
      </c>
      <c r="H2269" s="32">
        <f t="shared" si="645"/>
        <v>18544</v>
      </c>
      <c r="I2269" s="20">
        <f>I2283</f>
        <v>0</v>
      </c>
      <c r="J2269" s="20">
        <f>J2283</f>
        <v>0</v>
      </c>
      <c r="K2269" s="27">
        <f t="shared" si="646"/>
        <v>70.528277488304866</v>
      </c>
      <c r="L2269" s="17">
        <v>0</v>
      </c>
      <c r="M2269" s="27">
        <f t="shared" si="647"/>
        <v>70.528277488304866</v>
      </c>
    </row>
    <row r="2270" spans="1:13" ht="18.75" customHeight="1">
      <c r="A2270" s="95"/>
      <c r="B2270" s="25"/>
      <c r="C2270" s="27"/>
      <c r="D2270" s="27"/>
      <c r="E2270" s="27"/>
      <c r="F2270" s="27"/>
      <c r="G2270" s="27"/>
      <c r="H2270" s="27"/>
      <c r="I2270" s="27"/>
      <c r="J2270" s="27"/>
      <c r="K2270" s="27"/>
      <c r="L2270" s="27"/>
      <c r="M2270" s="27"/>
    </row>
    <row r="2271" spans="1:13" s="28" customFormat="1" ht="18" customHeight="1">
      <c r="A2271" s="37" t="s">
        <v>437</v>
      </c>
      <c r="B2271" s="34">
        <v>90002</v>
      </c>
      <c r="C2271" s="24">
        <f>SUM(C2275:C2277)</f>
        <v>222000</v>
      </c>
      <c r="D2271" s="24">
        <f>SUM(D2275:D2277)</f>
        <v>17600</v>
      </c>
      <c r="E2271" s="24">
        <f>C2271+D2271</f>
        <v>239600</v>
      </c>
      <c r="F2271" s="24">
        <f>SUM(F2275:F2277)</f>
        <v>138458.53000000003</v>
      </c>
      <c r="G2271" s="24">
        <f>SUM(G2275:G2277)</f>
        <v>17600</v>
      </c>
      <c r="H2271" s="24">
        <f>F2271+G2271</f>
        <v>156058.53000000003</v>
      </c>
      <c r="I2271" s="24">
        <f>SUM(I2275:I2277)</f>
        <v>0</v>
      </c>
      <c r="J2271" s="24">
        <f>SUM(J2275:J2277)</f>
        <v>0</v>
      </c>
      <c r="K2271" s="24">
        <f t="shared" ref="K2271:L2276" si="648">F2271/C2271*100</f>
        <v>62.368707207207223</v>
      </c>
      <c r="L2271" s="43">
        <f t="shared" si="648"/>
        <v>100</v>
      </c>
      <c r="M2271" s="24">
        <f t="shared" ref="M2271:M2276" si="649">H2271/E2271*100</f>
        <v>65.132942404006684</v>
      </c>
    </row>
    <row r="2272" spans="1:13" s="28" customFormat="1" ht="18" customHeight="1">
      <c r="A2272" s="22" t="s">
        <v>397</v>
      </c>
      <c r="B2272" s="34"/>
      <c r="C2272" s="24">
        <f>C2273</f>
        <v>222000</v>
      </c>
      <c r="D2272" s="24">
        <f>D2273</f>
        <v>17600</v>
      </c>
      <c r="E2272" s="24">
        <f>C2272+D2272</f>
        <v>239600</v>
      </c>
      <c r="F2272" s="24">
        <f>F2273</f>
        <v>138458.53000000003</v>
      </c>
      <c r="G2272" s="24">
        <f>G2273</f>
        <v>17600</v>
      </c>
      <c r="H2272" s="24">
        <f>F2272+G2272</f>
        <v>156058.53000000003</v>
      </c>
      <c r="I2272" s="24">
        <f>I2273</f>
        <v>0</v>
      </c>
      <c r="J2272" s="24">
        <f>J2273</f>
        <v>0</v>
      </c>
      <c r="K2272" s="24">
        <f t="shared" si="648"/>
        <v>62.368707207207223</v>
      </c>
      <c r="L2272" s="43">
        <f t="shared" si="648"/>
        <v>100</v>
      </c>
      <c r="M2272" s="24">
        <f t="shared" si="649"/>
        <v>65.132942404006684</v>
      </c>
    </row>
    <row r="2273" spans="1:13" s="28" customFormat="1" ht="18" customHeight="1">
      <c r="A2273" s="97" t="s">
        <v>398</v>
      </c>
      <c r="B2273" s="34"/>
      <c r="C2273" s="32">
        <f>C2274</f>
        <v>222000</v>
      </c>
      <c r="D2273" s="32">
        <f>D2274</f>
        <v>17600</v>
      </c>
      <c r="E2273" s="32">
        <f>C2273+D2273</f>
        <v>239600</v>
      </c>
      <c r="F2273" s="32">
        <f>F2274</f>
        <v>138458.53000000003</v>
      </c>
      <c r="G2273" s="32">
        <f>G2274</f>
        <v>17600</v>
      </c>
      <c r="H2273" s="32">
        <f>F2273+G2273</f>
        <v>156058.53000000003</v>
      </c>
      <c r="I2273" s="32">
        <f>I2274</f>
        <v>0</v>
      </c>
      <c r="J2273" s="32">
        <f>J2274</f>
        <v>0</v>
      </c>
      <c r="K2273" s="32">
        <f t="shared" si="648"/>
        <v>62.368707207207223</v>
      </c>
      <c r="L2273" s="32">
        <f t="shared" si="648"/>
        <v>100</v>
      </c>
      <c r="M2273" s="32">
        <f t="shared" si="649"/>
        <v>65.132942404006684</v>
      </c>
    </row>
    <row r="2274" spans="1:13" s="18" customFormat="1" ht="18" customHeight="1">
      <c r="A2274" s="98" t="s">
        <v>400</v>
      </c>
      <c r="B2274" s="15"/>
      <c r="C2274" s="17">
        <f>SUM(C2275:C2276)</f>
        <v>222000</v>
      </c>
      <c r="D2274" s="17">
        <f>SUM(D2275:D2276)</f>
        <v>17600</v>
      </c>
      <c r="E2274" s="17">
        <f>SUM(C2274:D2274)</f>
        <v>239600</v>
      </c>
      <c r="F2274" s="17">
        <f>SUM(F2275:F2276)</f>
        <v>138458.53000000003</v>
      </c>
      <c r="G2274" s="17">
        <f>SUM(G2275:G2276)</f>
        <v>17600</v>
      </c>
      <c r="H2274" s="17">
        <f>SUM(F2274:G2274)</f>
        <v>156058.53000000003</v>
      </c>
      <c r="I2274" s="17">
        <f>SUM(I2275:I2276)</f>
        <v>0</v>
      </c>
      <c r="J2274" s="20">
        <f>SUM(J2275:J2276)</f>
        <v>0</v>
      </c>
      <c r="K2274" s="32">
        <f t="shared" si="648"/>
        <v>62.368707207207223</v>
      </c>
      <c r="L2274" s="32">
        <f t="shared" si="648"/>
        <v>100</v>
      </c>
      <c r="M2274" s="32">
        <f t="shared" si="649"/>
        <v>65.132942404006684</v>
      </c>
    </row>
    <row r="2275" spans="1:13" ht="18" customHeight="1">
      <c r="A2275" s="35" t="s">
        <v>37</v>
      </c>
      <c r="B2275" s="25" t="s">
        <v>38</v>
      </c>
      <c r="C2275" s="27">
        <v>1200</v>
      </c>
      <c r="D2275" s="27"/>
      <c r="E2275" s="27">
        <f>C2275+D2275</f>
        <v>1200</v>
      </c>
      <c r="F2275" s="27">
        <v>1108.8900000000001</v>
      </c>
      <c r="G2275" s="27"/>
      <c r="H2275" s="27">
        <f>F2275+G2275</f>
        <v>1108.8900000000001</v>
      </c>
      <c r="I2275" s="27"/>
      <c r="J2275" s="32"/>
      <c r="K2275" s="32">
        <f t="shared" si="648"/>
        <v>92.407500000000013</v>
      </c>
      <c r="L2275" s="32"/>
      <c r="M2275" s="32">
        <f t="shared" si="649"/>
        <v>92.407500000000013</v>
      </c>
    </row>
    <row r="2276" spans="1:13" ht="18" customHeight="1">
      <c r="A2276" s="33" t="s">
        <v>28</v>
      </c>
      <c r="B2276" s="25" t="s">
        <v>29</v>
      </c>
      <c r="C2276" s="27">
        <v>220800</v>
      </c>
      <c r="D2276" s="27">
        <v>17600</v>
      </c>
      <c r="E2276" s="27">
        <f>C2276+D2276</f>
        <v>238400</v>
      </c>
      <c r="F2276" s="27">
        <v>137349.64000000001</v>
      </c>
      <c r="G2276" s="27">
        <v>17600</v>
      </c>
      <c r="H2276" s="27">
        <f>F2276+G2276</f>
        <v>154949.64000000001</v>
      </c>
      <c r="I2276" s="27"/>
      <c r="J2276" s="32"/>
      <c r="K2276" s="32">
        <f t="shared" si="648"/>
        <v>62.205452898550732</v>
      </c>
      <c r="L2276" s="32">
        <f t="shared" si="648"/>
        <v>100</v>
      </c>
      <c r="M2276" s="32">
        <f t="shared" si="649"/>
        <v>64.995654362416104</v>
      </c>
    </row>
    <row r="2277" spans="1:13" ht="18" customHeight="1">
      <c r="A2277" s="25"/>
      <c r="B2277" s="25"/>
      <c r="C2277" s="27"/>
      <c r="D2277" s="27"/>
      <c r="E2277" s="27"/>
      <c r="F2277" s="27"/>
      <c r="G2277" s="27"/>
      <c r="H2277" s="27"/>
      <c r="I2277" s="27"/>
      <c r="J2277" s="27"/>
      <c r="K2277" s="27"/>
      <c r="L2277" s="27"/>
      <c r="M2277" s="27"/>
    </row>
    <row r="2278" spans="1:13" s="28" customFormat="1" ht="18" customHeight="1">
      <c r="A2278" s="37" t="s">
        <v>305</v>
      </c>
      <c r="B2278" s="34">
        <v>90095</v>
      </c>
      <c r="C2278" s="24">
        <f>C2279+C2282</f>
        <v>457115.72</v>
      </c>
      <c r="D2278" s="24">
        <f>D2279+D2282</f>
        <v>0</v>
      </c>
      <c r="E2278" s="24">
        <f t="shared" ref="E2278:E2283" si="650">C2278+D2278</f>
        <v>457115.72</v>
      </c>
      <c r="F2278" s="24">
        <f>F2279+F2282</f>
        <v>444075.38</v>
      </c>
      <c r="G2278" s="24">
        <f>G2279+G2282</f>
        <v>0</v>
      </c>
      <c r="H2278" s="24">
        <f t="shared" ref="H2278:H2283" si="651">F2278+G2278</f>
        <v>444075.38</v>
      </c>
      <c r="I2278" s="24">
        <f>I2279+I2282</f>
        <v>0</v>
      </c>
      <c r="J2278" s="24">
        <f>J2279+J2282</f>
        <v>0</v>
      </c>
      <c r="K2278" s="24">
        <f t="shared" ref="K2278:K2283" si="652">F2278/C2278*100</f>
        <v>97.147256279000871</v>
      </c>
      <c r="L2278" s="24">
        <v>0</v>
      </c>
      <c r="M2278" s="24">
        <f t="shared" ref="M2278:M2283" si="653">H2278/E2278*100</f>
        <v>97.147256279000871</v>
      </c>
    </row>
    <row r="2279" spans="1:13" s="28" customFormat="1" ht="18" customHeight="1">
      <c r="A2279" s="22" t="s">
        <v>397</v>
      </c>
      <c r="B2279" s="34"/>
      <c r="C2279" s="24">
        <f>C2280</f>
        <v>430822.72</v>
      </c>
      <c r="D2279" s="24">
        <f>D2280</f>
        <v>0</v>
      </c>
      <c r="E2279" s="24">
        <f t="shared" si="650"/>
        <v>430822.72</v>
      </c>
      <c r="F2279" s="24">
        <f>F2280</f>
        <v>425531.38</v>
      </c>
      <c r="G2279" s="24">
        <f>G2280</f>
        <v>0</v>
      </c>
      <c r="H2279" s="24">
        <f t="shared" si="651"/>
        <v>425531.38</v>
      </c>
      <c r="I2279" s="24">
        <f>I2280</f>
        <v>0</v>
      </c>
      <c r="J2279" s="24">
        <f>J2280</f>
        <v>0</v>
      </c>
      <c r="K2279" s="24">
        <f t="shared" si="652"/>
        <v>98.771805720923922</v>
      </c>
      <c r="L2279" s="24"/>
      <c r="M2279" s="24">
        <f t="shared" si="653"/>
        <v>98.771805720923922</v>
      </c>
    </row>
    <row r="2280" spans="1:13" s="28" customFormat="1" ht="18" customHeight="1">
      <c r="A2280" s="97" t="s">
        <v>398</v>
      </c>
      <c r="B2280" s="73"/>
      <c r="C2280" s="32">
        <f>C2281</f>
        <v>430822.72</v>
      </c>
      <c r="D2280" s="32">
        <f>D2281</f>
        <v>0</v>
      </c>
      <c r="E2280" s="32">
        <f t="shared" si="650"/>
        <v>430822.72</v>
      </c>
      <c r="F2280" s="32">
        <f>F2281</f>
        <v>425531.38</v>
      </c>
      <c r="G2280" s="32">
        <f>G2281</f>
        <v>0</v>
      </c>
      <c r="H2280" s="32">
        <f t="shared" si="651"/>
        <v>425531.38</v>
      </c>
      <c r="I2280" s="32">
        <f>I2281</f>
        <v>0</v>
      </c>
      <c r="J2280" s="32">
        <f>J2281</f>
        <v>0</v>
      </c>
      <c r="K2280" s="32">
        <f t="shared" si="652"/>
        <v>98.771805720923922</v>
      </c>
      <c r="L2280" s="32"/>
      <c r="M2280" s="32">
        <f t="shared" si="653"/>
        <v>98.771805720923922</v>
      </c>
    </row>
    <row r="2281" spans="1:13" s="28" customFormat="1" ht="18" customHeight="1">
      <c r="A2281" s="98" t="s">
        <v>400</v>
      </c>
      <c r="B2281" s="73"/>
      <c r="C2281" s="32">
        <f>SUM(C2284:C2286)</f>
        <v>430822.72</v>
      </c>
      <c r="D2281" s="32">
        <f>SUM(D2284:D2286)</f>
        <v>0</v>
      </c>
      <c r="E2281" s="32">
        <f t="shared" si="650"/>
        <v>430822.72</v>
      </c>
      <c r="F2281" s="32">
        <f>SUM(F2284:F2286)</f>
        <v>425531.38</v>
      </c>
      <c r="G2281" s="32">
        <f>SUM(G2284:G2286)</f>
        <v>0</v>
      </c>
      <c r="H2281" s="32">
        <f t="shared" si="651"/>
        <v>425531.38</v>
      </c>
      <c r="I2281" s="32">
        <f>SUM(I2284:I2286)</f>
        <v>0</v>
      </c>
      <c r="J2281" s="32">
        <f>SUM(J2284:J2286)</f>
        <v>0</v>
      </c>
      <c r="K2281" s="32">
        <f t="shared" si="652"/>
        <v>98.771805720923922</v>
      </c>
      <c r="L2281" s="32"/>
      <c r="M2281" s="32">
        <f t="shared" si="653"/>
        <v>98.771805720923922</v>
      </c>
    </row>
    <row r="2282" spans="1:13" s="28" customFormat="1" ht="18" customHeight="1">
      <c r="A2282" s="96" t="s">
        <v>406</v>
      </c>
      <c r="B2282" s="34"/>
      <c r="C2282" s="24">
        <f>C2283</f>
        <v>26293</v>
      </c>
      <c r="D2282" s="24">
        <f>D2283</f>
        <v>0</v>
      </c>
      <c r="E2282" s="24">
        <f t="shared" si="650"/>
        <v>26293</v>
      </c>
      <c r="F2282" s="24">
        <f>F2283</f>
        <v>18544</v>
      </c>
      <c r="G2282" s="24">
        <f>G2283</f>
        <v>0</v>
      </c>
      <c r="H2282" s="24">
        <f t="shared" si="651"/>
        <v>18544</v>
      </c>
      <c r="I2282" s="24">
        <f>I2283</f>
        <v>0</v>
      </c>
      <c r="J2282" s="24">
        <f>J2283</f>
        <v>0</v>
      </c>
      <c r="K2282" s="24">
        <f t="shared" si="652"/>
        <v>70.528277488304866</v>
      </c>
      <c r="L2282" s="24"/>
      <c r="M2282" s="24">
        <f t="shared" si="653"/>
        <v>70.528277488304866</v>
      </c>
    </row>
    <row r="2283" spans="1:13" s="28" customFormat="1" ht="18" customHeight="1">
      <c r="A2283" s="14" t="s">
        <v>407</v>
      </c>
      <c r="B2283" s="73"/>
      <c r="C2283" s="32">
        <f>C2287</f>
        <v>26293</v>
      </c>
      <c r="D2283" s="32">
        <f>D2287</f>
        <v>0</v>
      </c>
      <c r="E2283" s="32">
        <f t="shared" si="650"/>
        <v>26293</v>
      </c>
      <c r="F2283" s="32">
        <f>F2287</f>
        <v>18544</v>
      </c>
      <c r="G2283" s="32">
        <f>G2287</f>
        <v>0</v>
      </c>
      <c r="H2283" s="32">
        <f t="shared" si="651"/>
        <v>18544</v>
      </c>
      <c r="I2283" s="32">
        <f>I2287</f>
        <v>0</v>
      </c>
      <c r="J2283" s="32">
        <f>J2287</f>
        <v>0</v>
      </c>
      <c r="K2283" s="32">
        <f t="shared" si="652"/>
        <v>70.528277488304866</v>
      </c>
      <c r="L2283" s="32"/>
      <c r="M2283" s="32">
        <f t="shared" si="653"/>
        <v>70.528277488304866</v>
      </c>
    </row>
    <row r="2284" spans="1:13" ht="18" customHeight="1">
      <c r="A2284" s="35" t="s">
        <v>39</v>
      </c>
      <c r="B2284" s="25" t="s">
        <v>40</v>
      </c>
      <c r="C2284" s="27">
        <v>400000</v>
      </c>
      <c r="D2284" s="27"/>
      <c r="E2284" s="27">
        <f>C2284+D2284</f>
        <v>400000</v>
      </c>
      <c r="F2284" s="27">
        <v>399991.38</v>
      </c>
      <c r="G2284" s="27"/>
      <c r="H2284" s="27">
        <f>F2284+G2284</f>
        <v>399991.38</v>
      </c>
      <c r="I2284" s="27"/>
      <c r="J2284" s="27"/>
      <c r="K2284" s="27">
        <f>F2284/C2284*100</f>
        <v>99.997844999999998</v>
      </c>
      <c r="L2284" s="27"/>
      <c r="M2284" s="27">
        <f>H2284/E2284*100</f>
        <v>99.997844999999998</v>
      </c>
    </row>
    <row r="2285" spans="1:13" ht="18" customHeight="1">
      <c r="A2285" s="33" t="s">
        <v>28</v>
      </c>
      <c r="B2285" s="25" t="s">
        <v>29</v>
      </c>
      <c r="C2285" s="27">
        <v>4822.72</v>
      </c>
      <c r="D2285" s="27"/>
      <c r="E2285" s="27">
        <f>C2285+D2285</f>
        <v>4822.72</v>
      </c>
      <c r="F2285" s="27"/>
      <c r="G2285" s="27"/>
      <c r="H2285" s="27">
        <f>F2285+G2285</f>
        <v>0</v>
      </c>
      <c r="I2285" s="27"/>
      <c r="J2285" s="27"/>
      <c r="K2285" s="27">
        <f>F2285/C2285*100</f>
        <v>0</v>
      </c>
      <c r="L2285" s="27"/>
      <c r="M2285" s="27">
        <f>H2285/E2285*100</f>
        <v>0</v>
      </c>
    </row>
    <row r="2286" spans="1:13" ht="18" customHeight="1">
      <c r="A2286" s="33" t="s">
        <v>66</v>
      </c>
      <c r="B2286" s="25" t="s">
        <v>67</v>
      </c>
      <c r="C2286" s="27">
        <v>26000</v>
      </c>
      <c r="D2286" s="27"/>
      <c r="E2286" s="27">
        <f>C2286+D2286</f>
        <v>26000</v>
      </c>
      <c r="F2286" s="27">
        <v>25540</v>
      </c>
      <c r="G2286" s="27"/>
      <c r="H2286" s="27">
        <f>F2286+G2286</f>
        <v>25540</v>
      </c>
      <c r="I2286" s="27"/>
      <c r="J2286" s="27"/>
      <c r="K2286" s="27">
        <f>F2286/C2286*100</f>
        <v>98.230769230769226</v>
      </c>
      <c r="L2286" s="27"/>
      <c r="M2286" s="27">
        <f>H2286/E2286*100</f>
        <v>98.230769230769226</v>
      </c>
    </row>
    <row r="2287" spans="1:13" ht="18" customHeight="1">
      <c r="A2287" s="83" t="s">
        <v>57</v>
      </c>
      <c r="B2287" s="25" t="s">
        <v>58</v>
      </c>
      <c r="C2287" s="27">
        <v>26293</v>
      </c>
      <c r="D2287" s="27"/>
      <c r="E2287" s="27">
        <f>C2287+D2287</f>
        <v>26293</v>
      </c>
      <c r="F2287" s="27">
        <v>18544</v>
      </c>
      <c r="G2287" s="27"/>
      <c r="H2287" s="27">
        <f>F2287+G2287</f>
        <v>18544</v>
      </c>
      <c r="I2287" s="27"/>
      <c r="J2287" s="27"/>
      <c r="K2287" s="27">
        <f>F2287/C2287*100</f>
        <v>70.528277488304866</v>
      </c>
      <c r="L2287" s="27"/>
      <c r="M2287" s="27">
        <f>H2287/E2287*100</f>
        <v>70.528277488304866</v>
      </c>
    </row>
    <row r="2288" spans="1:13" ht="18" customHeight="1">
      <c r="A2288" s="29"/>
      <c r="B2288" s="25"/>
      <c r="C2288" s="27"/>
      <c r="D2288" s="27"/>
      <c r="E2288" s="27"/>
      <c r="F2288" s="27"/>
      <c r="G2288" s="27"/>
      <c r="H2288" s="27"/>
      <c r="I2288" s="27"/>
      <c r="J2288" s="27"/>
      <c r="K2288" s="27"/>
      <c r="L2288" s="27"/>
      <c r="M2288" s="27"/>
    </row>
    <row r="2289" spans="1:13" ht="18" customHeight="1">
      <c r="A2289" s="23" t="s">
        <v>249</v>
      </c>
      <c r="B2289" s="5" t="s">
        <v>178</v>
      </c>
      <c r="C2289" s="24">
        <f>C2290+C2292</f>
        <v>3374614.74</v>
      </c>
      <c r="D2289" s="24">
        <f>D2290+D2292</f>
        <v>107795</v>
      </c>
      <c r="E2289" s="24">
        <f>SUM(C2289:D2289)</f>
        <v>3482409.74</v>
      </c>
      <c r="F2289" s="24">
        <f>F2290+F2292</f>
        <v>3348959.9699999997</v>
      </c>
      <c r="G2289" s="24">
        <f>G2290+G2292</f>
        <v>107795</v>
      </c>
      <c r="H2289" s="24">
        <f>SUM(F2289:G2289)</f>
        <v>3456754.9699999997</v>
      </c>
      <c r="I2289" s="24">
        <f>I2290+I2292</f>
        <v>0</v>
      </c>
      <c r="J2289" s="24">
        <f>J2290+J2292</f>
        <v>0</v>
      </c>
      <c r="K2289" s="24">
        <f t="shared" ref="K2289:M2291" si="654">F2289/C2289*100</f>
        <v>99.239771885782716</v>
      </c>
      <c r="L2289" s="24">
        <f t="shared" si="654"/>
        <v>100</v>
      </c>
      <c r="M2289" s="24">
        <f t="shared" si="654"/>
        <v>99.263304093561359</v>
      </c>
    </row>
    <row r="2290" spans="1:13" ht="18" customHeight="1">
      <c r="A2290" s="22" t="s">
        <v>397</v>
      </c>
      <c r="B2290" s="5"/>
      <c r="C2290" s="24">
        <f>C2291</f>
        <v>3278080.73</v>
      </c>
      <c r="D2290" s="24">
        <f>D2291</f>
        <v>107795</v>
      </c>
      <c r="E2290" s="24">
        <f>SUM(C2290:D2290)</f>
        <v>3385875.73</v>
      </c>
      <c r="F2290" s="24">
        <f>F2291</f>
        <v>3252425.96</v>
      </c>
      <c r="G2290" s="24">
        <f>G2291</f>
        <v>107795</v>
      </c>
      <c r="H2290" s="24">
        <f>SUM(F2290:G2290)</f>
        <v>3360220.96</v>
      </c>
      <c r="I2290" s="24">
        <f>I2291</f>
        <v>0</v>
      </c>
      <c r="J2290" s="24">
        <f>J2291</f>
        <v>0</v>
      </c>
      <c r="K2290" s="24">
        <f t="shared" si="654"/>
        <v>99.217384435800639</v>
      </c>
      <c r="L2290" s="24">
        <f t="shared" si="654"/>
        <v>100</v>
      </c>
      <c r="M2290" s="24">
        <f t="shared" si="654"/>
        <v>99.242300307341765</v>
      </c>
    </row>
    <row r="2291" spans="1:13" ht="18" customHeight="1">
      <c r="A2291" s="97" t="s">
        <v>415</v>
      </c>
      <c r="B2291" s="87"/>
      <c r="C2291" s="32">
        <f>C2297+C2302+C2307+C2315</f>
        <v>3278080.73</v>
      </c>
      <c r="D2291" s="32">
        <f>D2297+D2302+D2307+D2315</f>
        <v>107795</v>
      </c>
      <c r="E2291" s="32">
        <f>SUM(C2291:D2291)</f>
        <v>3385875.73</v>
      </c>
      <c r="F2291" s="32">
        <f>F2297+F2302+F2307+F2315</f>
        <v>3252425.96</v>
      </c>
      <c r="G2291" s="32">
        <f>G2297+G2302+G2307+G2315</f>
        <v>107795</v>
      </c>
      <c r="H2291" s="32">
        <f>SUM(F2291:G2291)</f>
        <v>3360220.96</v>
      </c>
      <c r="I2291" s="32">
        <f>I2297+I2302+I2307+I2315</f>
        <v>0</v>
      </c>
      <c r="J2291" s="32">
        <f>J2297+J2302+J2307+J2315</f>
        <v>0</v>
      </c>
      <c r="K2291" s="32">
        <f t="shared" si="654"/>
        <v>99.217384435800639</v>
      </c>
      <c r="L2291" s="32">
        <f t="shared" si="654"/>
        <v>100</v>
      </c>
      <c r="M2291" s="32">
        <f t="shared" si="654"/>
        <v>99.242300307341765</v>
      </c>
    </row>
    <row r="2292" spans="1:13" ht="18" customHeight="1">
      <c r="A2292" s="96" t="s">
        <v>406</v>
      </c>
      <c r="B2292" s="5"/>
      <c r="C2292" s="24">
        <f>C2293</f>
        <v>96534.010000000009</v>
      </c>
      <c r="D2292" s="24">
        <f>D2293</f>
        <v>0</v>
      </c>
      <c r="E2292" s="24">
        <f>SUM(C2292:D2292)</f>
        <v>96534.010000000009</v>
      </c>
      <c r="F2292" s="24">
        <f>F2293</f>
        <v>96534.010000000009</v>
      </c>
      <c r="G2292" s="24">
        <f>G2293</f>
        <v>0</v>
      </c>
      <c r="H2292" s="24">
        <f>SUM(F2292:G2292)</f>
        <v>96534.010000000009</v>
      </c>
      <c r="I2292" s="24">
        <f>I2293</f>
        <v>0</v>
      </c>
      <c r="J2292" s="24">
        <f>J2293</f>
        <v>0</v>
      </c>
      <c r="K2292" s="24">
        <f>F2292/C2292*100</f>
        <v>100</v>
      </c>
      <c r="L2292" s="24">
        <v>0</v>
      </c>
      <c r="M2292" s="24">
        <f>H2292/E2292*100</f>
        <v>100</v>
      </c>
    </row>
    <row r="2293" spans="1:13" ht="18" customHeight="1">
      <c r="A2293" s="14" t="s">
        <v>407</v>
      </c>
      <c r="B2293" s="5"/>
      <c r="C2293" s="32">
        <f>C2309+C2321</f>
        <v>96534.010000000009</v>
      </c>
      <c r="D2293" s="32">
        <f>D2309+D2321</f>
        <v>0</v>
      </c>
      <c r="E2293" s="32">
        <f>SUM(C2293:D2293)</f>
        <v>96534.010000000009</v>
      </c>
      <c r="F2293" s="32">
        <f>F2309+F2321</f>
        <v>96534.010000000009</v>
      </c>
      <c r="G2293" s="32">
        <f>G2309+G2321</f>
        <v>0</v>
      </c>
      <c r="H2293" s="32">
        <f>SUM(F2293:G2293)</f>
        <v>96534.010000000009</v>
      </c>
      <c r="I2293" s="32">
        <f>I2309+I2321</f>
        <v>0</v>
      </c>
      <c r="J2293" s="32">
        <f>J2309+J2321</f>
        <v>0</v>
      </c>
      <c r="K2293" s="32">
        <f>F2293/C2293*100</f>
        <v>100</v>
      </c>
      <c r="L2293" s="32">
        <v>0</v>
      </c>
      <c r="M2293" s="32">
        <f>H2293/E2293*100</f>
        <v>100</v>
      </c>
    </row>
    <row r="2294" spans="1:13" ht="18" customHeight="1">
      <c r="A2294" s="23"/>
      <c r="B2294" s="5"/>
      <c r="C2294" s="24"/>
      <c r="D2294" s="24"/>
      <c r="E2294" s="24"/>
      <c r="F2294" s="24"/>
      <c r="G2294" s="24"/>
      <c r="H2294" s="24"/>
      <c r="I2294" s="24"/>
      <c r="J2294" s="24"/>
      <c r="K2294" s="24"/>
      <c r="L2294" s="24"/>
      <c r="M2294" s="24"/>
    </row>
    <row r="2295" spans="1:13" s="28" customFormat="1" ht="18" customHeight="1">
      <c r="A2295" s="23" t="s">
        <v>250</v>
      </c>
      <c r="B2295" s="34">
        <v>92110</v>
      </c>
      <c r="C2295" s="24">
        <f t="shared" ref="C2295:D2297" si="655">C2296</f>
        <v>435000</v>
      </c>
      <c r="D2295" s="24">
        <f t="shared" si="655"/>
        <v>0</v>
      </c>
      <c r="E2295" s="24">
        <f>C2295+D2295</f>
        <v>435000</v>
      </c>
      <c r="F2295" s="24">
        <f t="shared" ref="F2295:G2297" si="656">F2296</f>
        <v>435000</v>
      </c>
      <c r="G2295" s="24">
        <f t="shared" si="656"/>
        <v>0</v>
      </c>
      <c r="H2295" s="24">
        <f>F2295+G2295</f>
        <v>435000</v>
      </c>
      <c r="I2295" s="24">
        <f t="shared" ref="I2295:J2297" si="657">I2296</f>
        <v>0</v>
      </c>
      <c r="J2295" s="24">
        <f t="shared" si="657"/>
        <v>0</v>
      </c>
      <c r="K2295" s="24">
        <f t="shared" ref="K2295:M2298" si="658">F2295/C2295*100</f>
        <v>100</v>
      </c>
      <c r="L2295" s="24">
        <v>0</v>
      </c>
      <c r="M2295" s="24">
        <f t="shared" si="658"/>
        <v>100</v>
      </c>
    </row>
    <row r="2296" spans="1:13" s="28" customFormat="1" ht="18" customHeight="1">
      <c r="A2296" s="22" t="s">
        <v>397</v>
      </c>
      <c r="B2296" s="34"/>
      <c r="C2296" s="24">
        <f t="shared" si="655"/>
        <v>435000</v>
      </c>
      <c r="D2296" s="24">
        <f t="shared" si="655"/>
        <v>0</v>
      </c>
      <c r="E2296" s="24">
        <f>C2296+D2296</f>
        <v>435000</v>
      </c>
      <c r="F2296" s="24">
        <f t="shared" si="656"/>
        <v>435000</v>
      </c>
      <c r="G2296" s="24">
        <f t="shared" si="656"/>
        <v>0</v>
      </c>
      <c r="H2296" s="24">
        <f>F2296+G2296</f>
        <v>435000</v>
      </c>
      <c r="I2296" s="24">
        <f t="shared" si="657"/>
        <v>0</v>
      </c>
      <c r="J2296" s="24">
        <f t="shared" si="657"/>
        <v>0</v>
      </c>
      <c r="K2296" s="24">
        <f t="shared" si="658"/>
        <v>100</v>
      </c>
      <c r="L2296" s="24"/>
      <c r="M2296" s="24">
        <f t="shared" si="658"/>
        <v>100</v>
      </c>
    </row>
    <row r="2297" spans="1:13" s="28" customFormat="1" ht="18" customHeight="1">
      <c r="A2297" s="97" t="s">
        <v>415</v>
      </c>
      <c r="B2297" s="73"/>
      <c r="C2297" s="32">
        <f t="shared" si="655"/>
        <v>435000</v>
      </c>
      <c r="D2297" s="32">
        <f t="shared" si="655"/>
        <v>0</v>
      </c>
      <c r="E2297" s="32">
        <f>C2297+D2297</f>
        <v>435000</v>
      </c>
      <c r="F2297" s="32">
        <f t="shared" si="656"/>
        <v>435000</v>
      </c>
      <c r="G2297" s="32">
        <f t="shared" si="656"/>
        <v>0</v>
      </c>
      <c r="H2297" s="32">
        <f>F2297+G2297</f>
        <v>435000</v>
      </c>
      <c r="I2297" s="32">
        <f t="shared" si="657"/>
        <v>0</v>
      </c>
      <c r="J2297" s="32">
        <f t="shared" si="657"/>
        <v>0</v>
      </c>
      <c r="K2297" s="32">
        <f t="shared" si="658"/>
        <v>100</v>
      </c>
      <c r="L2297" s="32"/>
      <c r="M2297" s="32">
        <f t="shared" si="658"/>
        <v>100</v>
      </c>
    </row>
    <row r="2298" spans="1:13" ht="18" customHeight="1">
      <c r="A2298" s="82" t="s">
        <v>181</v>
      </c>
      <c r="B2298" s="87" t="s">
        <v>182</v>
      </c>
      <c r="C2298" s="32">
        <v>435000</v>
      </c>
      <c r="D2298" s="32"/>
      <c r="E2298" s="32">
        <f>C2298+D2298</f>
        <v>435000</v>
      </c>
      <c r="F2298" s="32">
        <v>435000</v>
      </c>
      <c r="G2298" s="32"/>
      <c r="H2298" s="32">
        <f>F2298+G2298</f>
        <v>435000</v>
      </c>
      <c r="I2298" s="32"/>
      <c r="J2298" s="32"/>
      <c r="K2298" s="20">
        <f t="shared" si="658"/>
        <v>100</v>
      </c>
      <c r="L2298" s="20"/>
      <c r="M2298" s="20">
        <f t="shared" si="658"/>
        <v>100</v>
      </c>
    </row>
    <row r="2299" spans="1:13" ht="18" customHeight="1">
      <c r="A2299" s="29"/>
      <c r="B2299" s="30"/>
      <c r="C2299" s="27"/>
      <c r="D2299" s="27"/>
      <c r="E2299" s="27"/>
      <c r="F2299" s="27"/>
      <c r="G2299" s="27"/>
      <c r="H2299" s="27"/>
      <c r="I2299" s="27"/>
      <c r="J2299" s="27"/>
      <c r="K2299" s="27"/>
      <c r="L2299" s="27"/>
      <c r="M2299" s="27"/>
    </row>
    <row r="2300" spans="1:13" s="28" customFormat="1" ht="18" customHeight="1">
      <c r="A2300" s="23" t="s">
        <v>251</v>
      </c>
      <c r="B2300" s="34">
        <v>92116</v>
      </c>
      <c r="C2300" s="24">
        <f t="shared" ref="C2300:D2302" si="659">C2301</f>
        <v>1550000</v>
      </c>
      <c r="D2300" s="24">
        <f t="shared" si="659"/>
        <v>107795</v>
      </c>
      <c r="E2300" s="24">
        <f>SUM(C2300:D2300)</f>
        <v>1657795</v>
      </c>
      <c r="F2300" s="24">
        <f t="shared" ref="F2300:G2302" si="660">F2301</f>
        <v>1550000</v>
      </c>
      <c r="G2300" s="24">
        <f t="shared" si="660"/>
        <v>107795</v>
      </c>
      <c r="H2300" s="24">
        <f>SUM(F2300:G2300)</f>
        <v>1657795</v>
      </c>
      <c r="I2300" s="24">
        <f t="shared" ref="I2300:J2302" si="661">I2301</f>
        <v>0</v>
      </c>
      <c r="J2300" s="24">
        <f t="shared" si="661"/>
        <v>0</v>
      </c>
      <c r="K2300" s="24">
        <f t="shared" ref="K2300:M2303" si="662">F2300/C2300*100</f>
        <v>100</v>
      </c>
      <c r="L2300" s="24">
        <f t="shared" si="662"/>
        <v>100</v>
      </c>
      <c r="M2300" s="24">
        <f t="shared" si="662"/>
        <v>100</v>
      </c>
    </row>
    <row r="2301" spans="1:13" s="28" customFormat="1" ht="18" customHeight="1">
      <c r="A2301" s="22" t="s">
        <v>397</v>
      </c>
      <c r="B2301" s="34"/>
      <c r="C2301" s="24">
        <f t="shared" si="659"/>
        <v>1550000</v>
      </c>
      <c r="D2301" s="24">
        <f t="shared" si="659"/>
        <v>107795</v>
      </c>
      <c r="E2301" s="24">
        <f>C2301+D2301</f>
        <v>1657795</v>
      </c>
      <c r="F2301" s="24">
        <f t="shared" si="660"/>
        <v>1550000</v>
      </c>
      <c r="G2301" s="24">
        <f t="shared" si="660"/>
        <v>107795</v>
      </c>
      <c r="H2301" s="24">
        <f>F2301+G2301</f>
        <v>1657795</v>
      </c>
      <c r="I2301" s="24">
        <f t="shared" si="661"/>
        <v>0</v>
      </c>
      <c r="J2301" s="24">
        <f t="shared" si="661"/>
        <v>0</v>
      </c>
      <c r="K2301" s="24">
        <f t="shared" si="662"/>
        <v>100</v>
      </c>
      <c r="L2301" s="24">
        <f t="shared" si="662"/>
        <v>100</v>
      </c>
      <c r="M2301" s="24">
        <f t="shared" si="662"/>
        <v>100</v>
      </c>
    </row>
    <row r="2302" spans="1:13" s="28" customFormat="1" ht="18" customHeight="1">
      <c r="A2302" s="97" t="s">
        <v>415</v>
      </c>
      <c r="B2302" s="73"/>
      <c r="C2302" s="32">
        <f t="shared" si="659"/>
        <v>1550000</v>
      </c>
      <c r="D2302" s="32">
        <f t="shared" si="659"/>
        <v>107795</v>
      </c>
      <c r="E2302" s="32">
        <f>C2302+D2302</f>
        <v>1657795</v>
      </c>
      <c r="F2302" s="32">
        <f t="shared" si="660"/>
        <v>1550000</v>
      </c>
      <c r="G2302" s="32">
        <f t="shared" si="660"/>
        <v>107795</v>
      </c>
      <c r="H2302" s="32">
        <f>F2302+G2302</f>
        <v>1657795</v>
      </c>
      <c r="I2302" s="32">
        <f t="shared" si="661"/>
        <v>0</v>
      </c>
      <c r="J2302" s="32">
        <f t="shared" si="661"/>
        <v>0</v>
      </c>
      <c r="K2302" s="32">
        <f t="shared" si="662"/>
        <v>100</v>
      </c>
      <c r="L2302" s="32">
        <f t="shared" si="662"/>
        <v>100</v>
      </c>
      <c r="M2302" s="32">
        <f t="shared" si="662"/>
        <v>100</v>
      </c>
    </row>
    <row r="2303" spans="1:13" ht="18" customHeight="1">
      <c r="A2303" s="82" t="s">
        <v>181</v>
      </c>
      <c r="B2303" s="25" t="s">
        <v>182</v>
      </c>
      <c r="C2303" s="27">
        <v>1550000</v>
      </c>
      <c r="D2303" s="27">
        <v>107795</v>
      </c>
      <c r="E2303" s="27">
        <f>C2303+D2303</f>
        <v>1657795</v>
      </c>
      <c r="F2303" s="27">
        <v>1550000</v>
      </c>
      <c r="G2303" s="27">
        <v>107795</v>
      </c>
      <c r="H2303" s="27">
        <f>F2303+G2303</f>
        <v>1657795</v>
      </c>
      <c r="I2303" s="27"/>
      <c r="J2303" s="32"/>
      <c r="K2303" s="32">
        <f t="shared" si="662"/>
        <v>100</v>
      </c>
      <c r="L2303" s="32">
        <f t="shared" si="662"/>
        <v>100</v>
      </c>
      <c r="M2303" s="32">
        <f t="shared" si="662"/>
        <v>100</v>
      </c>
    </row>
    <row r="2304" spans="1:13" ht="18" customHeight="1">
      <c r="A2304" s="36"/>
      <c r="B2304" s="30"/>
      <c r="C2304" s="27"/>
      <c r="D2304" s="27"/>
      <c r="E2304" s="27"/>
      <c r="F2304" s="27"/>
      <c r="G2304" s="27"/>
      <c r="H2304" s="27"/>
      <c r="I2304" s="27"/>
      <c r="J2304" s="27"/>
      <c r="K2304" s="27"/>
      <c r="L2304" s="27"/>
      <c r="M2304" s="27"/>
    </row>
    <row r="2305" spans="1:13" s="28" customFormat="1" ht="18" customHeight="1">
      <c r="A2305" s="23" t="s">
        <v>252</v>
      </c>
      <c r="B2305" s="34">
        <v>92118</v>
      </c>
      <c r="C2305" s="24">
        <f>C2306+C2308</f>
        <v>1038546.74</v>
      </c>
      <c r="D2305" s="24">
        <f>D2306+D2308</f>
        <v>0</v>
      </c>
      <c r="E2305" s="24">
        <f>SUM(C2305:D2305)</f>
        <v>1038546.74</v>
      </c>
      <c r="F2305" s="24">
        <f>F2306+F2308</f>
        <v>1038546.74</v>
      </c>
      <c r="G2305" s="24">
        <f>G2306+G2308</f>
        <v>0</v>
      </c>
      <c r="H2305" s="24">
        <f>SUM(F2305:G2305)</f>
        <v>1038546.74</v>
      </c>
      <c r="I2305" s="24">
        <f>I2306+I2308</f>
        <v>0</v>
      </c>
      <c r="J2305" s="24">
        <f>J2306+J2308</f>
        <v>0</v>
      </c>
      <c r="K2305" s="24">
        <f>F2305/C2305*100</f>
        <v>100</v>
      </c>
      <c r="L2305" s="24">
        <v>0</v>
      </c>
      <c r="M2305" s="24">
        <f>H2305/E2305*100</f>
        <v>100</v>
      </c>
    </row>
    <row r="2306" spans="1:13" s="28" customFormat="1" ht="18" customHeight="1">
      <c r="A2306" s="22" t="s">
        <v>397</v>
      </c>
      <c r="B2306" s="34"/>
      <c r="C2306" s="24">
        <f>C2307</f>
        <v>987180.73</v>
      </c>
      <c r="D2306" s="24">
        <f>D2307</f>
        <v>0</v>
      </c>
      <c r="E2306" s="24">
        <f t="shared" ref="E2306:E2311" si="663">SUM(C2306:D2306)</f>
        <v>987180.73</v>
      </c>
      <c r="F2306" s="24">
        <f>F2307</f>
        <v>987180.73</v>
      </c>
      <c r="G2306" s="24">
        <f>G2307</f>
        <v>0</v>
      </c>
      <c r="H2306" s="24">
        <f t="shared" ref="H2306:H2311" si="664">SUM(F2306:G2306)</f>
        <v>987180.73</v>
      </c>
      <c r="I2306" s="24">
        <f>I2307</f>
        <v>0</v>
      </c>
      <c r="J2306" s="24">
        <f>J2307</f>
        <v>0</v>
      </c>
      <c r="K2306" s="24">
        <f t="shared" ref="K2306:K2311" si="665">F2306/C2306*100</f>
        <v>100</v>
      </c>
      <c r="L2306" s="24"/>
      <c r="M2306" s="24">
        <f t="shared" ref="M2306:M2311" si="666">H2306/E2306*100</f>
        <v>100</v>
      </c>
    </row>
    <row r="2307" spans="1:13" s="28" customFormat="1" ht="18" customHeight="1">
      <c r="A2307" s="97" t="s">
        <v>415</v>
      </c>
      <c r="B2307" s="73"/>
      <c r="C2307" s="32">
        <f>C2310</f>
        <v>987180.73</v>
      </c>
      <c r="D2307" s="32">
        <f>D2310</f>
        <v>0</v>
      </c>
      <c r="E2307" s="32">
        <f t="shared" si="663"/>
        <v>987180.73</v>
      </c>
      <c r="F2307" s="32">
        <f>F2310</f>
        <v>987180.73</v>
      </c>
      <c r="G2307" s="32">
        <f>G2310</f>
        <v>0</v>
      </c>
      <c r="H2307" s="32">
        <f t="shared" si="664"/>
        <v>987180.73</v>
      </c>
      <c r="I2307" s="32">
        <f>I2310</f>
        <v>0</v>
      </c>
      <c r="J2307" s="32">
        <f>J2310</f>
        <v>0</v>
      </c>
      <c r="K2307" s="32">
        <f t="shared" si="665"/>
        <v>100</v>
      </c>
      <c r="L2307" s="32"/>
      <c r="M2307" s="32">
        <f t="shared" si="666"/>
        <v>100</v>
      </c>
    </row>
    <row r="2308" spans="1:13" s="28" customFormat="1" ht="18" customHeight="1">
      <c r="A2308" s="96" t="s">
        <v>406</v>
      </c>
      <c r="B2308" s="73"/>
      <c r="C2308" s="32">
        <f>C2309</f>
        <v>51366.01</v>
      </c>
      <c r="D2308" s="32">
        <f>D2309</f>
        <v>0</v>
      </c>
      <c r="E2308" s="32">
        <f t="shared" si="663"/>
        <v>51366.01</v>
      </c>
      <c r="F2308" s="32">
        <f>F2309</f>
        <v>51366.01</v>
      </c>
      <c r="G2308" s="32">
        <f>G2309</f>
        <v>0</v>
      </c>
      <c r="H2308" s="32">
        <f t="shared" si="664"/>
        <v>51366.01</v>
      </c>
      <c r="I2308" s="32">
        <f>I2309</f>
        <v>0</v>
      </c>
      <c r="J2308" s="32">
        <f>J2309</f>
        <v>0</v>
      </c>
      <c r="K2308" s="32">
        <f t="shared" si="665"/>
        <v>100</v>
      </c>
      <c r="L2308" s="32"/>
      <c r="M2308" s="32">
        <f t="shared" si="666"/>
        <v>100</v>
      </c>
    </row>
    <row r="2309" spans="1:13" s="28" customFormat="1" ht="18" customHeight="1">
      <c r="A2309" s="14" t="s">
        <v>407</v>
      </c>
      <c r="B2309" s="73"/>
      <c r="C2309" s="32">
        <f>C2311</f>
        <v>51366.01</v>
      </c>
      <c r="D2309" s="32">
        <f>D2311</f>
        <v>0</v>
      </c>
      <c r="E2309" s="32">
        <f t="shared" si="663"/>
        <v>51366.01</v>
      </c>
      <c r="F2309" s="32">
        <f>F2311</f>
        <v>51366.01</v>
      </c>
      <c r="G2309" s="32">
        <f>G2311</f>
        <v>0</v>
      </c>
      <c r="H2309" s="32">
        <f t="shared" si="664"/>
        <v>51366.01</v>
      </c>
      <c r="I2309" s="32">
        <f>I2311</f>
        <v>0</v>
      </c>
      <c r="J2309" s="32">
        <f>J2311</f>
        <v>0</v>
      </c>
      <c r="K2309" s="32">
        <f t="shared" si="665"/>
        <v>100</v>
      </c>
      <c r="L2309" s="32"/>
      <c r="M2309" s="32">
        <f t="shared" si="666"/>
        <v>100</v>
      </c>
    </row>
    <row r="2310" spans="1:13" ht="18" customHeight="1">
      <c r="A2310" s="82" t="s">
        <v>181</v>
      </c>
      <c r="B2310" s="87" t="s">
        <v>182</v>
      </c>
      <c r="C2310" s="32">
        <v>987180.73</v>
      </c>
      <c r="D2310" s="32"/>
      <c r="E2310" s="32">
        <f t="shared" si="663"/>
        <v>987180.73</v>
      </c>
      <c r="F2310" s="32">
        <v>987180.73</v>
      </c>
      <c r="G2310" s="32"/>
      <c r="H2310" s="32">
        <f t="shared" si="664"/>
        <v>987180.73</v>
      </c>
      <c r="I2310" s="32"/>
      <c r="J2310" s="27"/>
      <c r="K2310" s="32">
        <f t="shared" si="665"/>
        <v>100</v>
      </c>
      <c r="L2310" s="20"/>
      <c r="M2310" s="32">
        <f t="shared" si="666"/>
        <v>100</v>
      </c>
    </row>
    <row r="2311" spans="1:13" ht="36.75" customHeight="1">
      <c r="A2311" s="114" t="s">
        <v>439</v>
      </c>
      <c r="B2311" s="87" t="s">
        <v>438</v>
      </c>
      <c r="C2311" s="32">
        <v>51366.01</v>
      </c>
      <c r="D2311" s="32"/>
      <c r="E2311" s="32">
        <f t="shared" si="663"/>
        <v>51366.01</v>
      </c>
      <c r="F2311" s="32">
        <v>51366.01</v>
      </c>
      <c r="G2311" s="32"/>
      <c r="H2311" s="32">
        <f t="shared" si="664"/>
        <v>51366.01</v>
      </c>
      <c r="I2311" s="32"/>
      <c r="J2311" s="27"/>
      <c r="K2311" s="32">
        <f t="shared" si="665"/>
        <v>100</v>
      </c>
      <c r="L2311" s="20"/>
      <c r="M2311" s="32">
        <f t="shared" si="666"/>
        <v>100</v>
      </c>
    </row>
    <row r="2312" spans="1:13" ht="12" customHeight="1">
      <c r="A2312" s="83"/>
      <c r="B2312" s="25"/>
      <c r="C2312" s="27"/>
      <c r="D2312" s="27"/>
      <c r="E2312" s="27"/>
      <c r="F2312" s="27"/>
      <c r="G2312" s="27"/>
      <c r="H2312" s="27"/>
      <c r="I2312" s="27"/>
      <c r="J2312" s="27"/>
      <c r="K2312" s="27"/>
      <c r="L2312" s="27"/>
      <c r="M2312" s="27"/>
    </row>
    <row r="2313" spans="1:13" s="28" customFormat="1" ht="18" customHeight="1">
      <c r="A2313" s="23" t="s">
        <v>320</v>
      </c>
      <c r="B2313" s="34">
        <v>92120</v>
      </c>
      <c r="C2313" s="24">
        <f>SUM(C2316:C2317)</f>
        <v>305900</v>
      </c>
      <c r="D2313" s="24">
        <f>SUM(D2316:D2317)</f>
        <v>0</v>
      </c>
      <c r="E2313" s="24">
        <f>C2313+D2313</f>
        <v>305900</v>
      </c>
      <c r="F2313" s="24">
        <f>SUM(F2316:F2317)</f>
        <v>280245.23</v>
      </c>
      <c r="G2313" s="24">
        <f>SUM(G2316:G2317)</f>
        <v>0</v>
      </c>
      <c r="H2313" s="24">
        <f>F2313+G2313</f>
        <v>280245.23</v>
      </c>
      <c r="I2313" s="24">
        <f>SUM(I2316:I2317)</f>
        <v>0</v>
      </c>
      <c r="J2313" s="24">
        <f>SUM(J2316:J2317)</f>
        <v>0</v>
      </c>
      <c r="K2313" s="24">
        <f>F2313/C2313*100</f>
        <v>91.613347499182723</v>
      </c>
      <c r="L2313" s="24">
        <v>0</v>
      </c>
      <c r="M2313" s="24">
        <f>H2313/E2313*100</f>
        <v>91.613347499182723</v>
      </c>
    </row>
    <row r="2314" spans="1:13" s="28" customFormat="1" ht="18" customHeight="1">
      <c r="A2314" s="22" t="s">
        <v>397</v>
      </c>
      <c r="B2314" s="34"/>
      <c r="C2314" s="24">
        <f>C2315</f>
        <v>305900</v>
      </c>
      <c r="D2314" s="24">
        <f>D2315</f>
        <v>0</v>
      </c>
      <c r="E2314" s="24">
        <f>C2314+D2314</f>
        <v>305900</v>
      </c>
      <c r="F2314" s="24">
        <f>F2315</f>
        <v>280245.23</v>
      </c>
      <c r="G2314" s="24">
        <f>G2315</f>
        <v>0</v>
      </c>
      <c r="H2314" s="24">
        <f>F2314+G2314</f>
        <v>280245.23</v>
      </c>
      <c r="I2314" s="24">
        <f>I2315</f>
        <v>0</v>
      </c>
      <c r="J2314" s="24">
        <f>J2315</f>
        <v>0</v>
      </c>
      <c r="K2314" s="24">
        <f>F2314/C2314*100</f>
        <v>91.613347499182723</v>
      </c>
      <c r="L2314" s="24"/>
      <c r="M2314" s="24">
        <f>H2314/E2314*100</f>
        <v>91.613347499182723</v>
      </c>
    </row>
    <row r="2315" spans="1:13" s="28" customFormat="1" ht="18" customHeight="1">
      <c r="A2315" s="97" t="s">
        <v>415</v>
      </c>
      <c r="B2315" s="73"/>
      <c r="C2315" s="32">
        <f>C2316+C2317</f>
        <v>305900</v>
      </c>
      <c r="D2315" s="32">
        <f>D2316+D2317</f>
        <v>0</v>
      </c>
      <c r="E2315" s="32">
        <f>C2315+D2315</f>
        <v>305900</v>
      </c>
      <c r="F2315" s="32">
        <f>F2316+F2317</f>
        <v>280245.23</v>
      </c>
      <c r="G2315" s="32">
        <f>G2316+G2317</f>
        <v>0</v>
      </c>
      <c r="H2315" s="32">
        <f>F2315+G2315</f>
        <v>280245.23</v>
      </c>
      <c r="I2315" s="32">
        <f>I2316+I2317</f>
        <v>0</v>
      </c>
      <c r="J2315" s="32">
        <f>J2316+J2317</f>
        <v>0</v>
      </c>
      <c r="K2315" s="32">
        <f>F2315/C2315*100</f>
        <v>91.613347499182723</v>
      </c>
      <c r="L2315" s="32"/>
      <c r="M2315" s="32">
        <f>H2315/E2315*100</f>
        <v>91.613347499182723</v>
      </c>
    </row>
    <row r="2316" spans="1:13" ht="18" customHeight="1">
      <c r="A2316" s="82" t="s">
        <v>181</v>
      </c>
      <c r="B2316" s="25" t="s">
        <v>182</v>
      </c>
      <c r="C2316" s="27">
        <v>53900</v>
      </c>
      <c r="D2316" s="27"/>
      <c r="E2316" s="27">
        <f>C2316+D2316</f>
        <v>53900</v>
      </c>
      <c r="F2316" s="27">
        <v>28245.23</v>
      </c>
      <c r="G2316" s="27"/>
      <c r="H2316" s="27">
        <f>F2316+G2316</f>
        <v>28245.23</v>
      </c>
      <c r="I2316" s="32"/>
      <c r="J2316" s="32"/>
      <c r="K2316" s="32">
        <f>F2316/C2316*100</f>
        <v>52.403024118738408</v>
      </c>
      <c r="L2316" s="20"/>
      <c r="M2316" s="32">
        <f>H2316/E2316*100</f>
        <v>52.403024118738408</v>
      </c>
    </row>
    <row r="2317" spans="1:13" ht="18" customHeight="1">
      <c r="A2317" s="82" t="s">
        <v>308</v>
      </c>
      <c r="B2317" s="25" t="s">
        <v>72</v>
      </c>
      <c r="C2317" s="27">
        <v>252000</v>
      </c>
      <c r="D2317" s="27"/>
      <c r="E2317" s="27">
        <f>C2317+D2317</f>
        <v>252000</v>
      </c>
      <c r="F2317" s="27">
        <v>252000</v>
      </c>
      <c r="G2317" s="27"/>
      <c r="H2317" s="27">
        <f>F2317+G2317</f>
        <v>252000</v>
      </c>
      <c r="I2317" s="32"/>
      <c r="J2317" s="32"/>
      <c r="K2317" s="32">
        <f>F2317/C2317*100</f>
        <v>100</v>
      </c>
      <c r="L2317" s="20"/>
      <c r="M2317" s="32">
        <f>H2317/E2317*100</f>
        <v>100</v>
      </c>
    </row>
    <row r="2318" spans="1:13" ht="18" customHeight="1">
      <c r="A2318" s="82"/>
      <c r="B2318" s="25"/>
      <c r="C2318" s="27"/>
      <c r="D2318" s="27"/>
      <c r="E2318" s="27"/>
      <c r="F2318" s="27"/>
      <c r="G2318" s="27"/>
      <c r="H2318" s="27"/>
      <c r="I2318" s="27"/>
      <c r="J2318" s="27"/>
      <c r="K2318" s="27"/>
      <c r="L2318" s="17"/>
      <c r="M2318" s="27"/>
    </row>
    <row r="2319" spans="1:13" s="28" customFormat="1" ht="18" customHeight="1">
      <c r="A2319" s="23" t="s">
        <v>183</v>
      </c>
      <c r="B2319" s="34">
        <v>92195</v>
      </c>
      <c r="C2319" s="43">
        <f>SUM(C2322:C2322)</f>
        <v>45168</v>
      </c>
      <c r="D2319" s="43">
        <f>SUM(D2322:D2322)</f>
        <v>0</v>
      </c>
      <c r="E2319" s="43">
        <f>C2319+D2319</f>
        <v>45168</v>
      </c>
      <c r="F2319" s="43">
        <f>SUM(F2322:F2322)</f>
        <v>45168</v>
      </c>
      <c r="G2319" s="43">
        <f>SUM(G2322:G2322)</f>
        <v>0</v>
      </c>
      <c r="H2319" s="43">
        <f>F2319+G2319</f>
        <v>45168</v>
      </c>
      <c r="I2319" s="43">
        <f>SUM(I2322:I2322)</f>
        <v>0</v>
      </c>
      <c r="J2319" s="43">
        <f>SUM(J2322:J2322)</f>
        <v>0</v>
      </c>
      <c r="K2319" s="24">
        <f>F2319/C2319*100</f>
        <v>100</v>
      </c>
      <c r="L2319" s="24">
        <v>0</v>
      </c>
      <c r="M2319" s="24">
        <f>H2319/E2319*100</f>
        <v>100</v>
      </c>
    </row>
    <row r="2320" spans="1:13" ht="18" customHeight="1">
      <c r="A2320" s="96" t="s">
        <v>406</v>
      </c>
      <c r="B2320" s="25"/>
      <c r="C2320" s="43">
        <f>C2321</f>
        <v>45168</v>
      </c>
      <c r="D2320" s="43">
        <f>D2321</f>
        <v>0</v>
      </c>
      <c r="E2320" s="43">
        <f>C2320+D2320</f>
        <v>45168</v>
      </c>
      <c r="F2320" s="43">
        <f>F2321</f>
        <v>45168</v>
      </c>
      <c r="G2320" s="43">
        <f>G2321</f>
        <v>0</v>
      </c>
      <c r="H2320" s="43">
        <f>F2320+G2320</f>
        <v>45168</v>
      </c>
      <c r="I2320" s="43">
        <f>I2321</f>
        <v>0</v>
      </c>
      <c r="J2320" s="43">
        <f>J2321</f>
        <v>0</v>
      </c>
      <c r="K2320" s="24">
        <f>F2320/C2320*100</f>
        <v>100</v>
      </c>
      <c r="L2320" s="24"/>
      <c r="M2320" s="24">
        <f>H2320/E2320*100</f>
        <v>100</v>
      </c>
    </row>
    <row r="2321" spans="1:13" ht="18" customHeight="1">
      <c r="A2321" s="14" t="s">
        <v>407</v>
      </c>
      <c r="B2321" s="87"/>
      <c r="C2321" s="32">
        <f>C2322</f>
        <v>45168</v>
      </c>
      <c r="D2321" s="32">
        <f>D2322</f>
        <v>0</v>
      </c>
      <c r="E2321" s="32">
        <f>C2321+D2321</f>
        <v>45168</v>
      </c>
      <c r="F2321" s="32">
        <f>F2322</f>
        <v>45168</v>
      </c>
      <c r="G2321" s="32">
        <f>G2322</f>
        <v>0</v>
      </c>
      <c r="H2321" s="32">
        <f>F2321+G2321</f>
        <v>45168</v>
      </c>
      <c r="I2321" s="32">
        <f>I2322</f>
        <v>0</v>
      </c>
      <c r="J2321" s="32">
        <f>J2322</f>
        <v>0</v>
      </c>
      <c r="K2321" s="32">
        <f>F2321/C2321*100</f>
        <v>100</v>
      </c>
      <c r="L2321" s="32"/>
      <c r="M2321" s="32">
        <f>H2321/E2321*100</f>
        <v>100</v>
      </c>
    </row>
    <row r="2322" spans="1:13" ht="18" customHeight="1">
      <c r="A2322" s="83" t="s">
        <v>57</v>
      </c>
      <c r="B2322" s="87" t="s">
        <v>58</v>
      </c>
      <c r="C2322" s="32">
        <v>45168</v>
      </c>
      <c r="D2322" s="32"/>
      <c r="E2322" s="32">
        <f>C2322+D2322</f>
        <v>45168</v>
      </c>
      <c r="F2322" s="32">
        <v>45168</v>
      </c>
      <c r="G2322" s="32"/>
      <c r="H2322" s="32">
        <f>F2322+G2322</f>
        <v>45168</v>
      </c>
      <c r="I2322" s="32"/>
      <c r="J2322" s="32"/>
      <c r="K2322" s="32">
        <f>F2322/C2322*100</f>
        <v>100</v>
      </c>
      <c r="L2322" s="32"/>
      <c r="M2322" s="32">
        <f>H2322/E2322*100</f>
        <v>100</v>
      </c>
    </row>
    <row r="2323" spans="1:13" ht="18" customHeight="1">
      <c r="A2323" s="82"/>
      <c r="B2323" s="87"/>
      <c r="C2323" s="32"/>
      <c r="D2323" s="32"/>
      <c r="E2323" s="32"/>
      <c r="F2323" s="32"/>
      <c r="G2323" s="32"/>
      <c r="H2323" s="32"/>
      <c r="I2323" s="32"/>
      <c r="J2323" s="32"/>
      <c r="K2323" s="32"/>
      <c r="L2323" s="17"/>
      <c r="M2323" s="27"/>
    </row>
  </sheetData>
  <mergeCells count="9">
    <mergeCell ref="A22:M22"/>
    <mergeCell ref="A1374:M1374"/>
    <mergeCell ref="A2:M2"/>
    <mergeCell ref="A3:A4"/>
    <mergeCell ref="B3:B4"/>
    <mergeCell ref="C3:E3"/>
    <mergeCell ref="F3:H3"/>
    <mergeCell ref="I3:J3"/>
    <mergeCell ref="K3:M3"/>
  </mergeCells>
  <phoneticPr fontId="1" type="noConversion"/>
  <pageMargins left="0" right="0" top="0.98425196850393704" bottom="0.98425196850393704" header="0.51181102362204722" footer="0.51181102362204722"/>
  <pageSetup paperSize="9" scale="75" orientation="landscape" r:id="rId1"/>
  <headerFooter alignWithMargins="0"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Arkusz5</vt:lpstr>
      <vt:lpstr>Arkusz5!Tytuły_wydruku</vt:lpstr>
    </vt:vector>
  </TitlesOfParts>
  <Company>UM Piotrków Tryb.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4-0259</dc:creator>
  <cp:lastModifiedBy>UM w Piotrkowie Tryb.</cp:lastModifiedBy>
  <cp:lastPrinted>2011-03-30T06:17:19Z</cp:lastPrinted>
  <dcterms:created xsi:type="dcterms:W3CDTF">2006-08-01T06:10:58Z</dcterms:created>
  <dcterms:modified xsi:type="dcterms:W3CDTF">2011-04-01T08:45:48Z</dcterms:modified>
</cp:coreProperties>
</file>