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0"/>
  </bookViews>
  <sheets>
    <sheet name="Zal_1_WPF_wg_RIO_Lodz" sheetId="1" r:id="rId1"/>
    <sheet name="przedsiewziecia ver 1b" sheetId="2" r:id="rId2"/>
  </sheets>
  <definedNames>
    <definedName name="_xlnm.Print_Area" localSheetId="1">'przedsiewziecia ver 1b'!$A$3:$O$80</definedName>
    <definedName name="_xlnm.Print_Area" localSheetId="0">'Zal_1_WPF_wg_RIO_Lodz'!$A$4:$N$61</definedName>
    <definedName name="_xlnm.Print_Titles" localSheetId="1">'przedsiewziecia ver 1b'!$1:$1</definedName>
  </definedNames>
  <calcPr fullCalcOnLoad="1"/>
</workbook>
</file>

<file path=xl/comments2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O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<sst xmlns="http://schemas.openxmlformats.org/spreadsheetml/2006/main" count="212" uniqueCount="139">
  <si>
    <t>Lp.</t>
  </si>
  <si>
    <t>Wyszczególnienie</t>
  </si>
  <si>
    <t>1.</t>
  </si>
  <si>
    <t>a</t>
  </si>
  <si>
    <t>dochody bieżące</t>
  </si>
  <si>
    <t>b</t>
  </si>
  <si>
    <t>dochody majątkowe, w tym:</t>
  </si>
  <si>
    <t>- ze sprzedaży majątku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</si>
  <si>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</si>
  <si>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</si>
  <si>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</si>
  <si>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</si>
  <si>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c</t>
  </si>
  <si>
    <t>z tytułu poręczeń i gwarancji, w tym:</t>
  </si>
  <si>
    <t>-gwarancje i poręczenia podlegające wyłączeniu z limitów spłaty zobowiązań z art. 243 ufp/169 sufp</t>
  </si>
  <si>
    <t>d</t>
  </si>
  <si>
    <t>wydatki bieżące objęte limitem art. 226 ust. 4 ufp</t>
  </si>
  <si>
    <t>3.</t>
  </si>
  <si>
    <t>4.</t>
  </si>
  <si>
    <t>Nadwyżka budżetowa z lat ubiegłych plus wolne środki, zgodnie z art. 217 ufp, w tym:</t>
  </si>
  <si>
    <t>5.</t>
  </si>
  <si>
    <t>6.</t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</si>
  <si>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</si>
  <si>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</si>
  <si>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</si>
  <si>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</si>
  <si>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</si>
  <si>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</si>
  <si>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</si>
  <si>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</si>
  <si>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</si>
  <si>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- wydatki majątkowe objęte limitem art. 226 ust. 4 ufp</t>
  </si>
  <si>
    <t>11.</t>
  </si>
  <si>
    <t>Przychody (kredyty, pożyczki, emisje obligacji)</t>
  </si>
  <si>
    <t>12.</t>
  </si>
  <si>
    <t>13.</t>
  </si>
  <si>
    <t>14.</t>
  </si>
  <si>
    <t>15.</t>
  </si>
  <si>
    <t>16.</t>
  </si>
  <si>
    <t>Kwota długu, w tym:</t>
  </si>
  <si>
    <t>łączna kwota wyłączeń z art. 243 ust. 3 pkt 1ufp oraz art. 170 ust. 3 sufp</t>
  </si>
  <si>
    <t>kwota wyłączeń z art. 243 ust. 3 pkt 1ufp oraz art. 169 ust. 3 sufp przypadająca na dany rok</t>
  </si>
  <si>
    <t>Kwota zobowiązań związku współtworzonego przez JST  przypadających do spłaty w danym roku budżetowym podlegające doliczeniu zgodnie z art. 244 ufp</t>
  </si>
  <si>
    <t>Spełnienie wskaźnika spłaty z art. 243 ufp po uwzględnieniu art. 244 ufp</t>
  </si>
  <si>
    <t>17.</t>
  </si>
  <si>
    <t>18.</t>
  </si>
  <si>
    <t>19.</t>
  </si>
  <si>
    <t>20.</t>
  </si>
  <si>
    <t>21.</t>
  </si>
  <si>
    <t>22.</t>
  </si>
  <si>
    <t>23.</t>
  </si>
  <si>
    <t>e</t>
  </si>
  <si>
    <r>
      <t xml:space="preserve">Rozliczenie budżetu </t>
    </r>
    <r>
      <rPr>
        <b/>
        <sz val="9"/>
        <color indexed="60"/>
        <rFont val="Times New Roman"/>
        <family val="1"/>
      </rPr>
      <t>[9-10+11]</t>
    </r>
  </si>
  <si>
    <r>
      <t xml:space="preserve">Środki do dyspozycji </t>
    </r>
    <r>
      <rPr>
        <b/>
        <sz val="9"/>
        <color indexed="60"/>
        <rFont val="Times New Roman"/>
        <family val="1"/>
      </rPr>
      <t>[6-7-8]</t>
    </r>
  </si>
  <si>
    <r>
      <t xml:space="preserve">Środki do dyspozycji </t>
    </r>
    <r>
      <rPr>
        <b/>
        <sz val="9"/>
        <color indexed="60"/>
        <rFont val="Times New Roman"/>
        <family val="1"/>
      </rPr>
      <t>[3+4+5]</t>
    </r>
  </si>
  <si>
    <r>
      <t xml:space="preserve">Różnica </t>
    </r>
    <r>
      <rPr>
        <b/>
        <sz val="9"/>
        <color indexed="60"/>
        <rFont val="Times New Roman"/>
        <family val="1"/>
      </rPr>
      <t>[1-2]</t>
    </r>
  </si>
  <si>
    <r>
      <t xml:space="preserve">Planowana łączna kwota spłaty zobowiązań/dochody ogółem - max 15% z art. 169 sufp
</t>
    </r>
    <r>
      <rPr>
        <b/>
        <sz val="9"/>
        <color indexed="60"/>
        <rFont val="Times New Roman"/>
        <family val="1"/>
      </rPr>
      <t>[(7+ 2c - 2d - 13b)/ 1 ]</t>
    </r>
  </si>
  <si>
    <r>
      <t xml:space="preserve">Zadłużenie/dochody ogółem - max 60% z art. 170 sufp 
</t>
    </r>
    <r>
      <rPr>
        <b/>
        <sz val="9"/>
        <color indexed="60"/>
        <rFont val="Times New Roman"/>
        <family val="1"/>
      </rPr>
      <t>[ (13 - 13a )/ 1 ]</t>
    </r>
  </si>
  <si>
    <t>w tym: finansowanie deficytu operacyjnego ze środków pochodzących z nadwyżki budżetowej z lat ubiegłych lub z wolnych środków
(wypełniać tylko wtedy gdy powstał deficyt operacjny (tj. [3] &lt; 0 ))</t>
  </si>
  <si>
    <t>21a.</t>
  </si>
  <si>
    <t>24.</t>
  </si>
  <si>
    <t>25.</t>
  </si>
  <si>
    <t>26.</t>
  </si>
  <si>
    <t>27.</t>
  </si>
  <si>
    <t>28.</t>
  </si>
  <si>
    <t>29.</t>
  </si>
  <si>
    <r>
      <t xml:space="preserve">Dochody majątkowe - wydatki majątkowe </t>
    </r>
    <r>
      <rPr>
        <b/>
        <sz val="9"/>
        <color indexed="60"/>
        <rFont val="Times New Roman"/>
        <family val="1"/>
      </rPr>
      <t>[1b-10]</t>
    </r>
  </si>
  <si>
    <r>
      <t xml:space="preserve">Wynik budżetu </t>
    </r>
    <r>
      <rPr>
        <b/>
        <sz val="9"/>
        <color indexed="60"/>
        <rFont val="Times New Roman"/>
        <family val="1"/>
      </rPr>
      <t>[1-26]</t>
    </r>
  </si>
  <si>
    <r>
      <t xml:space="preserve">Planowana łączna kwota spłaty zobowiązań </t>
    </r>
    <r>
      <rPr>
        <b/>
        <sz val="9"/>
        <color indexed="60"/>
        <rFont val="Times New Roman"/>
        <family val="1"/>
      </rPr>
      <t>[7 + 2c]/[1]</t>
    </r>
  </si>
  <si>
    <t>x</t>
  </si>
  <si>
    <r>
      <t xml:space="preserve">Dochody ogółem, z tego: </t>
    </r>
    <r>
      <rPr>
        <b/>
        <sz val="9"/>
        <color indexed="60"/>
        <rFont val="Times New Roman"/>
        <family val="1"/>
      </rPr>
      <t>[1a+1b]</t>
    </r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</si>
  <si>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</si>
  <si>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</si>
  <si>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</si>
  <si>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</si>
  <si>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</si>
  <si>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f</t>
  </si>
  <si>
    <t>nadwyżka bieżąca</t>
  </si>
  <si>
    <t>Przeznaczenie nadwyżki wykonanej w poszczególnych latach objętych prognozą:</t>
  </si>
  <si>
    <t>………………………………………………………………….</t>
  </si>
  <si>
    <t>30.</t>
  </si>
  <si>
    <t>31.</t>
  </si>
  <si>
    <t>Inne przychody niezwiązane z zaciągnięciem długu (np. prywatyzacja)</t>
  </si>
  <si>
    <r>
      <t xml:space="preserve">- nadwyżka budżetowa z lat ubiegłych plus wolne środki, zgodnie z art. 217 ufp, </t>
    </r>
    <r>
      <rPr>
        <b/>
        <sz val="9"/>
        <color indexed="8"/>
        <rFont val="Times New Roman"/>
        <family val="1"/>
      </rPr>
      <t>angażowane na pokrycie deficytu budżetu roku bieżącego</t>
    </r>
  </si>
  <si>
    <r>
      <t xml:space="preserve">Dochody bieżące </t>
    </r>
    <r>
      <rPr>
        <sz val="9"/>
        <color indexed="60"/>
        <rFont val="Times New Roman"/>
        <family val="1"/>
      </rPr>
      <t>[1a]</t>
    </r>
  </si>
  <si>
    <r>
      <t xml:space="preserve">Wydatki bieżące razem </t>
    </r>
    <r>
      <rPr>
        <sz val="9"/>
        <color indexed="60"/>
        <rFont val="Times New Roman"/>
        <family val="1"/>
      </rPr>
      <t>[2+7b]</t>
    </r>
  </si>
  <si>
    <r>
      <t xml:space="preserve">Dochody majątkowe </t>
    </r>
    <r>
      <rPr>
        <sz val="9"/>
        <color indexed="60"/>
        <rFont val="Times New Roman"/>
        <family val="1"/>
      </rPr>
      <t>[1b]</t>
    </r>
  </si>
  <si>
    <r>
      <t xml:space="preserve">Wydatki majątkowe </t>
    </r>
    <r>
      <rPr>
        <sz val="9"/>
        <color indexed="60"/>
        <rFont val="Times New Roman"/>
        <family val="1"/>
      </rPr>
      <t>[10]</t>
    </r>
  </si>
  <si>
    <r>
      <t xml:space="preserve">Dochody ogółem </t>
    </r>
    <r>
      <rPr>
        <sz val="9"/>
        <color indexed="60"/>
        <rFont val="Times New Roman"/>
        <family val="1"/>
      </rPr>
      <t>[1]</t>
    </r>
  </si>
  <si>
    <r>
      <t>Wydatki ogółem</t>
    </r>
    <r>
      <rPr>
        <sz val="9"/>
        <color indexed="60"/>
        <rFont val="Times New Roman"/>
        <family val="1"/>
      </rPr>
      <t xml:space="preserve"> [10+20]</t>
    </r>
  </si>
  <si>
    <r>
      <t xml:space="preserve">Przychody budżetu </t>
    </r>
    <r>
      <rPr>
        <sz val="9"/>
        <color indexed="60"/>
        <rFont val="Times New Roman"/>
        <family val="1"/>
      </rPr>
      <t>[4+5+11]</t>
    </r>
  </si>
  <si>
    <r>
      <t xml:space="preserve">Rozchody budżetu </t>
    </r>
    <r>
      <rPr>
        <sz val="9"/>
        <color indexed="60"/>
        <rFont val="Times New Roman"/>
        <family val="1"/>
      </rPr>
      <t>[7a+8]</t>
    </r>
  </si>
  <si>
    <t xml:space="preserve">Kontrola poprawności zmiany kwoty długu </t>
  </si>
  <si>
    <t>Przewidyw. Wykonanie</t>
  </si>
  <si>
    <t>2040</t>
  </si>
  <si>
    <r>
      <rPr>
        <b/>
        <sz val="10"/>
        <color indexed="8"/>
        <rFont val="Times New Roman"/>
        <family val="1"/>
      </rPr>
      <t>Sposób sfinansowania deficytu</t>
    </r>
    <r>
      <rPr>
        <sz val="10"/>
        <color indexed="8"/>
        <rFont val="Times New Roman"/>
        <family val="1"/>
      </rPr>
      <t xml:space="preserve">
(suma poniższych kwot musi być zgodna z kwotą wykazaną w poz. 27),</t>
    </r>
  </si>
  <si>
    <t>Wykaz przedsięwzięć do WPF na lata 2011-..</t>
  </si>
  <si>
    <t>układ wg przedsięwzięć/programów/projektów/zadań</t>
  </si>
  <si>
    <t>Lp</t>
  </si>
  <si>
    <t xml:space="preserve">Nazwa i cel 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</si>
  <si>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</si>
  <si>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</si>
  <si>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</si>
  <si>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</si>
  <si>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</si>
  <si>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limity wydatków w poszczególnych latach (wszystkie lata)</t>
  </si>
  <si>
    <t>Limit zobowiązań</t>
  </si>
  <si>
    <t>Od</t>
  </si>
  <si>
    <t>Do</t>
  </si>
  <si>
    <t>dział</t>
  </si>
  <si>
    <t>Rozdz.</t>
  </si>
  <si>
    <t>…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</si>
  <si>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</si>
  <si>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</si>
  <si>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</si>
  <si>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</si>
  <si>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</si>
  <si>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</si>
  <si>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</si>
  <si>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</si>
  <si>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</si>
  <si>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</si>
  <si>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</si>
  <si>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</si>
  <si>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</si>
  <si>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rok; (razem)</t>
  </si>
  <si>
    <t>Umowa 1 ogółem</t>
  </si>
  <si>
    <t>Umowa 2 ogółem</t>
  </si>
  <si>
    <t>3) gwarancje i poręczenia udzielane przez jednostki samorządu terytorialnego (razem)</t>
  </si>
  <si>
    <r>
      <t xml:space="preserve">Dochody bieżące - wydatki bieżące </t>
    </r>
    <r>
      <rPr>
        <b/>
        <sz val="9"/>
        <color indexed="60"/>
        <rFont val="Times New Roman"/>
        <family val="1"/>
      </rPr>
      <t>[1a-20]</t>
    </r>
  </si>
  <si>
    <r>
      <t xml:space="preserve">Maksymalny dopuszczalny wskaźnik spłaty z art. 243 ufp 
</t>
    </r>
    <r>
      <rPr>
        <b/>
        <sz val="9"/>
        <color indexed="60"/>
        <rFont val="Times New Roman"/>
        <family val="1"/>
      </rPr>
      <t>(średnia z trzech poprzednich lat [([1a]-[20]+[1c])/[1]])</t>
    </r>
  </si>
  <si>
    <t>Urząd Miasta</t>
  </si>
  <si>
    <t>Nazwa przedsięwzięcia:                                                           Prowadzenie noclegowni dla bezdomnych                                   Cel: Zapewnienie miejsc noclegowych dla bezdomnych z terenu miasta Piotrkowa Trybunalskiego</t>
  </si>
  <si>
    <t>Nazwa przedsięwzięcia:                                                           Konserwacja urządzenia do przemieszczania osób niepełnosprawnychzainstalowanych w budynkach Urzędu Miasta                                                                             Cel: Zapewnienie miejsc noclegowych dla bezdomnych z terenu miasta Piotrkowa Trybunalskiego</t>
  </si>
  <si>
    <t>Wieloletnia Prognoza Finansowa Miasta Piotrkowa Trybunalskiego na lata 2011-2029</t>
  </si>
  <si>
    <t>Załacznik Nr 1</t>
  </si>
  <si>
    <t>do Uchwały Nr V/39/11</t>
  </si>
  <si>
    <t>z dnia 31 stycznia 2011 roku</t>
  </si>
  <si>
    <t>Rady Miasta Piotrkowa Trybunalskiego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</si>
</sst>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[$-415]d\ mmmm\ yyyy"/>
  </numFmts>
  <fonts count="7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b/>
      <sz val="9"/>
      <color indexed="6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60"/>
      <name val="Times New Roman"/>
      <family val="1"/>
    </font>
    <font>
      <b/>
      <sz val="9"/>
      <color indexed="8"/>
      <name val="Czcionka tekstu podstawowego"/>
      <family val="0"/>
    </font>
    <font>
      <b/>
      <sz val="8"/>
      <name val="Tahoma"/>
      <family val="2"/>
    </font>
    <font>
      <sz val="8"/>
      <name val="Tahoma"/>
      <family val="2"/>
    </font>
    <font>
      <b/>
      <i/>
      <sz val="9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sz val="14"/>
      <color indexed="8"/>
      <name val="Czcionka tekstu podstawowego"/>
      <family val="2"/>
    </font>
    <font>
      <sz val="10"/>
      <color indexed="8"/>
      <name val="Czcionka tekstu podstawowego"/>
      <family val="0"/>
    </font>
    <font>
      <b/>
      <sz val="12"/>
      <color indexed="8"/>
      <name val="Czcionka tekstu podstawowego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b/>
      <sz val="18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2"/>
    </font>
    <font>
      <sz val="14"/>
      <color theme="1"/>
      <name val="Czcionka tekstu podstawowego"/>
      <family val="2"/>
    </font>
    <font>
      <sz val="10"/>
      <color theme="1"/>
      <name val="Czcionka tekstu podstawowego"/>
      <family val="0"/>
    </font>
    <font>
      <b/>
      <sz val="12"/>
      <color theme="1"/>
      <name val="Czcionka tekstu podstawowego"/>
      <family val="2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56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165" fontId="2" fillId="0" borderId="10" xfId="56" applyNumberFormat="1" applyFont="1" applyBorder="1" applyAlignment="1">
      <alignment vertical="center"/>
      <protection/>
    </xf>
    <xf numFmtId="165" fontId="3" fillId="0" borderId="10" xfId="56" applyNumberFormat="1" applyFont="1" applyBorder="1" applyAlignment="1">
      <alignment vertical="center"/>
      <protection/>
    </xf>
    <xf numFmtId="0" fontId="7" fillId="0" borderId="0" xfId="0" applyFont="1" applyAlignment="1">
      <alignment/>
    </xf>
    <xf numFmtId="0" fontId="2" fillId="0" borderId="11" xfId="56" applyFont="1" applyBorder="1" applyAlignment="1">
      <alignment vertical="center" wrapText="1"/>
      <protection/>
    </xf>
    <xf numFmtId="0" fontId="2" fillId="0" borderId="11" xfId="56" applyFont="1" applyBorder="1" applyAlignment="1" quotePrefix="1">
      <alignment vertical="center" wrapText="1"/>
      <protection/>
    </xf>
    <xf numFmtId="0" fontId="2" fillId="0" borderId="12" xfId="56" applyFont="1" applyBorder="1" applyAlignment="1" quotePrefix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10" fontId="3" fillId="0" borderId="10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10" fontId="3" fillId="33" borderId="10" xfId="56" applyNumberFormat="1" applyFont="1" applyFill="1" applyBorder="1" applyAlignment="1">
      <alignment vertical="center"/>
      <protection/>
    </xf>
    <xf numFmtId="165" fontId="7" fillId="0" borderId="0" xfId="0" applyNumberFormat="1" applyFont="1" applyAlignment="1">
      <alignment/>
    </xf>
    <xf numFmtId="165" fontId="3" fillId="0" borderId="13" xfId="56" applyNumberFormat="1" applyFont="1" applyBorder="1" applyAlignment="1">
      <alignment vertical="center"/>
      <protection/>
    </xf>
    <xf numFmtId="0" fontId="7" fillId="0" borderId="0" xfId="0" applyFont="1" applyBorder="1" applyAlignment="1">
      <alignment/>
    </xf>
    <xf numFmtId="165" fontId="2" fillId="0" borderId="14" xfId="56" applyNumberFormat="1" applyFont="1" applyBorder="1" applyAlignment="1">
      <alignment vertical="center"/>
      <protection/>
    </xf>
    <xf numFmtId="165" fontId="3" fillId="0" borderId="15" xfId="56" applyNumberFormat="1" applyFont="1" applyBorder="1" applyAlignment="1">
      <alignment vertical="center"/>
      <protection/>
    </xf>
    <xf numFmtId="165" fontId="3" fillId="0" borderId="16" xfId="56" applyNumberFormat="1" applyFont="1" applyBorder="1" applyAlignment="1">
      <alignment vertical="center"/>
      <protection/>
    </xf>
    <xf numFmtId="165" fontId="3" fillId="0" borderId="14" xfId="56" applyNumberFormat="1" applyFont="1" applyBorder="1" applyAlignment="1">
      <alignment vertical="center"/>
      <protection/>
    </xf>
    <xf numFmtId="10" fontId="3" fillId="0" borderId="14" xfId="56" applyNumberFormat="1" applyFont="1" applyBorder="1" applyAlignment="1">
      <alignment vertical="center"/>
      <protection/>
    </xf>
    <xf numFmtId="0" fontId="3" fillId="0" borderId="14" xfId="56" applyFont="1" applyBorder="1" applyAlignment="1">
      <alignment horizontal="center" vertical="center" wrapText="1"/>
      <protection/>
    </xf>
    <xf numFmtId="10" fontId="3" fillId="33" borderId="14" xfId="56" applyNumberFormat="1" applyFont="1" applyFill="1" applyBorder="1" applyAlignment="1">
      <alignment vertical="center"/>
      <protection/>
    </xf>
    <xf numFmtId="10" fontId="3" fillId="0" borderId="17" xfId="56" applyNumberFormat="1" applyFont="1" applyBorder="1" applyAlignment="1">
      <alignment vertical="center"/>
      <protection/>
    </xf>
    <xf numFmtId="165" fontId="3" fillId="0" borderId="18" xfId="56" applyNumberFormat="1" applyFont="1" applyBorder="1" applyAlignment="1">
      <alignment vertical="center"/>
      <protection/>
    </xf>
    <xf numFmtId="165" fontId="3" fillId="0" borderId="17" xfId="56" applyNumberFormat="1" applyFont="1" applyBorder="1" applyAlignment="1">
      <alignment vertical="center"/>
      <protection/>
    </xf>
    <xf numFmtId="165" fontId="3" fillId="0" borderId="19" xfId="56" applyNumberFormat="1" applyFont="1" applyBorder="1" applyAlignment="1">
      <alignment vertical="center"/>
      <protection/>
    </xf>
    <xf numFmtId="0" fontId="3" fillId="0" borderId="11" xfId="56" applyFont="1" applyBorder="1" applyAlignment="1">
      <alignment horizontal="left" vertical="center" wrapText="1"/>
      <protection/>
    </xf>
    <xf numFmtId="0" fontId="3" fillId="0" borderId="12" xfId="56" applyFont="1" applyBorder="1" applyAlignment="1">
      <alignment horizontal="left" vertical="center" wrapText="1"/>
      <protection/>
    </xf>
    <xf numFmtId="0" fontId="7" fillId="33" borderId="0" xfId="0" applyFont="1" applyFill="1" applyBorder="1" applyAlignment="1">
      <alignment horizontal="center"/>
    </xf>
    <xf numFmtId="165" fontId="3" fillId="6" borderId="10" xfId="56" applyNumberFormat="1" applyFont="1" applyFill="1" applyBorder="1" applyAlignment="1">
      <alignment vertical="center"/>
      <protection/>
    </xf>
    <xf numFmtId="165" fontId="3" fillId="6" borderId="14" xfId="56" applyNumberFormat="1" applyFont="1" applyFill="1" applyBorder="1" applyAlignment="1">
      <alignment vertical="center"/>
      <protection/>
    </xf>
    <xf numFmtId="0" fontId="2" fillId="0" borderId="20" xfId="56" applyFont="1" applyBorder="1" applyAlignment="1" quotePrefix="1">
      <alignment vertical="center" wrapText="1"/>
      <protection/>
    </xf>
    <xf numFmtId="10" fontId="3" fillId="0" borderId="17" xfId="56" applyNumberFormat="1" applyFont="1" applyFill="1" applyBorder="1" applyAlignment="1">
      <alignment vertical="center"/>
      <protection/>
    </xf>
    <xf numFmtId="10" fontId="3" fillId="0" borderId="19" xfId="56" applyNumberFormat="1" applyFont="1" applyFill="1" applyBorder="1" applyAlignment="1">
      <alignment vertical="center"/>
      <protection/>
    </xf>
    <xf numFmtId="165" fontId="3" fillId="0" borderId="21" xfId="56" applyNumberFormat="1" applyFont="1" applyBorder="1" applyAlignment="1">
      <alignment vertical="center"/>
      <protection/>
    </xf>
    <xf numFmtId="165" fontId="2" fillId="0" borderId="21" xfId="56" applyNumberFormat="1" applyFont="1" applyBorder="1" applyAlignment="1">
      <alignment vertical="center"/>
      <protection/>
    </xf>
    <xf numFmtId="10" fontId="3" fillId="0" borderId="21" xfId="56" applyNumberFormat="1" applyFont="1" applyBorder="1" applyAlignment="1">
      <alignment vertical="center"/>
      <protection/>
    </xf>
    <xf numFmtId="0" fontId="3" fillId="0" borderId="21" xfId="56" applyFont="1" applyBorder="1" applyAlignment="1">
      <alignment horizontal="center" vertical="center" wrapText="1"/>
      <protection/>
    </xf>
    <xf numFmtId="10" fontId="3" fillId="0" borderId="22" xfId="56" applyNumberFormat="1" applyFont="1" applyBorder="1" applyAlignment="1">
      <alignment vertical="center"/>
      <protection/>
    </xf>
    <xf numFmtId="49" fontId="3" fillId="33" borderId="23" xfId="56" applyNumberFormat="1" applyFont="1" applyFill="1" applyBorder="1" applyAlignment="1">
      <alignment horizontal="center" vertical="center"/>
      <protection/>
    </xf>
    <xf numFmtId="165" fontId="3" fillId="6" borderId="24" xfId="56" applyNumberFormat="1" applyFont="1" applyFill="1" applyBorder="1" applyAlignment="1">
      <alignment vertical="center"/>
      <protection/>
    </xf>
    <xf numFmtId="165" fontId="3" fillId="6" borderId="25" xfId="56" applyNumberFormat="1" applyFont="1" applyFill="1" applyBorder="1" applyAlignment="1">
      <alignment vertical="center"/>
      <protection/>
    </xf>
    <xf numFmtId="0" fontId="2" fillId="0" borderId="21" xfId="56" applyFont="1" applyBorder="1" applyAlignment="1">
      <alignment horizontal="center" vertical="center"/>
      <protection/>
    </xf>
    <xf numFmtId="0" fontId="3" fillId="0" borderId="21" xfId="56" applyFont="1" applyBorder="1" applyAlignment="1">
      <alignment horizontal="center" vertical="center"/>
      <protection/>
    </xf>
    <xf numFmtId="0" fontId="3" fillId="6" borderId="21" xfId="56" applyFont="1" applyFill="1" applyBorder="1" applyAlignment="1">
      <alignment horizontal="center" vertical="center"/>
      <protection/>
    </xf>
    <xf numFmtId="0" fontId="3" fillId="6" borderId="26" xfId="56" applyFont="1" applyFill="1" applyBorder="1" applyAlignment="1">
      <alignment horizontal="center" vertical="center"/>
      <protection/>
    </xf>
    <xf numFmtId="0" fontId="3" fillId="0" borderId="27" xfId="56" applyFont="1" applyBorder="1" applyAlignment="1">
      <alignment horizontal="center" vertical="center"/>
      <protection/>
    </xf>
    <xf numFmtId="0" fontId="3" fillId="0" borderId="22" xfId="56" applyFont="1" applyBorder="1" applyAlignment="1">
      <alignment horizontal="center" vertical="center"/>
      <protection/>
    </xf>
    <xf numFmtId="0" fontId="8" fillId="6" borderId="21" xfId="56" applyFont="1" applyFill="1" applyBorder="1" applyAlignment="1">
      <alignment horizontal="center" vertical="center"/>
      <protection/>
    </xf>
    <xf numFmtId="0" fontId="11" fillId="0" borderId="27" xfId="0" applyFont="1" applyBorder="1" applyAlignment="1">
      <alignment horizontal="center" vertical="top"/>
    </xf>
    <xf numFmtId="165" fontId="3" fillId="0" borderId="15" xfId="56" applyNumberFormat="1" applyFont="1" applyBorder="1" applyAlignment="1">
      <alignment horizontal="center" vertical="center"/>
      <protection/>
    </xf>
    <xf numFmtId="165" fontId="3" fillId="0" borderId="16" xfId="56" applyNumberFormat="1" applyFont="1" applyBorder="1" applyAlignment="1">
      <alignment horizontal="center" vertical="center"/>
      <protection/>
    </xf>
    <xf numFmtId="0" fontId="10" fillId="0" borderId="21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2" fillId="0" borderId="22" xfId="0" applyFont="1" applyBorder="1" applyAlignment="1">
      <alignment/>
    </xf>
    <xf numFmtId="0" fontId="3" fillId="34" borderId="28" xfId="56" applyFont="1" applyFill="1" applyBorder="1" applyAlignment="1">
      <alignment horizontal="center" vertical="center"/>
      <protection/>
    </xf>
    <xf numFmtId="165" fontId="3" fillId="34" borderId="13" xfId="56" applyNumberFormat="1" applyFont="1" applyFill="1" applyBorder="1" applyAlignment="1">
      <alignment vertical="center"/>
      <protection/>
    </xf>
    <xf numFmtId="165" fontId="3" fillId="34" borderId="18" xfId="56" applyNumberFormat="1" applyFont="1" applyFill="1" applyBorder="1" applyAlignment="1">
      <alignment vertical="center"/>
      <protection/>
    </xf>
    <xf numFmtId="0" fontId="3" fillId="0" borderId="28" xfId="0" applyFont="1" applyBorder="1" applyAlignment="1">
      <alignment horizontal="center" vertical="top"/>
    </xf>
    <xf numFmtId="0" fontId="12" fillId="0" borderId="29" xfId="56" applyFont="1" applyBorder="1" applyAlignment="1">
      <alignment horizontal="center" vertical="center"/>
      <protection/>
    </xf>
    <xf numFmtId="165" fontId="2" fillId="0" borderId="30" xfId="56" applyNumberFormat="1" applyFont="1" applyBorder="1" applyAlignment="1">
      <alignment vertical="center"/>
      <protection/>
    </xf>
    <xf numFmtId="165" fontId="2" fillId="0" borderId="31" xfId="56" applyNumberFormat="1" applyFont="1" applyBorder="1" applyAlignment="1">
      <alignment vertical="center"/>
      <protection/>
    </xf>
    <xf numFmtId="0" fontId="12" fillId="0" borderId="21" xfId="56" applyFont="1" applyBorder="1" applyAlignment="1">
      <alignment horizontal="center" vertical="center"/>
      <protection/>
    </xf>
    <xf numFmtId="0" fontId="12" fillId="0" borderId="10" xfId="56" applyFont="1" applyBorder="1" applyAlignment="1">
      <alignment horizontal="left" vertical="center" wrapText="1"/>
      <protection/>
    </xf>
    <xf numFmtId="0" fontId="12" fillId="0" borderId="14" xfId="56" applyFont="1" applyBorder="1" applyAlignment="1">
      <alignment horizontal="left" vertical="center" wrapText="1"/>
      <protection/>
    </xf>
    <xf numFmtId="0" fontId="12" fillId="0" borderId="10" xfId="56" applyFont="1" applyBorder="1" applyAlignment="1">
      <alignment horizontal="left" vertical="center"/>
      <protection/>
    </xf>
    <xf numFmtId="0" fontId="12" fillId="0" borderId="26" xfId="56" applyFont="1" applyBorder="1" applyAlignment="1">
      <alignment horizontal="center" vertical="center"/>
      <protection/>
    </xf>
    <xf numFmtId="165" fontId="2" fillId="0" borderId="24" xfId="56" applyNumberFormat="1" applyFont="1" applyBorder="1" applyAlignment="1">
      <alignment vertical="center"/>
      <protection/>
    </xf>
    <xf numFmtId="165" fontId="2" fillId="0" borderId="25" xfId="56" applyNumberFormat="1" applyFont="1" applyBorder="1" applyAlignment="1">
      <alignment vertical="center"/>
      <protection/>
    </xf>
    <xf numFmtId="0" fontId="7" fillId="35" borderId="32" xfId="0" applyFont="1" applyFill="1" applyBorder="1" applyAlignment="1">
      <alignment horizontal="center" vertical="center" wrapText="1"/>
    </xf>
    <xf numFmtId="49" fontId="3" fillId="33" borderId="32" xfId="56" applyNumberFormat="1" applyFont="1" applyFill="1" applyBorder="1" applyAlignment="1">
      <alignment horizontal="center"/>
      <protection/>
    </xf>
    <xf numFmtId="49" fontId="3" fillId="33" borderId="33" xfId="56" applyNumberFormat="1" applyFont="1" applyFill="1" applyBorder="1" applyAlignment="1">
      <alignment horizontal="center"/>
      <protection/>
    </xf>
    <xf numFmtId="49" fontId="3" fillId="33" borderId="34" xfId="56" applyNumberFormat="1" applyFont="1" applyFill="1" applyBorder="1" applyAlignment="1">
      <alignment horizontal="center"/>
      <protection/>
    </xf>
    <xf numFmtId="0" fontId="62" fillId="0" borderId="0" xfId="0" applyFont="1" applyAlignment="1">
      <alignment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wrapText="1"/>
    </xf>
    <xf numFmtId="4" fontId="68" fillId="0" borderId="10" xfId="0" applyNumberFormat="1" applyFont="1" applyBorder="1" applyAlignment="1">
      <alignment wrapText="1"/>
    </xf>
    <xf numFmtId="0" fontId="67" fillId="0" borderId="0" xfId="0" applyFont="1" applyAlignment="1">
      <alignment wrapText="1"/>
    </xf>
    <xf numFmtId="0" fontId="69" fillId="0" borderId="10" xfId="0" applyFont="1" applyBorder="1" applyAlignment="1">
      <alignment/>
    </xf>
    <xf numFmtId="4" fontId="68" fillId="0" borderId="10" xfId="0" applyNumberFormat="1" applyFont="1" applyBorder="1" applyAlignment="1">
      <alignment/>
    </xf>
    <xf numFmtId="0" fontId="69" fillId="0" borderId="0" xfId="0" applyFont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0" fontId="70" fillId="0" borderId="10" xfId="0" applyFont="1" applyBorder="1" applyAlignment="1">
      <alignment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left"/>
    </xf>
    <xf numFmtId="0" fontId="71" fillId="0" borderId="10" xfId="0" applyFont="1" applyBorder="1" applyAlignment="1">
      <alignment/>
    </xf>
    <xf numFmtId="0" fontId="71" fillId="0" borderId="10" xfId="0" applyFont="1" applyBorder="1" applyAlignment="1">
      <alignment horizontal="left"/>
    </xf>
    <xf numFmtId="0" fontId="70" fillId="0" borderId="11" xfId="0" applyFont="1" applyBorder="1" applyAlignment="1">
      <alignment/>
    </xf>
    <xf numFmtId="0" fontId="0" fillId="0" borderId="10" xfId="0" applyBorder="1" applyAlignment="1">
      <alignment/>
    </xf>
    <xf numFmtId="0" fontId="72" fillId="0" borderId="10" xfId="0" applyFont="1" applyBorder="1" applyAlignment="1">
      <alignment/>
    </xf>
    <xf numFmtId="0" fontId="70" fillId="0" borderId="35" xfId="0" applyFont="1" applyBorder="1" applyAlignment="1">
      <alignment horizontal="center"/>
    </xf>
    <xf numFmtId="0" fontId="70" fillId="0" borderId="36" xfId="0" applyFont="1" applyBorder="1" applyAlignment="1">
      <alignment horizontal="center"/>
    </xf>
    <xf numFmtId="0" fontId="70" fillId="0" borderId="37" xfId="0" applyFont="1" applyBorder="1" applyAlignment="1">
      <alignment horizontal="center"/>
    </xf>
    <xf numFmtId="0" fontId="70" fillId="0" borderId="38" xfId="0" applyFont="1" applyBorder="1" applyAlignment="1">
      <alignment/>
    </xf>
    <xf numFmtId="0" fontId="17" fillId="0" borderId="0" xfId="0" applyFont="1" applyAlignment="1">
      <alignment/>
    </xf>
    <xf numFmtId="0" fontId="70" fillId="0" borderId="35" xfId="0" applyFont="1" applyBorder="1" applyAlignment="1">
      <alignment horizontal="center"/>
    </xf>
    <xf numFmtId="0" fontId="70" fillId="0" borderId="10" xfId="0" applyFont="1" applyBorder="1" applyAlignment="1">
      <alignment wrapText="1"/>
    </xf>
    <xf numFmtId="4" fontId="3" fillId="34" borderId="28" xfId="56" applyNumberFormat="1" applyFont="1" applyFill="1" applyBorder="1" applyAlignment="1">
      <alignment vertical="center"/>
      <protection/>
    </xf>
    <xf numFmtId="4" fontId="2" fillId="0" borderId="21" xfId="56" applyNumberFormat="1" applyFont="1" applyBorder="1" applyAlignment="1">
      <alignment vertical="center"/>
      <protection/>
    </xf>
    <xf numFmtId="4" fontId="3" fillId="0" borderId="21" xfId="56" applyNumberFormat="1" applyFont="1" applyBorder="1" applyAlignment="1">
      <alignment vertical="center"/>
      <protection/>
    </xf>
    <xf numFmtId="4" fontId="2" fillId="33" borderId="21" xfId="56" applyNumberFormat="1" applyFont="1" applyFill="1" applyBorder="1" applyAlignment="1">
      <alignment horizontal="center" vertical="center"/>
      <protection/>
    </xf>
    <xf numFmtId="4" fontId="3" fillId="6" borderId="21" xfId="56" applyNumberFormat="1" applyFont="1" applyFill="1" applyBorder="1" applyAlignment="1">
      <alignment vertical="center"/>
      <protection/>
    </xf>
    <xf numFmtId="4" fontId="3" fillId="6" borderId="26" xfId="56" applyNumberFormat="1" applyFont="1" applyFill="1" applyBorder="1" applyAlignment="1">
      <alignment vertical="center"/>
      <protection/>
    </xf>
    <xf numFmtId="4" fontId="3" fillId="0" borderId="27" xfId="56" applyNumberFormat="1" applyFont="1" applyBorder="1" applyAlignment="1">
      <alignment vertical="center"/>
      <protection/>
    </xf>
    <xf numFmtId="4" fontId="3" fillId="34" borderId="13" xfId="56" applyNumberFormat="1" applyFont="1" applyFill="1" applyBorder="1" applyAlignment="1">
      <alignment vertical="center"/>
      <protection/>
    </xf>
    <xf numFmtId="4" fontId="2" fillId="0" borderId="10" xfId="56" applyNumberFormat="1" applyFont="1" applyBorder="1" applyAlignment="1">
      <alignment vertical="center"/>
      <protection/>
    </xf>
    <xf numFmtId="4" fontId="3" fillId="0" borderId="10" xfId="56" applyNumberFormat="1" applyFont="1" applyBorder="1" applyAlignment="1">
      <alignment vertical="center"/>
      <protection/>
    </xf>
    <xf numFmtId="4" fontId="3" fillId="6" borderId="10" xfId="56" applyNumberFormat="1" applyFont="1" applyFill="1" applyBorder="1" applyAlignment="1">
      <alignment vertical="center"/>
      <protection/>
    </xf>
    <xf numFmtId="4" fontId="3" fillId="6" borderId="24" xfId="56" applyNumberFormat="1" applyFont="1" applyFill="1" applyBorder="1" applyAlignment="1">
      <alignment vertical="center"/>
      <protection/>
    </xf>
    <xf numFmtId="4" fontId="3" fillId="0" borderId="15" xfId="56" applyNumberFormat="1" applyFont="1" applyBorder="1" applyAlignment="1">
      <alignment vertical="center"/>
      <protection/>
    </xf>
    <xf numFmtId="4" fontId="3" fillId="0" borderId="10" xfId="56" applyNumberFormat="1" applyFont="1" applyBorder="1" applyAlignment="1">
      <alignment horizontal="center" vertical="center" wrapText="1"/>
      <protection/>
    </xf>
    <xf numFmtId="4" fontId="3" fillId="0" borderId="17" xfId="56" applyNumberFormat="1" applyFont="1" applyBorder="1" applyAlignment="1">
      <alignment vertical="center"/>
      <protection/>
    </xf>
    <xf numFmtId="4" fontId="2" fillId="0" borderId="30" xfId="56" applyNumberFormat="1" applyFont="1" applyBorder="1" applyAlignment="1">
      <alignment vertical="center"/>
      <protection/>
    </xf>
    <xf numFmtId="4" fontId="2" fillId="0" borderId="24" xfId="56" applyNumberFormat="1" applyFont="1" applyBorder="1" applyAlignment="1">
      <alignment vertical="center"/>
      <protection/>
    </xf>
    <xf numFmtId="4" fontId="3" fillId="0" borderId="15" xfId="56" applyNumberFormat="1" applyFont="1" applyBorder="1" applyAlignment="1">
      <alignment horizontal="center" vertical="center"/>
      <protection/>
    </xf>
    <xf numFmtId="4" fontId="3" fillId="0" borderId="13" xfId="56" applyNumberFormat="1" applyFont="1" applyBorder="1" applyAlignment="1">
      <alignment vertical="center"/>
      <protection/>
    </xf>
    <xf numFmtId="4" fontId="2" fillId="0" borderId="29" xfId="56" applyNumberFormat="1" applyFont="1" applyBorder="1" applyAlignment="1">
      <alignment vertical="center"/>
      <protection/>
    </xf>
    <xf numFmtId="4" fontId="2" fillId="0" borderId="26" xfId="56" applyNumberFormat="1" applyFont="1" applyBorder="1" applyAlignment="1">
      <alignment vertical="center"/>
      <protection/>
    </xf>
    <xf numFmtId="4" fontId="2" fillId="0" borderId="21" xfId="56" applyNumberFormat="1" applyFont="1" applyFill="1" applyBorder="1" applyAlignment="1">
      <alignment vertical="center"/>
      <protection/>
    </xf>
    <xf numFmtId="4" fontId="2" fillId="0" borderId="10" xfId="56" applyNumberFormat="1" applyFont="1" applyFill="1" applyBorder="1" applyAlignment="1">
      <alignment vertical="center"/>
      <protection/>
    </xf>
    <xf numFmtId="0" fontId="7" fillId="0" borderId="0" xfId="0" applyFont="1" applyAlignment="1">
      <alignment horizontal="left"/>
    </xf>
    <xf numFmtId="0" fontId="7" fillId="0" borderId="39" xfId="0" applyFont="1" applyBorder="1" applyAlignment="1">
      <alignment horizontal="left"/>
    </xf>
    <xf numFmtId="0" fontId="2" fillId="0" borderId="40" xfId="56" applyFont="1" applyBorder="1" applyAlignment="1">
      <alignment horizontal="left" vertical="center" wrapText="1"/>
      <protection/>
    </xf>
    <xf numFmtId="0" fontId="2" fillId="0" borderId="41" xfId="56" applyFont="1" applyBorder="1" applyAlignment="1">
      <alignment horizontal="left" vertical="center" wrapText="1"/>
      <protection/>
    </xf>
    <xf numFmtId="0" fontId="2" fillId="0" borderId="42" xfId="56" applyFont="1" applyBorder="1" applyAlignment="1">
      <alignment horizontal="left" vertical="center" wrapText="1"/>
      <protection/>
    </xf>
    <xf numFmtId="0" fontId="12" fillId="0" borderId="10" xfId="56" applyFont="1" applyBorder="1" applyAlignment="1">
      <alignment horizontal="left" vertical="center" wrapText="1"/>
      <protection/>
    </xf>
    <xf numFmtId="0" fontId="12" fillId="0" borderId="14" xfId="56" applyFont="1" applyBorder="1" applyAlignment="1">
      <alignment horizontal="left" vertical="center" wrapText="1"/>
      <protection/>
    </xf>
    <xf numFmtId="0" fontId="2" fillId="0" borderId="10" xfId="56" applyFont="1" applyBorder="1" applyAlignment="1">
      <alignment horizontal="left" vertical="center" wrapText="1"/>
      <protection/>
    </xf>
    <xf numFmtId="0" fontId="2" fillId="0" borderId="14" xfId="56" applyFont="1" applyBorder="1" applyAlignment="1">
      <alignment horizontal="left" vertical="center" wrapText="1"/>
      <protection/>
    </xf>
    <xf numFmtId="0" fontId="8" fillId="6" borderId="11" xfId="56" applyFont="1" applyFill="1" applyBorder="1" applyAlignment="1">
      <alignment horizontal="left" vertical="center" wrapText="1"/>
      <protection/>
    </xf>
    <xf numFmtId="0" fontId="8" fillId="6" borderId="12" xfId="56" applyFont="1" applyFill="1" applyBorder="1" applyAlignment="1">
      <alignment horizontal="left" vertical="center" wrapText="1"/>
      <protection/>
    </xf>
    <xf numFmtId="0" fontId="8" fillId="6" borderId="20" xfId="56" applyFont="1" applyFill="1" applyBorder="1" applyAlignment="1">
      <alignment horizontal="left" vertical="center" wrapText="1"/>
      <protection/>
    </xf>
    <xf numFmtId="0" fontId="3" fillId="34" borderId="37" xfId="56" applyFont="1" applyFill="1" applyBorder="1" applyAlignment="1">
      <alignment horizontal="left" vertical="center" wrapText="1"/>
      <protection/>
    </xf>
    <xf numFmtId="0" fontId="3" fillId="34" borderId="43" xfId="56" applyFont="1" applyFill="1" applyBorder="1" applyAlignment="1">
      <alignment horizontal="left" vertical="center" wrapText="1"/>
      <protection/>
    </xf>
    <xf numFmtId="0" fontId="3" fillId="34" borderId="44" xfId="56" applyFont="1" applyFill="1" applyBorder="1" applyAlignment="1">
      <alignment horizontal="left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0" fontId="2" fillId="0" borderId="20" xfId="56" applyFont="1" applyBorder="1" applyAlignment="1">
      <alignment horizontal="left" vertical="center" wrapText="1"/>
      <protection/>
    </xf>
    <xf numFmtId="0" fontId="3" fillId="0" borderId="11" xfId="56" applyFont="1" applyBorder="1" applyAlignment="1">
      <alignment horizontal="left" vertical="center" wrapText="1"/>
      <protection/>
    </xf>
    <xf numFmtId="0" fontId="3" fillId="0" borderId="12" xfId="56" applyFont="1" applyBorder="1" applyAlignment="1">
      <alignment horizontal="left" vertical="center" wrapText="1"/>
      <protection/>
    </xf>
    <xf numFmtId="0" fontId="3" fillId="0" borderId="20" xfId="56" applyFont="1" applyBorder="1" applyAlignment="1">
      <alignment horizontal="left" vertical="center" wrapText="1"/>
      <protection/>
    </xf>
    <xf numFmtId="0" fontId="8" fillId="6" borderId="35" xfId="56" applyFont="1" applyFill="1" applyBorder="1" applyAlignment="1">
      <alignment horizontal="left" vertical="center" wrapText="1"/>
      <protection/>
    </xf>
    <xf numFmtId="0" fontId="8" fillId="6" borderId="45" xfId="56" applyFont="1" applyFill="1" applyBorder="1" applyAlignment="1">
      <alignment horizontal="left" vertical="center" wrapText="1"/>
      <protection/>
    </xf>
    <xf numFmtId="0" fontId="8" fillId="6" borderId="46" xfId="56" applyFont="1" applyFill="1" applyBorder="1" applyAlignment="1">
      <alignment horizontal="left" vertical="center" wrapText="1"/>
      <protection/>
    </xf>
    <xf numFmtId="0" fontId="3" fillId="0" borderId="11" xfId="56" applyFont="1" applyBorder="1" applyAlignment="1">
      <alignment vertical="center" wrapText="1"/>
      <protection/>
    </xf>
    <xf numFmtId="0" fontId="3" fillId="0" borderId="12" xfId="56" applyFont="1" applyBorder="1" applyAlignment="1">
      <alignment vertical="center" wrapText="1"/>
      <protection/>
    </xf>
    <xf numFmtId="0" fontId="3" fillId="0" borderId="20" xfId="56" applyFont="1" applyBorder="1" applyAlignment="1">
      <alignment vertical="center" wrapText="1"/>
      <protection/>
    </xf>
    <xf numFmtId="0" fontId="3" fillId="6" borderId="11" xfId="56" applyFont="1" applyFill="1" applyBorder="1" applyAlignment="1">
      <alignment vertical="center" wrapText="1"/>
      <protection/>
    </xf>
    <xf numFmtId="0" fontId="3" fillId="6" borderId="12" xfId="56" applyFont="1" applyFill="1" applyBorder="1" applyAlignment="1">
      <alignment vertical="center" wrapText="1"/>
      <protection/>
    </xf>
    <xf numFmtId="0" fontId="3" fillId="6" borderId="20" xfId="56" applyFont="1" applyFill="1" applyBorder="1" applyAlignment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20" xfId="56" applyFont="1" applyBorder="1" applyAlignment="1">
      <alignment vertical="center" wrapText="1"/>
      <protection/>
    </xf>
    <xf numFmtId="0" fontId="18" fillId="0" borderId="39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 wrapText="1"/>
    </xf>
    <xf numFmtId="49" fontId="3" fillId="33" borderId="48" xfId="56" applyNumberFormat="1" applyFont="1" applyFill="1" applyBorder="1" applyAlignment="1">
      <alignment horizontal="center" vertical="center" wrapText="1"/>
      <protection/>
    </xf>
    <xf numFmtId="49" fontId="3" fillId="33" borderId="49" xfId="56" applyNumberFormat="1" applyFont="1" applyFill="1" applyBorder="1" applyAlignment="1">
      <alignment horizontal="center" vertical="center" wrapText="1"/>
      <protection/>
    </xf>
    <xf numFmtId="49" fontId="3" fillId="33" borderId="50" xfId="56" applyNumberFormat="1" applyFont="1" applyFill="1" applyBorder="1" applyAlignment="1">
      <alignment horizontal="center" vertical="center" wrapText="1"/>
      <protection/>
    </xf>
    <xf numFmtId="0" fontId="3" fillId="6" borderId="10" xfId="56" applyFont="1" applyFill="1" applyBorder="1" applyAlignment="1">
      <alignment horizontal="left" vertical="center" wrapText="1"/>
      <protection/>
    </xf>
    <xf numFmtId="0" fontId="3" fillId="6" borderId="14" xfId="56" applyFont="1" applyFill="1" applyBorder="1" applyAlignment="1">
      <alignment horizontal="left" vertical="center" wrapText="1"/>
      <protection/>
    </xf>
    <xf numFmtId="0" fontId="3" fillId="0" borderId="51" xfId="56" applyFont="1" applyBorder="1" applyAlignment="1">
      <alignment horizontal="left" vertical="center" wrapText="1"/>
      <protection/>
    </xf>
    <xf numFmtId="0" fontId="3" fillId="0" borderId="52" xfId="56" applyFont="1" applyBorder="1" applyAlignment="1">
      <alignment horizontal="left" vertical="center" wrapText="1"/>
      <protection/>
    </xf>
    <xf numFmtId="0" fontId="3" fillId="0" borderId="53" xfId="56" applyFont="1" applyBorder="1" applyAlignment="1">
      <alignment horizontal="left" vertical="center" wrapText="1"/>
      <protection/>
    </xf>
    <xf numFmtId="0" fontId="3" fillId="0" borderId="54" xfId="56" applyFont="1" applyBorder="1" applyAlignment="1">
      <alignment horizontal="left" vertical="center" wrapText="1"/>
      <protection/>
    </xf>
    <xf numFmtId="0" fontId="3" fillId="0" borderId="55" xfId="56" applyFont="1" applyBorder="1" applyAlignment="1">
      <alignment horizontal="left" vertical="center" wrapText="1"/>
      <protection/>
    </xf>
    <xf numFmtId="0" fontId="3" fillId="0" borderId="56" xfId="56" applyFont="1" applyBorder="1" applyAlignment="1">
      <alignment horizontal="left" vertical="center" wrapText="1"/>
      <protection/>
    </xf>
    <xf numFmtId="0" fontId="2" fillId="0" borderId="12" xfId="56" applyFont="1" applyBorder="1" applyAlignment="1" quotePrefix="1">
      <alignment horizontal="left" vertical="center" wrapText="1"/>
      <protection/>
    </xf>
    <xf numFmtId="0" fontId="2" fillId="0" borderId="20" xfId="56" applyFont="1" applyBorder="1" applyAlignment="1" quotePrefix="1">
      <alignment horizontal="left" vertical="center" wrapText="1"/>
      <protection/>
    </xf>
    <xf numFmtId="0" fontId="10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/>
    </xf>
    <xf numFmtId="0" fontId="2" fillId="0" borderId="24" xfId="56" applyFont="1" applyBorder="1" applyAlignment="1">
      <alignment horizontal="left" vertical="center" wrapText="1"/>
      <protection/>
    </xf>
    <xf numFmtId="0" fontId="2" fillId="0" borderId="25" xfId="56" applyFont="1" applyBorder="1" applyAlignment="1">
      <alignment horizontal="left" vertical="center" wrapText="1"/>
      <protection/>
    </xf>
    <xf numFmtId="0" fontId="8" fillId="6" borderId="10" xfId="56" applyFont="1" applyFill="1" applyBorder="1" applyAlignment="1">
      <alignment horizontal="left" vertical="center" wrapText="1"/>
      <protection/>
    </xf>
    <xf numFmtId="0" fontId="8" fillId="6" borderId="14" xfId="56" applyFont="1" applyFill="1" applyBorder="1" applyAlignment="1">
      <alignment horizontal="left" vertical="center" wrapText="1"/>
      <protection/>
    </xf>
    <xf numFmtId="0" fontId="2" fillId="0" borderId="17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4" fillId="35" borderId="57" xfId="0" applyFont="1" applyFill="1" applyBorder="1" applyAlignment="1">
      <alignment horizontal="center" vertical="center"/>
    </xf>
    <xf numFmtId="0" fontId="14" fillId="35" borderId="49" xfId="0" applyFont="1" applyFill="1" applyBorder="1" applyAlignment="1">
      <alignment horizontal="center" vertical="center"/>
    </xf>
    <xf numFmtId="0" fontId="14" fillId="35" borderId="50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 wrapText="1"/>
    </xf>
    <xf numFmtId="0" fontId="65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left" vertical="center"/>
    </xf>
    <xf numFmtId="0" fontId="73" fillId="0" borderId="12" xfId="0" applyFont="1" applyBorder="1" applyAlignment="1">
      <alignment horizontal="left" vertical="center"/>
    </xf>
    <xf numFmtId="0" fontId="73" fillId="0" borderId="10" xfId="0" applyFont="1" applyBorder="1" applyAlignment="1">
      <alignment horizontal="left"/>
    </xf>
    <xf numFmtId="0" fontId="74" fillId="0" borderId="10" xfId="0" applyFont="1" applyBorder="1" applyAlignment="1">
      <alignment horizontal="left"/>
    </xf>
    <xf numFmtId="0" fontId="71" fillId="0" borderId="11" xfId="0" applyFont="1" applyBorder="1" applyAlignment="1">
      <alignment horizontal="left" wrapText="1"/>
    </xf>
    <xf numFmtId="0" fontId="71" fillId="0" borderId="12" xfId="0" applyFont="1" applyBorder="1" applyAlignment="1">
      <alignment horizontal="left" wrapText="1"/>
    </xf>
    <xf numFmtId="0" fontId="71" fillId="0" borderId="10" xfId="0" applyFont="1" applyBorder="1" applyAlignment="1">
      <alignment horizontal="left"/>
    </xf>
    <xf numFmtId="0" fontId="70" fillId="0" borderId="35" xfId="0" applyFont="1" applyBorder="1" applyAlignment="1">
      <alignment horizontal="center"/>
    </xf>
    <xf numFmtId="0" fontId="70" fillId="0" borderId="36" xfId="0" applyFont="1" applyBorder="1" applyAlignment="1">
      <alignment horizontal="center"/>
    </xf>
    <xf numFmtId="0" fontId="70" fillId="0" borderId="37" xfId="0" applyFont="1" applyBorder="1" applyAlignment="1">
      <alignment horizontal="center"/>
    </xf>
    <xf numFmtId="0" fontId="70" fillId="0" borderId="12" xfId="0" applyFont="1" applyBorder="1" applyAlignment="1">
      <alignment horizontal="center"/>
    </xf>
    <xf numFmtId="0" fontId="74" fillId="0" borderId="11" xfId="0" applyFont="1" applyBorder="1" applyAlignment="1">
      <alignment horizontal="left" wrapText="1"/>
    </xf>
    <xf numFmtId="0" fontId="74" fillId="0" borderId="12" xfId="0" applyFont="1" applyBorder="1" applyAlignment="1">
      <alignment horizontal="left" wrapText="1"/>
    </xf>
    <xf numFmtId="0" fontId="74" fillId="0" borderId="38" xfId="0" applyFont="1" applyBorder="1" applyAlignment="1">
      <alignment horizontal="left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3"/>
  <sheetViews>
    <sheetView tabSelected="1" zoomScalePageLayoutView="0" workbookViewId="0" topLeftCell="A1">
      <pane xSplit="4" ySplit="6" topLeftCell="R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10" sqref="D10"/>
    </sheetView>
  </sheetViews>
  <sheetFormatPr defaultColWidth="8.796875" defaultRowHeight="14.25"/>
  <cols>
    <col min="1" max="1" width="3.59765625" style="3" bestFit="1" customWidth="1"/>
    <col min="2" max="2" width="3.09765625" style="3" customWidth="1"/>
    <col min="3" max="3" width="5.8984375" style="3" customWidth="1"/>
    <col min="4" max="4" width="40.3984375" style="3" customWidth="1"/>
    <col min="5" max="5" width="11.59765625" style="3" customWidth="1"/>
    <col min="6" max="6" width="10" style="3" customWidth="1"/>
    <col min="7" max="7" width="10.8984375" style="3" customWidth="1"/>
    <col min="8" max="8" width="10.5" style="3" customWidth="1"/>
    <col min="9" max="9" width="10.8984375" style="3" customWidth="1"/>
    <col min="10" max="10" width="10.19921875" style="3" customWidth="1"/>
    <col min="11" max="12" width="10.09765625" style="3" customWidth="1"/>
    <col min="13" max="13" width="10.3984375" style="3" customWidth="1"/>
    <col min="14" max="14" width="10.09765625" style="3" customWidth="1"/>
    <col min="15" max="15" width="11.19921875" style="3" customWidth="1"/>
    <col min="16" max="24" width="10.19921875" style="3" bestFit="1" customWidth="1"/>
    <col min="25" max="35" width="9" style="3" customWidth="1"/>
    <col min="36" max="16384" width="9" style="13" customWidth="1"/>
  </cols>
  <sheetData>
    <row r="1" ht="12">
      <c r="U1" s="3" t="s">
        <v>135</v>
      </c>
    </row>
    <row r="2" spans="21:22" ht="12">
      <c r="U2" s="124" t="s">
        <v>136</v>
      </c>
      <c r="V2" s="124"/>
    </row>
    <row r="3" spans="21:23" ht="15" customHeight="1">
      <c r="U3" s="124" t="s">
        <v>138</v>
      </c>
      <c r="V3" s="124"/>
      <c r="W3" s="124"/>
    </row>
    <row r="4" spans="1:23" ht="15" customHeight="1" thickBot="1">
      <c r="A4" s="155"/>
      <c r="B4" s="155"/>
      <c r="C4" s="155"/>
      <c r="D4" s="156"/>
      <c r="E4" s="98"/>
      <c r="U4" s="125" t="s">
        <v>137</v>
      </c>
      <c r="V4" s="125"/>
      <c r="W4" s="125"/>
    </row>
    <row r="5" spans="1:35" ht="39" customHeight="1" thickBot="1">
      <c r="A5" s="155" t="s">
        <v>134</v>
      </c>
      <c r="B5" s="155"/>
      <c r="C5" s="155"/>
      <c r="D5" s="156"/>
      <c r="E5" s="68" t="s">
        <v>93</v>
      </c>
      <c r="F5" s="178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80"/>
    </row>
    <row r="6" spans="1:253" s="27" customFormat="1" ht="13.5" customHeight="1" thickBot="1">
      <c r="A6" s="38" t="s">
        <v>0</v>
      </c>
      <c r="B6" s="157" t="s">
        <v>1</v>
      </c>
      <c r="C6" s="158"/>
      <c r="D6" s="159"/>
      <c r="E6" s="69">
        <v>2010</v>
      </c>
      <c r="F6" s="70">
        <v>2011</v>
      </c>
      <c r="G6" s="70">
        <v>2012</v>
      </c>
      <c r="H6" s="70">
        <v>2013</v>
      </c>
      <c r="I6" s="70">
        <v>2014</v>
      </c>
      <c r="J6" s="70">
        <v>2015</v>
      </c>
      <c r="K6" s="70">
        <v>2016</v>
      </c>
      <c r="L6" s="70">
        <v>2017</v>
      </c>
      <c r="M6" s="70">
        <v>2018</v>
      </c>
      <c r="N6" s="70">
        <v>2019</v>
      </c>
      <c r="O6" s="70">
        <v>2020</v>
      </c>
      <c r="P6" s="70">
        <v>2021</v>
      </c>
      <c r="Q6" s="70">
        <v>2022</v>
      </c>
      <c r="R6" s="70">
        <v>2023</v>
      </c>
      <c r="S6" s="70">
        <v>2024</v>
      </c>
      <c r="T6" s="70">
        <v>2025</v>
      </c>
      <c r="U6" s="70">
        <v>2026</v>
      </c>
      <c r="V6" s="70">
        <v>2027</v>
      </c>
      <c r="W6" s="70">
        <v>2028</v>
      </c>
      <c r="X6" s="70">
        <v>2029</v>
      </c>
      <c r="Y6" s="70">
        <v>2030</v>
      </c>
      <c r="Z6" s="70">
        <v>2031</v>
      </c>
      <c r="AA6" s="70">
        <v>2032</v>
      </c>
      <c r="AB6" s="70">
        <v>2033</v>
      </c>
      <c r="AC6" s="70">
        <v>2034</v>
      </c>
      <c r="AD6" s="70">
        <v>2035</v>
      </c>
      <c r="AE6" s="70">
        <v>2036</v>
      </c>
      <c r="AF6" s="70">
        <v>2037</v>
      </c>
      <c r="AG6" s="70">
        <v>2038</v>
      </c>
      <c r="AH6" s="70">
        <v>2039</v>
      </c>
      <c r="AI6" s="71" t="s">
        <v>94</v>
      </c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</row>
    <row r="7" spans="1:35" ht="13.5" customHeight="1">
      <c r="A7" s="54" t="s">
        <v>2</v>
      </c>
      <c r="B7" s="136" t="s">
        <v>70</v>
      </c>
      <c r="C7" s="137"/>
      <c r="D7" s="138"/>
      <c r="E7" s="101">
        <f>+E8+E9</f>
        <v>291350945.26</v>
      </c>
      <c r="F7" s="108">
        <f aca="true" t="shared" si="0" ref="F7:AI7">+F8+F9</f>
        <v>335043682.61</v>
      </c>
      <c r="G7" s="108">
        <f t="shared" si="0"/>
        <v>375580289</v>
      </c>
      <c r="H7" s="108">
        <f t="shared" si="0"/>
        <v>362888679</v>
      </c>
      <c r="I7" s="108">
        <f t="shared" si="0"/>
        <v>305778439</v>
      </c>
      <c r="J7" s="108">
        <f t="shared" si="0"/>
        <v>351505033</v>
      </c>
      <c r="K7" s="108">
        <f t="shared" si="0"/>
        <v>331801062</v>
      </c>
      <c r="L7" s="108">
        <f t="shared" si="0"/>
        <v>341455093</v>
      </c>
      <c r="M7" s="108">
        <f t="shared" si="0"/>
        <v>348398746</v>
      </c>
      <c r="N7" s="108">
        <f t="shared" si="0"/>
        <v>358640708</v>
      </c>
      <c r="O7" s="108">
        <f t="shared" si="0"/>
        <v>370689929</v>
      </c>
      <c r="P7" s="108">
        <f t="shared" si="0"/>
        <v>376055627</v>
      </c>
      <c r="Q7" s="108">
        <f t="shared" si="0"/>
        <v>387247296</v>
      </c>
      <c r="R7" s="108">
        <f t="shared" si="0"/>
        <v>399274715</v>
      </c>
      <c r="S7" s="108">
        <f t="shared" si="0"/>
        <v>408147957</v>
      </c>
      <c r="T7" s="108">
        <f t="shared" si="0"/>
        <v>420377394</v>
      </c>
      <c r="U7" s="108">
        <f t="shared" si="0"/>
        <v>432973718</v>
      </c>
      <c r="V7" s="108">
        <f t="shared" si="0"/>
        <v>445947928</v>
      </c>
      <c r="W7" s="108">
        <f t="shared" si="0"/>
        <v>459311366</v>
      </c>
      <c r="X7" s="108">
        <f t="shared" si="0"/>
        <v>473075707.83</v>
      </c>
      <c r="Y7" s="55">
        <f t="shared" si="0"/>
        <v>0</v>
      </c>
      <c r="Z7" s="55">
        <f t="shared" si="0"/>
        <v>0</v>
      </c>
      <c r="AA7" s="55">
        <f t="shared" si="0"/>
        <v>0</v>
      </c>
      <c r="AB7" s="55">
        <f t="shared" si="0"/>
        <v>0</v>
      </c>
      <c r="AC7" s="55">
        <f t="shared" si="0"/>
        <v>0</v>
      </c>
      <c r="AD7" s="55">
        <f t="shared" si="0"/>
        <v>0</v>
      </c>
      <c r="AE7" s="55">
        <f t="shared" si="0"/>
        <v>0</v>
      </c>
      <c r="AF7" s="55">
        <f t="shared" si="0"/>
        <v>0</v>
      </c>
      <c r="AG7" s="55">
        <f t="shared" si="0"/>
        <v>0</v>
      </c>
      <c r="AH7" s="55">
        <f t="shared" si="0"/>
        <v>0</v>
      </c>
      <c r="AI7" s="56">
        <f t="shared" si="0"/>
        <v>0</v>
      </c>
    </row>
    <row r="8" spans="1:35" ht="13.5" customHeight="1">
      <c r="A8" s="41" t="s">
        <v>3</v>
      </c>
      <c r="B8" s="4"/>
      <c r="C8" s="139" t="s">
        <v>4</v>
      </c>
      <c r="D8" s="140"/>
      <c r="E8" s="102">
        <v>264338560.63</v>
      </c>
      <c r="F8" s="109">
        <v>285854580.79</v>
      </c>
      <c r="G8" s="109">
        <v>290905916</v>
      </c>
      <c r="H8" s="109">
        <v>293941535</v>
      </c>
      <c r="I8" s="109">
        <v>304957010</v>
      </c>
      <c r="J8" s="109">
        <v>333532299</v>
      </c>
      <c r="K8" s="109">
        <v>321801062</v>
      </c>
      <c r="L8" s="109">
        <v>331455093</v>
      </c>
      <c r="M8" s="109">
        <v>341398746</v>
      </c>
      <c r="N8" s="109">
        <v>351640708</v>
      </c>
      <c r="O8" s="109">
        <v>362189929</v>
      </c>
      <c r="P8" s="109">
        <v>373055627</v>
      </c>
      <c r="Q8" s="109">
        <v>384247296</v>
      </c>
      <c r="R8" s="109">
        <v>395774715</v>
      </c>
      <c r="S8" s="109">
        <v>407647957</v>
      </c>
      <c r="T8" s="109">
        <v>419877394</v>
      </c>
      <c r="U8" s="109">
        <v>432473718</v>
      </c>
      <c r="V8" s="109">
        <v>445447928</v>
      </c>
      <c r="W8" s="109">
        <v>458811366</v>
      </c>
      <c r="X8" s="109">
        <v>472575707.83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4"/>
    </row>
    <row r="9" spans="1:35" ht="13.5" customHeight="1">
      <c r="A9" s="41" t="s">
        <v>5</v>
      </c>
      <c r="B9" s="4"/>
      <c r="C9" s="139" t="s">
        <v>6</v>
      </c>
      <c r="D9" s="140"/>
      <c r="E9" s="102">
        <v>27012384.63</v>
      </c>
      <c r="F9" s="109">
        <v>49189101.82</v>
      </c>
      <c r="G9" s="109">
        <v>84674373</v>
      </c>
      <c r="H9" s="109">
        <v>68947144</v>
      </c>
      <c r="I9" s="109">
        <v>821429</v>
      </c>
      <c r="J9" s="109">
        <v>17972734</v>
      </c>
      <c r="K9" s="109">
        <v>10000000</v>
      </c>
      <c r="L9" s="109">
        <v>10000000</v>
      </c>
      <c r="M9" s="109">
        <v>7000000</v>
      </c>
      <c r="N9" s="109">
        <v>7000000</v>
      </c>
      <c r="O9" s="109">
        <v>8500000</v>
      </c>
      <c r="P9" s="109">
        <v>3000000</v>
      </c>
      <c r="Q9" s="109">
        <v>3000000</v>
      </c>
      <c r="R9" s="109">
        <v>3500000</v>
      </c>
      <c r="S9" s="109">
        <v>500000</v>
      </c>
      <c r="T9" s="109">
        <v>500000</v>
      </c>
      <c r="U9" s="109">
        <v>500000</v>
      </c>
      <c r="V9" s="109">
        <v>500000</v>
      </c>
      <c r="W9" s="109">
        <v>500000</v>
      </c>
      <c r="X9" s="109">
        <v>500000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4"/>
    </row>
    <row r="10" spans="1:35" ht="13.5" customHeight="1">
      <c r="A10" s="41" t="s">
        <v>12</v>
      </c>
      <c r="B10" s="5"/>
      <c r="C10" s="6"/>
      <c r="D10" s="30" t="s">
        <v>7</v>
      </c>
      <c r="E10" s="102">
        <v>5425536</v>
      </c>
      <c r="F10" s="109">
        <v>6957000</v>
      </c>
      <c r="G10" s="109">
        <v>3800000</v>
      </c>
      <c r="H10" s="109">
        <v>695000</v>
      </c>
      <c r="I10" s="109">
        <v>500000</v>
      </c>
      <c r="J10" s="109">
        <v>10000000</v>
      </c>
      <c r="K10" s="109">
        <v>10000000</v>
      </c>
      <c r="L10" s="109">
        <v>10000000</v>
      </c>
      <c r="M10" s="109">
        <v>7000000</v>
      </c>
      <c r="N10" s="109">
        <v>7000000</v>
      </c>
      <c r="O10" s="109">
        <v>8500000</v>
      </c>
      <c r="P10" s="109">
        <v>3000000</v>
      </c>
      <c r="Q10" s="109">
        <v>3000000</v>
      </c>
      <c r="R10" s="109">
        <v>3500000</v>
      </c>
      <c r="S10" s="109">
        <v>500000</v>
      </c>
      <c r="T10" s="109">
        <v>500000</v>
      </c>
      <c r="U10" s="109">
        <v>500000</v>
      </c>
      <c r="V10" s="109">
        <v>500000</v>
      </c>
      <c r="W10" s="109">
        <v>500000</v>
      </c>
      <c r="X10" s="109">
        <v>500000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4"/>
    </row>
    <row r="11" spans="1:35" ht="30" customHeight="1">
      <c r="A11" s="42" t="s">
        <v>8</v>
      </c>
      <c r="B11" s="141" t="s">
        <v>9</v>
      </c>
      <c r="C11" s="142"/>
      <c r="D11" s="143"/>
      <c r="E11" s="103">
        <v>256012974.56</v>
      </c>
      <c r="F11" s="110">
        <v>259282995.44</v>
      </c>
      <c r="G11" s="110">
        <v>265765070</v>
      </c>
      <c r="H11" s="110">
        <v>272409197</v>
      </c>
      <c r="I11" s="110">
        <v>280581473</v>
      </c>
      <c r="J11" s="110">
        <v>288998917</v>
      </c>
      <c r="K11" s="110">
        <v>297668885</v>
      </c>
      <c r="L11" s="110">
        <v>306598951</v>
      </c>
      <c r="M11" s="110">
        <v>315796920</v>
      </c>
      <c r="N11" s="110">
        <v>325270827</v>
      </c>
      <c r="O11" s="110">
        <v>335028952</v>
      </c>
      <c r="P11" s="110">
        <v>345079821</v>
      </c>
      <c r="Q11" s="110">
        <v>355432215</v>
      </c>
      <c r="R11" s="110">
        <v>366095182</v>
      </c>
      <c r="S11" s="110">
        <v>377078037</v>
      </c>
      <c r="T11" s="110">
        <v>388390378</v>
      </c>
      <c r="U11" s="110">
        <v>400042090</v>
      </c>
      <c r="V11" s="110">
        <v>412043352</v>
      </c>
      <c r="W11" s="110">
        <v>424404653</v>
      </c>
      <c r="X11" s="110">
        <v>437136793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17"/>
    </row>
    <row r="12" spans="1:35" ht="13.5" customHeight="1">
      <c r="A12" s="41" t="s">
        <v>3</v>
      </c>
      <c r="B12" s="4"/>
      <c r="C12" s="139" t="s">
        <v>10</v>
      </c>
      <c r="D12" s="140"/>
      <c r="E12" s="102">
        <v>125352327.64</v>
      </c>
      <c r="F12" s="109">
        <v>130964345</v>
      </c>
      <c r="G12" s="109">
        <v>132273988</v>
      </c>
      <c r="H12" s="109">
        <v>133596728</v>
      </c>
      <c r="I12" s="109">
        <v>134932695</v>
      </c>
      <c r="J12" s="109">
        <v>136282022</v>
      </c>
      <c r="K12" s="109">
        <v>137644842</v>
      </c>
      <c r="L12" s="109">
        <v>135991290</v>
      </c>
      <c r="M12" s="109">
        <v>137351203</v>
      </c>
      <c r="N12" s="109">
        <v>138724715</v>
      </c>
      <c r="O12" s="109">
        <v>140111962</v>
      </c>
      <c r="P12" s="109">
        <v>141513082</v>
      </c>
      <c r="Q12" s="109">
        <v>142928213</v>
      </c>
      <c r="R12" s="109">
        <v>144357495</v>
      </c>
      <c r="S12" s="109">
        <v>145801070</v>
      </c>
      <c r="T12" s="109">
        <v>147259080</v>
      </c>
      <c r="U12" s="109">
        <v>148731671</v>
      </c>
      <c r="V12" s="109">
        <v>150218988</v>
      </c>
      <c r="W12" s="109">
        <v>151721178</v>
      </c>
      <c r="X12" s="109">
        <v>153238390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4"/>
    </row>
    <row r="13" spans="1:35" ht="13.5" customHeight="1">
      <c r="A13" s="41" t="s">
        <v>5</v>
      </c>
      <c r="B13" s="4"/>
      <c r="C13" s="139" t="s">
        <v>11</v>
      </c>
      <c r="D13" s="140"/>
      <c r="E13" s="122">
        <v>18914548.03</v>
      </c>
      <c r="F13" s="109">
        <v>20014861</v>
      </c>
      <c r="G13" s="109">
        <v>20024868</v>
      </c>
      <c r="H13" s="109">
        <v>20034880</v>
      </c>
      <c r="I13" s="109">
        <v>20044897</v>
      </c>
      <c r="J13" s="109">
        <v>20054920</v>
      </c>
      <c r="K13" s="109">
        <v>20064947</v>
      </c>
      <c r="L13" s="109">
        <v>20074980</v>
      </c>
      <c r="M13" s="109">
        <v>20085017</v>
      </c>
      <c r="N13" s="109">
        <v>20095060</v>
      </c>
      <c r="O13" s="109">
        <v>20105108</v>
      </c>
      <c r="P13" s="109">
        <v>20115161</v>
      </c>
      <c r="Q13" s="109">
        <v>20125219</v>
      </c>
      <c r="R13" s="109">
        <v>20135282</v>
      </c>
      <c r="S13" s="109">
        <v>20145350</v>
      </c>
      <c r="T13" s="109">
        <v>20155423</v>
      </c>
      <c r="U13" s="109">
        <v>20165500</v>
      </c>
      <c r="V13" s="109">
        <v>20175583</v>
      </c>
      <c r="W13" s="109">
        <v>20185671</v>
      </c>
      <c r="X13" s="109">
        <v>20195764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4"/>
    </row>
    <row r="14" spans="1:35" ht="13.5" customHeight="1">
      <c r="A14" s="41" t="s">
        <v>12</v>
      </c>
      <c r="B14" s="4"/>
      <c r="C14" s="139" t="s">
        <v>13</v>
      </c>
      <c r="D14" s="140"/>
      <c r="E14" s="102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09">
        <v>0</v>
      </c>
      <c r="U14" s="109">
        <v>0</v>
      </c>
      <c r="V14" s="109">
        <v>0</v>
      </c>
      <c r="W14" s="109">
        <v>0</v>
      </c>
      <c r="X14" s="109">
        <v>0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4"/>
    </row>
    <row r="15" spans="1:35" ht="24">
      <c r="A15" s="41" t="s">
        <v>15</v>
      </c>
      <c r="B15" s="4"/>
      <c r="C15" s="7"/>
      <c r="D15" s="30" t="s">
        <v>14</v>
      </c>
      <c r="E15" s="102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09">
        <v>0</v>
      </c>
      <c r="U15" s="109">
        <v>0</v>
      </c>
      <c r="V15" s="109">
        <v>0</v>
      </c>
      <c r="W15" s="109">
        <v>0</v>
      </c>
      <c r="X15" s="109">
        <v>0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4"/>
    </row>
    <row r="16" spans="1:35" ht="13.5" customHeight="1">
      <c r="A16" s="41" t="s">
        <v>51</v>
      </c>
      <c r="B16" s="4"/>
      <c r="C16" s="139" t="s">
        <v>16</v>
      </c>
      <c r="D16" s="140"/>
      <c r="E16" s="104" t="s">
        <v>69</v>
      </c>
      <c r="F16" s="123">
        <v>11915283.75</v>
      </c>
      <c r="G16" s="123">
        <v>9764262.64</v>
      </c>
      <c r="H16" s="123">
        <v>534325.2</v>
      </c>
      <c r="I16" s="123">
        <v>72051.97</v>
      </c>
      <c r="J16" s="123">
        <v>72037.3</v>
      </c>
      <c r="K16" s="123">
        <v>72037.3</v>
      </c>
      <c r="L16" s="123">
        <v>71265.3</v>
      </c>
      <c r="M16" s="123">
        <v>70909.3</v>
      </c>
      <c r="N16" s="123">
        <v>70856.3</v>
      </c>
      <c r="O16" s="109">
        <v>80</v>
      </c>
      <c r="P16" s="109"/>
      <c r="Q16" s="109"/>
      <c r="R16" s="109"/>
      <c r="S16" s="109"/>
      <c r="T16" s="109"/>
      <c r="U16" s="109"/>
      <c r="V16" s="109"/>
      <c r="W16" s="109"/>
      <c r="X16" s="109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4"/>
    </row>
    <row r="17" spans="1:35" ht="13.5" customHeight="1">
      <c r="A17" s="43" t="s">
        <v>17</v>
      </c>
      <c r="B17" s="133" t="s">
        <v>55</v>
      </c>
      <c r="C17" s="134"/>
      <c r="D17" s="135"/>
      <c r="E17" s="105">
        <f>E7-E11</f>
        <v>35337970.69999999</v>
      </c>
      <c r="F17" s="111">
        <f aca="true" t="shared" si="1" ref="F17:AH17">F7-F11</f>
        <v>75760687.17000002</v>
      </c>
      <c r="G17" s="111">
        <f t="shared" si="1"/>
        <v>109815219</v>
      </c>
      <c r="H17" s="111">
        <f t="shared" si="1"/>
        <v>90479482</v>
      </c>
      <c r="I17" s="111">
        <f t="shared" si="1"/>
        <v>25196966</v>
      </c>
      <c r="J17" s="111">
        <f t="shared" si="1"/>
        <v>62506116</v>
      </c>
      <c r="K17" s="111">
        <f t="shared" si="1"/>
        <v>34132177</v>
      </c>
      <c r="L17" s="111">
        <f t="shared" si="1"/>
        <v>34856142</v>
      </c>
      <c r="M17" s="111">
        <f t="shared" si="1"/>
        <v>32601826</v>
      </c>
      <c r="N17" s="111">
        <f t="shared" si="1"/>
        <v>33369881</v>
      </c>
      <c r="O17" s="111">
        <f t="shared" si="1"/>
        <v>35660977</v>
      </c>
      <c r="P17" s="111">
        <f t="shared" si="1"/>
        <v>30975806</v>
      </c>
      <c r="Q17" s="111">
        <f t="shared" si="1"/>
        <v>31815081</v>
      </c>
      <c r="R17" s="111">
        <f t="shared" si="1"/>
        <v>33179533</v>
      </c>
      <c r="S17" s="111">
        <f t="shared" si="1"/>
        <v>31069920</v>
      </c>
      <c r="T17" s="111">
        <f t="shared" si="1"/>
        <v>31987016</v>
      </c>
      <c r="U17" s="111">
        <f t="shared" si="1"/>
        <v>32931628</v>
      </c>
      <c r="V17" s="111">
        <f t="shared" si="1"/>
        <v>33904576</v>
      </c>
      <c r="W17" s="111">
        <f t="shared" si="1"/>
        <v>34906713</v>
      </c>
      <c r="X17" s="111">
        <f t="shared" si="1"/>
        <v>35938914.82999998</v>
      </c>
      <c r="Y17" s="28">
        <f t="shared" si="1"/>
        <v>0</v>
      </c>
      <c r="Z17" s="28">
        <f t="shared" si="1"/>
        <v>0</v>
      </c>
      <c r="AA17" s="28">
        <f t="shared" si="1"/>
        <v>0</v>
      </c>
      <c r="AB17" s="28">
        <f t="shared" si="1"/>
        <v>0</v>
      </c>
      <c r="AC17" s="28">
        <f t="shared" si="1"/>
        <v>0</v>
      </c>
      <c r="AD17" s="28">
        <f t="shared" si="1"/>
        <v>0</v>
      </c>
      <c r="AE17" s="28">
        <f t="shared" si="1"/>
        <v>0</v>
      </c>
      <c r="AF17" s="28">
        <f t="shared" si="1"/>
        <v>0</v>
      </c>
      <c r="AG17" s="28">
        <f t="shared" si="1"/>
        <v>0</v>
      </c>
      <c r="AH17" s="28">
        <f t="shared" si="1"/>
        <v>0</v>
      </c>
      <c r="AI17" s="29">
        <f>AI7-AI11</f>
        <v>0</v>
      </c>
    </row>
    <row r="18" spans="1:35" ht="27.75" customHeight="1">
      <c r="A18" s="42" t="s">
        <v>18</v>
      </c>
      <c r="B18" s="147" t="s">
        <v>19</v>
      </c>
      <c r="C18" s="148"/>
      <c r="D18" s="149"/>
      <c r="E18" s="103">
        <v>10718410.45</v>
      </c>
      <c r="F18" s="110">
        <v>8265221.39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10">
        <v>0</v>
      </c>
      <c r="V18" s="110">
        <v>0</v>
      </c>
      <c r="W18" s="110">
        <v>0</v>
      </c>
      <c r="X18" s="110">
        <v>0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17"/>
    </row>
    <row r="19" spans="1:35" ht="25.5" customHeight="1">
      <c r="A19" s="41" t="s">
        <v>3</v>
      </c>
      <c r="B19" s="4"/>
      <c r="C19" s="168" t="s">
        <v>83</v>
      </c>
      <c r="D19" s="169"/>
      <c r="E19" s="102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09">
        <v>0</v>
      </c>
      <c r="U19" s="109">
        <v>0</v>
      </c>
      <c r="V19" s="109">
        <v>0</v>
      </c>
      <c r="W19" s="109">
        <v>0</v>
      </c>
      <c r="X19" s="109">
        <v>0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4"/>
    </row>
    <row r="20" spans="1:35" ht="13.5" customHeight="1">
      <c r="A20" s="42" t="s">
        <v>20</v>
      </c>
      <c r="B20" s="141" t="s">
        <v>82</v>
      </c>
      <c r="C20" s="142"/>
      <c r="D20" s="143"/>
      <c r="E20" s="103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17"/>
    </row>
    <row r="21" spans="1:35" ht="13.5" customHeight="1">
      <c r="A21" s="43" t="s">
        <v>21</v>
      </c>
      <c r="B21" s="150" t="s">
        <v>54</v>
      </c>
      <c r="C21" s="151"/>
      <c r="D21" s="152"/>
      <c r="E21" s="105">
        <f aca="true" t="shared" si="2" ref="E21:AI21">E17+E18+E20</f>
        <v>46056381.14999999</v>
      </c>
      <c r="F21" s="111">
        <f t="shared" si="2"/>
        <v>84025908.56000002</v>
      </c>
      <c r="G21" s="111">
        <f t="shared" si="2"/>
        <v>109815219</v>
      </c>
      <c r="H21" s="111">
        <f t="shared" si="2"/>
        <v>90479482</v>
      </c>
      <c r="I21" s="111">
        <f t="shared" si="2"/>
        <v>25196966</v>
      </c>
      <c r="J21" s="111">
        <f t="shared" si="2"/>
        <v>62506116</v>
      </c>
      <c r="K21" s="111">
        <f t="shared" si="2"/>
        <v>34132177</v>
      </c>
      <c r="L21" s="111">
        <f t="shared" si="2"/>
        <v>34856142</v>
      </c>
      <c r="M21" s="111">
        <f t="shared" si="2"/>
        <v>32601826</v>
      </c>
      <c r="N21" s="111">
        <f t="shared" si="2"/>
        <v>33369881</v>
      </c>
      <c r="O21" s="111">
        <f t="shared" si="2"/>
        <v>35660977</v>
      </c>
      <c r="P21" s="111">
        <f t="shared" si="2"/>
        <v>30975806</v>
      </c>
      <c r="Q21" s="111">
        <f t="shared" si="2"/>
        <v>31815081</v>
      </c>
      <c r="R21" s="111">
        <f t="shared" si="2"/>
        <v>33179533</v>
      </c>
      <c r="S21" s="111">
        <f t="shared" si="2"/>
        <v>31069920</v>
      </c>
      <c r="T21" s="111">
        <f t="shared" si="2"/>
        <v>31987016</v>
      </c>
      <c r="U21" s="111">
        <f t="shared" si="2"/>
        <v>32931628</v>
      </c>
      <c r="V21" s="111">
        <f t="shared" si="2"/>
        <v>33904576</v>
      </c>
      <c r="W21" s="111">
        <f t="shared" si="2"/>
        <v>34906713</v>
      </c>
      <c r="X21" s="111">
        <f t="shared" si="2"/>
        <v>35938914.82999998</v>
      </c>
      <c r="Y21" s="28">
        <f t="shared" si="2"/>
        <v>0</v>
      </c>
      <c r="Z21" s="28">
        <f t="shared" si="2"/>
        <v>0</v>
      </c>
      <c r="AA21" s="28">
        <f t="shared" si="2"/>
        <v>0</v>
      </c>
      <c r="AB21" s="28">
        <f t="shared" si="2"/>
        <v>0</v>
      </c>
      <c r="AC21" s="28">
        <f t="shared" si="2"/>
        <v>0</v>
      </c>
      <c r="AD21" s="28">
        <f t="shared" si="2"/>
        <v>0</v>
      </c>
      <c r="AE21" s="28">
        <f t="shared" si="2"/>
        <v>0</v>
      </c>
      <c r="AF21" s="28">
        <f t="shared" si="2"/>
        <v>0</v>
      </c>
      <c r="AG21" s="28">
        <f t="shared" si="2"/>
        <v>0</v>
      </c>
      <c r="AH21" s="28">
        <f t="shared" si="2"/>
        <v>0</v>
      </c>
      <c r="AI21" s="29">
        <f t="shared" si="2"/>
        <v>0</v>
      </c>
    </row>
    <row r="22" spans="1:35" ht="13.5" customHeight="1">
      <c r="A22" s="42" t="s">
        <v>22</v>
      </c>
      <c r="B22" s="147" t="s">
        <v>23</v>
      </c>
      <c r="C22" s="148"/>
      <c r="D22" s="149"/>
      <c r="E22" s="103">
        <f>E23+E24</f>
        <v>26699781.99</v>
      </c>
      <c r="F22" s="110">
        <f aca="true" t="shared" si="3" ref="F22:AI22">F23+F24</f>
        <v>20864878.05</v>
      </c>
      <c r="G22" s="110">
        <f t="shared" si="3"/>
        <v>23529610</v>
      </c>
      <c r="H22" s="110">
        <f t="shared" si="3"/>
        <v>37353200</v>
      </c>
      <c r="I22" s="110">
        <f t="shared" si="3"/>
        <v>16604977</v>
      </c>
      <c r="J22" s="110">
        <f t="shared" si="3"/>
        <v>17510373</v>
      </c>
      <c r="K22" s="110">
        <f t="shared" si="3"/>
        <v>25028551</v>
      </c>
      <c r="L22" s="110">
        <f t="shared" si="3"/>
        <v>28952307</v>
      </c>
      <c r="M22" s="110">
        <f t="shared" si="3"/>
        <v>29151732</v>
      </c>
      <c r="N22" s="110">
        <f t="shared" si="3"/>
        <v>27160445</v>
      </c>
      <c r="O22" s="110">
        <f t="shared" si="3"/>
        <v>27462438</v>
      </c>
      <c r="P22" s="110">
        <f t="shared" si="3"/>
        <v>27629210</v>
      </c>
      <c r="Q22" s="110">
        <f t="shared" si="3"/>
        <v>25964724</v>
      </c>
      <c r="R22" s="110">
        <f t="shared" si="3"/>
        <v>17606680</v>
      </c>
      <c r="S22" s="110">
        <f t="shared" si="3"/>
        <v>3734037</v>
      </c>
      <c r="T22" s="110">
        <f t="shared" si="3"/>
        <v>3715911</v>
      </c>
      <c r="U22" s="110">
        <f t="shared" si="3"/>
        <v>3697785</v>
      </c>
      <c r="V22" s="110">
        <f t="shared" si="3"/>
        <v>3679658</v>
      </c>
      <c r="W22" s="110">
        <f t="shared" si="3"/>
        <v>3661532</v>
      </c>
      <c r="X22" s="110">
        <f t="shared" si="3"/>
        <v>3661531.83</v>
      </c>
      <c r="Y22" s="2">
        <f t="shared" si="3"/>
        <v>0</v>
      </c>
      <c r="Z22" s="2">
        <f t="shared" si="3"/>
        <v>0</v>
      </c>
      <c r="AA22" s="2">
        <f t="shared" si="3"/>
        <v>0</v>
      </c>
      <c r="AB22" s="2">
        <f t="shared" si="3"/>
        <v>0</v>
      </c>
      <c r="AC22" s="2">
        <f t="shared" si="3"/>
        <v>0</v>
      </c>
      <c r="AD22" s="2">
        <f t="shared" si="3"/>
        <v>0</v>
      </c>
      <c r="AE22" s="2">
        <f t="shared" si="3"/>
        <v>0</v>
      </c>
      <c r="AF22" s="2">
        <f t="shared" si="3"/>
        <v>0</v>
      </c>
      <c r="AG22" s="2">
        <f t="shared" si="3"/>
        <v>0</v>
      </c>
      <c r="AH22" s="2">
        <f t="shared" si="3"/>
        <v>0</v>
      </c>
      <c r="AI22" s="17">
        <f t="shared" si="3"/>
        <v>0</v>
      </c>
    </row>
    <row r="23" spans="1:35" ht="13.5" customHeight="1">
      <c r="A23" s="41" t="s">
        <v>3</v>
      </c>
      <c r="B23" s="4"/>
      <c r="C23" s="153" t="s">
        <v>24</v>
      </c>
      <c r="D23" s="154"/>
      <c r="E23" s="102">
        <v>22162795.06</v>
      </c>
      <c r="F23" s="109">
        <v>15149878.05</v>
      </c>
      <c r="G23" s="109">
        <v>15058226</v>
      </c>
      <c r="H23" s="109">
        <v>29126686</v>
      </c>
      <c r="I23" s="109">
        <v>9244557</v>
      </c>
      <c r="J23" s="109">
        <v>10250000</v>
      </c>
      <c r="K23" s="109">
        <v>17824506</v>
      </c>
      <c r="L23" s="109">
        <v>19395369</v>
      </c>
      <c r="M23" s="109">
        <v>22763187</v>
      </c>
      <c r="N23" s="109">
        <v>22228031</v>
      </c>
      <c r="O23" s="109">
        <v>23532568</v>
      </c>
      <c r="P23" s="109">
        <v>24757760</v>
      </c>
      <c r="Q23" s="109">
        <v>24281426</v>
      </c>
      <c r="R23" s="109">
        <v>16863509</v>
      </c>
      <c r="S23" s="109">
        <v>3625279</v>
      </c>
      <c r="T23" s="109">
        <v>3625279</v>
      </c>
      <c r="U23" s="109">
        <v>3625279</v>
      </c>
      <c r="V23" s="109">
        <v>3625279</v>
      </c>
      <c r="W23" s="109">
        <v>3625279</v>
      </c>
      <c r="X23" s="109">
        <v>3625278.83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4"/>
    </row>
    <row r="24" spans="1:35" ht="13.5" customHeight="1">
      <c r="A24" s="41" t="s">
        <v>5</v>
      </c>
      <c r="B24" s="4"/>
      <c r="C24" s="153" t="s">
        <v>25</v>
      </c>
      <c r="D24" s="154"/>
      <c r="E24" s="102">
        <v>4536986.93</v>
      </c>
      <c r="F24" s="109">
        <v>5715000</v>
      </c>
      <c r="G24" s="109">
        <v>8471384</v>
      </c>
      <c r="H24" s="109">
        <v>8226514</v>
      </c>
      <c r="I24" s="109">
        <v>7360420</v>
      </c>
      <c r="J24" s="109">
        <v>7260373</v>
      </c>
      <c r="K24" s="109">
        <v>7204045</v>
      </c>
      <c r="L24" s="109">
        <v>9556938</v>
      </c>
      <c r="M24" s="109">
        <v>6388545</v>
      </c>
      <c r="N24" s="109">
        <v>4932414</v>
      </c>
      <c r="O24" s="109">
        <v>3929870</v>
      </c>
      <c r="P24" s="109">
        <v>2871450</v>
      </c>
      <c r="Q24" s="109">
        <v>1683298</v>
      </c>
      <c r="R24" s="109">
        <v>743171</v>
      </c>
      <c r="S24" s="109">
        <v>108758</v>
      </c>
      <c r="T24" s="109">
        <v>90632</v>
      </c>
      <c r="U24" s="109">
        <v>72506</v>
      </c>
      <c r="V24" s="109">
        <v>54379</v>
      </c>
      <c r="W24" s="109">
        <v>36253</v>
      </c>
      <c r="X24" s="109">
        <v>36253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4"/>
    </row>
    <row r="25" spans="1:35" ht="13.5" customHeight="1">
      <c r="A25" s="42" t="s">
        <v>26</v>
      </c>
      <c r="B25" s="147" t="s">
        <v>27</v>
      </c>
      <c r="C25" s="148"/>
      <c r="D25" s="149"/>
      <c r="E25" s="103"/>
      <c r="F25" s="110"/>
      <c r="G25" s="110"/>
      <c r="H25" s="110"/>
      <c r="I25" s="110"/>
      <c r="J25" s="110"/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/>
      <c r="Q25" s="110"/>
      <c r="R25" s="110"/>
      <c r="S25" s="110"/>
      <c r="T25" s="110"/>
      <c r="U25" s="110"/>
      <c r="V25" s="110"/>
      <c r="W25" s="110"/>
      <c r="X25" s="110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17"/>
    </row>
    <row r="26" spans="1:35" ht="13.5" customHeight="1">
      <c r="A26" s="43" t="s">
        <v>28</v>
      </c>
      <c r="B26" s="133" t="s">
        <v>53</v>
      </c>
      <c r="C26" s="134"/>
      <c r="D26" s="135"/>
      <c r="E26" s="105">
        <f>E21-E22-E25</f>
        <v>19356599.159999993</v>
      </c>
      <c r="F26" s="111">
        <f aca="true" t="shared" si="4" ref="F26:AI26">F21-F22-F25</f>
        <v>63161030.51000002</v>
      </c>
      <c r="G26" s="111">
        <f t="shared" si="4"/>
        <v>86285609</v>
      </c>
      <c r="H26" s="111">
        <f t="shared" si="4"/>
        <v>53126282</v>
      </c>
      <c r="I26" s="111">
        <f t="shared" si="4"/>
        <v>8591989</v>
      </c>
      <c r="J26" s="111">
        <f t="shared" si="4"/>
        <v>44995743</v>
      </c>
      <c r="K26" s="111">
        <f t="shared" si="4"/>
        <v>9103626</v>
      </c>
      <c r="L26" s="111">
        <f t="shared" si="4"/>
        <v>5903835</v>
      </c>
      <c r="M26" s="111">
        <f t="shared" si="4"/>
        <v>3450094</v>
      </c>
      <c r="N26" s="111">
        <f t="shared" si="4"/>
        <v>6209436</v>
      </c>
      <c r="O26" s="111">
        <f t="shared" si="4"/>
        <v>8198539</v>
      </c>
      <c r="P26" s="111">
        <f t="shared" si="4"/>
        <v>3346596</v>
      </c>
      <c r="Q26" s="111">
        <f t="shared" si="4"/>
        <v>5850357</v>
      </c>
      <c r="R26" s="111">
        <f t="shared" si="4"/>
        <v>15572853</v>
      </c>
      <c r="S26" s="111">
        <f t="shared" si="4"/>
        <v>27335883</v>
      </c>
      <c r="T26" s="111">
        <f t="shared" si="4"/>
        <v>28271105</v>
      </c>
      <c r="U26" s="111">
        <f t="shared" si="4"/>
        <v>29233843</v>
      </c>
      <c r="V26" s="111">
        <f t="shared" si="4"/>
        <v>30224918</v>
      </c>
      <c r="W26" s="111">
        <f t="shared" si="4"/>
        <v>31245181</v>
      </c>
      <c r="X26" s="111">
        <f>X21-X22-X25</f>
        <v>32277382.999999985</v>
      </c>
      <c r="Y26" s="28">
        <f t="shared" si="4"/>
        <v>0</v>
      </c>
      <c r="Z26" s="28">
        <f t="shared" si="4"/>
        <v>0</v>
      </c>
      <c r="AA26" s="28">
        <f t="shared" si="4"/>
        <v>0</v>
      </c>
      <c r="AB26" s="28">
        <f t="shared" si="4"/>
        <v>0</v>
      </c>
      <c r="AC26" s="28">
        <f t="shared" si="4"/>
        <v>0</v>
      </c>
      <c r="AD26" s="28">
        <f t="shared" si="4"/>
        <v>0</v>
      </c>
      <c r="AE26" s="28">
        <f t="shared" si="4"/>
        <v>0</v>
      </c>
      <c r="AF26" s="28">
        <f t="shared" si="4"/>
        <v>0</v>
      </c>
      <c r="AG26" s="28">
        <f t="shared" si="4"/>
        <v>0</v>
      </c>
      <c r="AH26" s="28">
        <f t="shared" si="4"/>
        <v>0</v>
      </c>
      <c r="AI26" s="29">
        <f t="shared" si="4"/>
        <v>0</v>
      </c>
    </row>
    <row r="27" spans="1:35" ht="13.5" customHeight="1">
      <c r="A27" s="42" t="s">
        <v>29</v>
      </c>
      <c r="B27" s="147" t="s">
        <v>30</v>
      </c>
      <c r="C27" s="148"/>
      <c r="D27" s="149"/>
      <c r="E27" s="103">
        <v>62159098.69</v>
      </c>
      <c r="F27" s="110">
        <v>117428782.96</v>
      </c>
      <c r="G27" s="110">
        <v>114311000</v>
      </c>
      <c r="H27" s="110">
        <v>107335972</v>
      </c>
      <c r="I27" s="110">
        <v>24431071</v>
      </c>
      <c r="J27" s="110">
        <v>44995743</v>
      </c>
      <c r="K27" s="110">
        <v>9103626</v>
      </c>
      <c r="L27" s="110">
        <v>5903835</v>
      </c>
      <c r="M27" s="110">
        <v>3450094</v>
      </c>
      <c r="N27" s="110">
        <v>6209436</v>
      </c>
      <c r="O27" s="110">
        <v>8198539</v>
      </c>
      <c r="P27" s="110">
        <v>3346596</v>
      </c>
      <c r="Q27" s="110">
        <v>5850357</v>
      </c>
      <c r="R27" s="110">
        <v>15572853</v>
      </c>
      <c r="S27" s="110">
        <v>27335883</v>
      </c>
      <c r="T27" s="110">
        <v>28271105</v>
      </c>
      <c r="U27" s="110">
        <v>29233843</v>
      </c>
      <c r="V27" s="110">
        <v>30224918</v>
      </c>
      <c r="W27" s="110">
        <v>31245181</v>
      </c>
      <c r="X27" s="110">
        <v>32277383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17"/>
    </row>
    <row r="28" spans="1:35" ht="13.5" customHeight="1">
      <c r="A28" s="41" t="s">
        <v>3</v>
      </c>
      <c r="B28" s="4"/>
      <c r="C28" s="168" t="s">
        <v>31</v>
      </c>
      <c r="D28" s="169"/>
      <c r="E28" s="104" t="s">
        <v>69</v>
      </c>
      <c r="F28" s="123">
        <v>80151368.25</v>
      </c>
      <c r="G28" s="123">
        <v>111311162.69</v>
      </c>
      <c r="H28" s="123">
        <v>104335972.28</v>
      </c>
      <c r="I28" s="123">
        <v>10811071.03</v>
      </c>
      <c r="J28" s="123">
        <v>331420.32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09">
        <v>0</v>
      </c>
      <c r="U28" s="109">
        <v>0</v>
      </c>
      <c r="V28" s="109">
        <v>0</v>
      </c>
      <c r="W28" s="109">
        <v>0</v>
      </c>
      <c r="X28" s="109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4"/>
    </row>
    <row r="29" spans="1:35" ht="13.5" customHeight="1">
      <c r="A29" s="42" t="s">
        <v>32</v>
      </c>
      <c r="B29" s="141" t="s">
        <v>33</v>
      </c>
      <c r="C29" s="142"/>
      <c r="D29" s="143"/>
      <c r="E29" s="103">
        <v>51067720.92</v>
      </c>
      <c r="F29" s="110">
        <v>54267752.45</v>
      </c>
      <c r="G29" s="110">
        <v>28025391</v>
      </c>
      <c r="H29" s="110">
        <v>54209690</v>
      </c>
      <c r="I29" s="110">
        <v>15839082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  <c r="V29" s="110">
        <v>0</v>
      </c>
      <c r="W29" s="110">
        <v>0</v>
      </c>
      <c r="X29" s="110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17"/>
    </row>
    <row r="30" spans="1:35" ht="13.5" customHeight="1" thickBot="1">
      <c r="A30" s="44" t="s">
        <v>34</v>
      </c>
      <c r="B30" s="144" t="s">
        <v>52</v>
      </c>
      <c r="C30" s="145"/>
      <c r="D30" s="146"/>
      <c r="E30" s="106">
        <f>E26-E27+E29</f>
        <v>8265221.390000001</v>
      </c>
      <c r="F30" s="112">
        <f aca="true" t="shared" si="5" ref="F30:AI30">F26-F27+F29</f>
        <v>0</v>
      </c>
      <c r="G30" s="112">
        <f t="shared" si="5"/>
        <v>0</v>
      </c>
      <c r="H30" s="112">
        <f t="shared" si="5"/>
        <v>0</v>
      </c>
      <c r="I30" s="112">
        <f t="shared" si="5"/>
        <v>0</v>
      </c>
      <c r="J30" s="112">
        <f t="shared" si="5"/>
        <v>0</v>
      </c>
      <c r="K30" s="112">
        <f t="shared" si="5"/>
        <v>0</v>
      </c>
      <c r="L30" s="112">
        <f t="shared" si="5"/>
        <v>0</v>
      </c>
      <c r="M30" s="112">
        <f t="shared" si="5"/>
        <v>0</v>
      </c>
      <c r="N30" s="112">
        <f t="shared" si="5"/>
        <v>0</v>
      </c>
      <c r="O30" s="112">
        <f t="shared" si="5"/>
        <v>0</v>
      </c>
      <c r="P30" s="112">
        <f t="shared" si="5"/>
        <v>0</v>
      </c>
      <c r="Q30" s="112">
        <f t="shared" si="5"/>
        <v>0</v>
      </c>
      <c r="R30" s="112">
        <f t="shared" si="5"/>
        <v>0</v>
      </c>
      <c r="S30" s="112">
        <f t="shared" si="5"/>
        <v>0</v>
      </c>
      <c r="T30" s="112">
        <f t="shared" si="5"/>
        <v>0</v>
      </c>
      <c r="U30" s="112">
        <f t="shared" si="5"/>
        <v>0</v>
      </c>
      <c r="V30" s="112">
        <f t="shared" si="5"/>
        <v>0</v>
      </c>
      <c r="W30" s="112">
        <f t="shared" si="5"/>
        <v>0</v>
      </c>
      <c r="X30" s="112">
        <f t="shared" si="5"/>
        <v>-1.4901161193847656E-08</v>
      </c>
      <c r="Y30" s="39">
        <f t="shared" si="5"/>
        <v>0</v>
      </c>
      <c r="Z30" s="39">
        <f t="shared" si="5"/>
        <v>0</v>
      </c>
      <c r="AA30" s="39">
        <f t="shared" si="5"/>
        <v>0</v>
      </c>
      <c r="AB30" s="39">
        <f t="shared" si="5"/>
        <v>0</v>
      </c>
      <c r="AC30" s="39">
        <f t="shared" si="5"/>
        <v>0</v>
      </c>
      <c r="AD30" s="39">
        <f t="shared" si="5"/>
        <v>0</v>
      </c>
      <c r="AE30" s="39">
        <f t="shared" si="5"/>
        <v>0</v>
      </c>
      <c r="AF30" s="39">
        <f t="shared" si="5"/>
        <v>0</v>
      </c>
      <c r="AG30" s="39">
        <f t="shared" si="5"/>
        <v>0</v>
      </c>
      <c r="AH30" s="39">
        <f t="shared" si="5"/>
        <v>0</v>
      </c>
      <c r="AI30" s="40">
        <f t="shared" si="5"/>
        <v>0</v>
      </c>
    </row>
    <row r="31" spans="1:35" ht="13.5" customHeight="1">
      <c r="A31" s="45" t="s">
        <v>35</v>
      </c>
      <c r="B31" s="162" t="s">
        <v>39</v>
      </c>
      <c r="C31" s="163"/>
      <c r="D31" s="164"/>
      <c r="E31" s="107">
        <v>119885461.43</v>
      </c>
      <c r="F31" s="113">
        <v>159003335.83</v>
      </c>
      <c r="G31" s="113">
        <v>171970500.83</v>
      </c>
      <c r="H31" s="113">
        <v>197053504.83</v>
      </c>
      <c r="I31" s="113">
        <v>203648029.83</v>
      </c>
      <c r="J31" s="113">
        <v>193398029.83</v>
      </c>
      <c r="K31" s="113">
        <v>175573523.83</v>
      </c>
      <c r="L31" s="113">
        <v>156178154.83</v>
      </c>
      <c r="M31" s="113">
        <v>133414967.83</v>
      </c>
      <c r="N31" s="113">
        <v>111186936.83</v>
      </c>
      <c r="O31" s="113">
        <v>87654368.83</v>
      </c>
      <c r="P31" s="113">
        <v>62896608.83</v>
      </c>
      <c r="Q31" s="113">
        <v>38615182.83</v>
      </c>
      <c r="R31" s="113">
        <v>21751673.83</v>
      </c>
      <c r="S31" s="113">
        <v>18126394.83</v>
      </c>
      <c r="T31" s="113">
        <v>14501115.83</v>
      </c>
      <c r="U31" s="113">
        <v>10875836.83</v>
      </c>
      <c r="V31" s="113">
        <v>7250557.83</v>
      </c>
      <c r="W31" s="113">
        <v>3625278.83</v>
      </c>
      <c r="X31" s="113">
        <v>0</v>
      </c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6"/>
    </row>
    <row r="32" spans="1:35" ht="13.5" customHeight="1">
      <c r="A32" s="41" t="s">
        <v>3</v>
      </c>
      <c r="B32" s="4"/>
      <c r="C32" s="139" t="s">
        <v>40</v>
      </c>
      <c r="D32" s="140"/>
      <c r="E32" s="102">
        <v>3497593.04</v>
      </c>
      <c r="F32" s="109">
        <v>28000815.39</v>
      </c>
      <c r="G32" s="109">
        <v>40574979</v>
      </c>
      <c r="H32" s="109">
        <v>65657983</v>
      </c>
      <c r="I32" s="109">
        <v>71972542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09">
        <v>0</v>
      </c>
      <c r="U32" s="109">
        <v>0</v>
      </c>
      <c r="V32" s="109">
        <v>0</v>
      </c>
      <c r="W32" s="109">
        <v>0</v>
      </c>
      <c r="X32" s="109">
        <v>0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4"/>
    </row>
    <row r="33" spans="1:35" ht="13.5" customHeight="1">
      <c r="A33" s="41" t="s">
        <v>5</v>
      </c>
      <c r="B33" s="4"/>
      <c r="C33" s="139" t="s">
        <v>41</v>
      </c>
      <c r="D33" s="140"/>
      <c r="E33" s="34"/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v>0</v>
      </c>
      <c r="W33" s="109">
        <v>0</v>
      </c>
      <c r="X33" s="109">
        <v>0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4"/>
    </row>
    <row r="34" spans="1:35" ht="13.5" customHeight="1">
      <c r="A34" s="42" t="s">
        <v>36</v>
      </c>
      <c r="B34" s="141" t="s">
        <v>42</v>
      </c>
      <c r="C34" s="142"/>
      <c r="D34" s="143"/>
      <c r="E34" s="33"/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10">
        <v>0</v>
      </c>
      <c r="V34" s="110">
        <v>0</v>
      </c>
      <c r="W34" s="110">
        <v>0</v>
      </c>
      <c r="X34" s="110">
        <v>0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17"/>
    </row>
    <row r="35" spans="1:35" ht="13.5" customHeight="1">
      <c r="A35" s="42" t="s">
        <v>37</v>
      </c>
      <c r="B35" s="141" t="s">
        <v>68</v>
      </c>
      <c r="C35" s="142"/>
      <c r="D35" s="142"/>
      <c r="E35" s="35">
        <f>+(E22+E14)/E7</f>
        <v>0.09164130895876538</v>
      </c>
      <c r="F35" s="35">
        <f>+(F22+F14)/F7</f>
        <v>0.062275097645363715</v>
      </c>
      <c r="G35" s="8">
        <f aca="true" t="shared" si="6" ref="G35:AI35">+(G22+G14)/G7</f>
        <v>0.06264868175763079</v>
      </c>
      <c r="H35" s="8">
        <f t="shared" si="6"/>
        <v>0.1029329437967945</v>
      </c>
      <c r="I35" s="8">
        <f t="shared" si="6"/>
        <v>0.05430394979549229</v>
      </c>
      <c r="J35" s="8">
        <f t="shared" si="6"/>
        <v>0.049815426113685266</v>
      </c>
      <c r="K35" s="8">
        <f t="shared" si="6"/>
        <v>0.07543240172028141</v>
      </c>
      <c r="L35" s="8">
        <f t="shared" si="6"/>
        <v>0.08479096546965255</v>
      </c>
      <c r="M35" s="8">
        <f t="shared" si="6"/>
        <v>0.08367346993837917</v>
      </c>
      <c r="N35" s="8">
        <f t="shared" si="6"/>
        <v>0.0757316288813483</v>
      </c>
      <c r="O35" s="8">
        <f t="shared" si="6"/>
        <v>0.07408466173894894</v>
      </c>
      <c r="P35" s="8">
        <f t="shared" si="6"/>
        <v>0.07347107187416185</v>
      </c>
      <c r="Q35" s="8">
        <f t="shared" si="6"/>
        <v>0.06704946494965326</v>
      </c>
      <c r="R35" s="8">
        <f t="shared" si="6"/>
        <v>0.04409665660897159</v>
      </c>
      <c r="S35" s="8">
        <f t="shared" si="6"/>
        <v>0.009148733776462343</v>
      </c>
      <c r="T35" s="8">
        <f t="shared" si="6"/>
        <v>0.00883946437900036</v>
      </c>
      <c r="U35" s="8">
        <f t="shared" si="6"/>
        <v>0.008540437551454335</v>
      </c>
      <c r="V35" s="8">
        <f t="shared" si="6"/>
        <v>0.00825131762917396</v>
      </c>
      <c r="W35" s="8">
        <f t="shared" si="6"/>
        <v>0.00797178618044475</v>
      </c>
      <c r="X35" s="8">
        <f t="shared" si="6"/>
        <v>0.007739843262710444</v>
      </c>
      <c r="Y35" s="8" t="e">
        <f t="shared" si="6"/>
        <v>#DIV/0!</v>
      </c>
      <c r="Z35" s="8" t="e">
        <f t="shared" si="6"/>
        <v>#DIV/0!</v>
      </c>
      <c r="AA35" s="8" t="e">
        <f t="shared" si="6"/>
        <v>#DIV/0!</v>
      </c>
      <c r="AB35" s="8" t="e">
        <f t="shared" si="6"/>
        <v>#DIV/0!</v>
      </c>
      <c r="AC35" s="8" t="e">
        <f t="shared" si="6"/>
        <v>#DIV/0!</v>
      </c>
      <c r="AD35" s="8" t="e">
        <f t="shared" si="6"/>
        <v>#DIV/0!</v>
      </c>
      <c r="AE35" s="8" t="e">
        <f t="shared" si="6"/>
        <v>#DIV/0!</v>
      </c>
      <c r="AF35" s="8" t="e">
        <f t="shared" si="6"/>
        <v>#DIV/0!</v>
      </c>
      <c r="AG35" s="8" t="e">
        <f t="shared" si="6"/>
        <v>#DIV/0!</v>
      </c>
      <c r="AH35" s="8" t="e">
        <f t="shared" si="6"/>
        <v>#DIV/0!</v>
      </c>
      <c r="AI35" s="18" t="e">
        <f t="shared" si="6"/>
        <v>#DIV/0!</v>
      </c>
    </row>
    <row r="36" spans="1:35" ht="13.5" customHeight="1" hidden="1">
      <c r="A36" s="42"/>
      <c r="B36" s="25"/>
      <c r="C36" s="26"/>
      <c r="D36" s="26"/>
      <c r="E36" s="35">
        <f>+(E43+E10)/E7</f>
        <v>0.03162555430111044</v>
      </c>
      <c r="F36" s="110">
        <f aca="true" t="shared" si="7" ref="F36:AI36">+(F43+F10)/F7</f>
        <v>0.08301480312456987</v>
      </c>
      <c r="G36" s="8">
        <f t="shared" si="7"/>
        <v>0.05450089527994372</v>
      </c>
      <c r="H36" s="8">
        <f t="shared" si="7"/>
        <v>0.038581594880781604</v>
      </c>
      <c r="I36" s="8">
        <f t="shared" si="7"/>
        <v>0.05728041864979237</v>
      </c>
      <c r="J36" s="8">
        <f t="shared" si="7"/>
        <v>0.13448743136488744</v>
      </c>
      <c r="K36" s="8">
        <f t="shared" si="7"/>
        <v>0.08115746175640631</v>
      </c>
      <c r="L36" s="8">
        <f t="shared" si="7"/>
        <v>0.0740923316671689</v>
      </c>
      <c r="M36" s="8">
        <f t="shared" si="7"/>
        <v>0.07523930927122223</v>
      </c>
      <c r="N36" s="8">
        <f t="shared" si="7"/>
        <v>0.07929235685091275</v>
      </c>
      <c r="O36" s="8">
        <f t="shared" si="7"/>
        <v>0.08560013239528824</v>
      </c>
      <c r="P36" s="8">
        <f t="shared" si="7"/>
        <v>0.07473457111705445</v>
      </c>
      <c r="Q36" s="8">
        <f t="shared" si="7"/>
        <v>0.07781018308259537</v>
      </c>
      <c r="R36" s="8">
        <f t="shared" si="7"/>
        <v>0.08123820713265051</v>
      </c>
      <c r="S36" s="8">
        <f t="shared" si="7"/>
        <v>0.0758576919692875</v>
      </c>
      <c r="T36" s="8">
        <f t="shared" si="7"/>
        <v>0.07587559287262721</v>
      </c>
      <c r="U36" s="8">
        <f t="shared" si="7"/>
        <v>0.07589172421777342</v>
      </c>
      <c r="V36" s="8">
        <f t="shared" si="7"/>
        <v>0.0759061649906354</v>
      </c>
      <c r="W36" s="8">
        <f t="shared" si="7"/>
        <v>0.07591900088098408</v>
      </c>
      <c r="X36" s="8">
        <f t="shared" si="7"/>
        <v>0.07589200044679027</v>
      </c>
      <c r="Y36" s="8" t="e">
        <f t="shared" si="7"/>
        <v>#DIV/0!</v>
      </c>
      <c r="Z36" s="8" t="e">
        <f t="shared" si="7"/>
        <v>#DIV/0!</v>
      </c>
      <c r="AA36" s="8" t="e">
        <f t="shared" si="7"/>
        <v>#DIV/0!</v>
      </c>
      <c r="AB36" s="8" t="e">
        <f t="shared" si="7"/>
        <v>#DIV/0!</v>
      </c>
      <c r="AC36" s="8" t="e">
        <f t="shared" si="7"/>
        <v>#DIV/0!</v>
      </c>
      <c r="AD36" s="8" t="e">
        <f t="shared" si="7"/>
        <v>#DIV/0!</v>
      </c>
      <c r="AE36" s="8" t="e">
        <f t="shared" si="7"/>
        <v>#DIV/0!</v>
      </c>
      <c r="AF36" s="8" t="e">
        <f t="shared" si="7"/>
        <v>#DIV/0!</v>
      </c>
      <c r="AG36" s="8" t="e">
        <f t="shared" si="7"/>
        <v>#DIV/0!</v>
      </c>
      <c r="AH36" s="8" t="e">
        <f t="shared" si="7"/>
        <v>#DIV/0!</v>
      </c>
      <c r="AI36" s="18" t="e">
        <f t="shared" si="7"/>
        <v>#DIV/0!</v>
      </c>
    </row>
    <row r="37" spans="1:35" ht="27" customHeight="1">
      <c r="A37" s="42" t="s">
        <v>3</v>
      </c>
      <c r="B37" s="141" t="s">
        <v>130</v>
      </c>
      <c r="C37" s="142"/>
      <c r="D37" s="143"/>
      <c r="E37" s="35"/>
      <c r="F37" s="110"/>
      <c r="G37" s="8"/>
      <c r="H37" s="8">
        <f aca="true" t="shared" si="8" ref="H37:AH37">+(E36+F36+G36)/3</f>
        <v>0.05638041756854134</v>
      </c>
      <c r="I37" s="8">
        <f t="shared" si="8"/>
        <v>0.058699097761765066</v>
      </c>
      <c r="J37" s="8">
        <f t="shared" si="8"/>
        <v>0.0501209696035059</v>
      </c>
      <c r="K37" s="8">
        <f t="shared" si="8"/>
        <v>0.07678314829848713</v>
      </c>
      <c r="L37" s="8">
        <f t="shared" si="8"/>
        <v>0.09097510392369539</v>
      </c>
      <c r="M37" s="8">
        <f t="shared" si="8"/>
        <v>0.09657907492948754</v>
      </c>
      <c r="N37" s="8">
        <f t="shared" si="8"/>
        <v>0.07682970089826581</v>
      </c>
      <c r="O37" s="8">
        <f t="shared" si="8"/>
        <v>0.07620799926310129</v>
      </c>
      <c r="P37" s="8">
        <f t="shared" si="8"/>
        <v>0.08004393283914107</v>
      </c>
      <c r="Q37" s="8">
        <f t="shared" si="8"/>
        <v>0.07987568678775181</v>
      </c>
      <c r="R37" s="8">
        <f t="shared" si="8"/>
        <v>0.07938162886497935</v>
      </c>
      <c r="S37" s="8">
        <f t="shared" si="8"/>
        <v>0.07792765377743344</v>
      </c>
      <c r="T37" s="8">
        <f t="shared" si="8"/>
        <v>0.07830202739484445</v>
      </c>
      <c r="U37" s="8">
        <f t="shared" si="8"/>
        <v>0.07765716399152174</v>
      </c>
      <c r="V37" s="8">
        <f t="shared" si="8"/>
        <v>0.07587500301989604</v>
      </c>
      <c r="W37" s="8">
        <f t="shared" si="8"/>
        <v>0.07589116069367868</v>
      </c>
      <c r="X37" s="8">
        <f t="shared" si="8"/>
        <v>0.07590563002979762</v>
      </c>
      <c r="Y37" s="8">
        <f t="shared" si="8"/>
        <v>0.0759057221061366</v>
      </c>
      <c r="Z37" s="8" t="e">
        <f t="shared" si="8"/>
        <v>#DIV/0!</v>
      </c>
      <c r="AA37" s="8" t="e">
        <f t="shared" si="8"/>
        <v>#DIV/0!</v>
      </c>
      <c r="AB37" s="8" t="e">
        <f t="shared" si="8"/>
        <v>#DIV/0!</v>
      </c>
      <c r="AC37" s="8" t="e">
        <f t="shared" si="8"/>
        <v>#DIV/0!</v>
      </c>
      <c r="AD37" s="8" t="e">
        <f t="shared" si="8"/>
        <v>#DIV/0!</v>
      </c>
      <c r="AE37" s="8" t="e">
        <f t="shared" si="8"/>
        <v>#DIV/0!</v>
      </c>
      <c r="AF37" s="8" t="e">
        <f t="shared" si="8"/>
        <v>#DIV/0!</v>
      </c>
      <c r="AG37" s="8" t="e">
        <f t="shared" si="8"/>
        <v>#DIV/0!</v>
      </c>
      <c r="AH37" s="8" t="e">
        <f t="shared" si="8"/>
        <v>#DIV/0!</v>
      </c>
      <c r="AI37" s="18" t="e">
        <f>+(#REF!+#REF!+#REF!)/3</f>
        <v>#REF!</v>
      </c>
    </row>
    <row r="38" spans="1:35" ht="28.5" customHeight="1">
      <c r="A38" s="42" t="s">
        <v>38</v>
      </c>
      <c r="B38" s="141" t="s">
        <v>43</v>
      </c>
      <c r="C38" s="142"/>
      <c r="D38" s="143"/>
      <c r="E38" s="36" t="str">
        <f>IF(E35&lt;=E37,"Spełnia  art. 243","Nie spełnia art. 243")</f>
        <v>Nie spełnia art. 243</v>
      </c>
      <c r="F38" s="114" t="str">
        <f>IF(F35&lt;=F37,"Spełnia  art. 243","Nie spełnia art. 243")</f>
        <v>Nie spełnia art. 243</v>
      </c>
      <c r="G38" s="9" t="str">
        <f>IF(G35&lt;=G37,"Spełnia  art. 243","Nie spełnia art. 243")</f>
        <v>Nie spełnia art. 243</v>
      </c>
      <c r="H38" s="9" t="str">
        <f>IF(H35&lt;=H37,"Spełnia  art. 243","Nie spełnia art. 243")</f>
        <v>Nie spełnia art. 243</v>
      </c>
      <c r="I38" s="9" t="str">
        <f>IF(I35&lt;=I37,"Spełnia  art. 243","Nie spełnia art. 243")</f>
        <v>Spełnia  art. 243</v>
      </c>
      <c r="J38" s="9" t="str">
        <f aca="true" t="shared" si="9" ref="J38:AI38">IF(J35&lt;=J37,"Spełnia  art. 243","Nie spełnia art. 243")</f>
        <v>Spełnia  art. 243</v>
      </c>
      <c r="K38" s="9" t="str">
        <f t="shared" si="9"/>
        <v>Spełnia  art. 243</v>
      </c>
      <c r="L38" s="9" t="str">
        <f t="shared" si="9"/>
        <v>Spełnia  art. 243</v>
      </c>
      <c r="M38" s="9" t="str">
        <f t="shared" si="9"/>
        <v>Spełnia  art. 243</v>
      </c>
      <c r="N38" s="9" t="str">
        <f t="shared" si="9"/>
        <v>Spełnia  art. 243</v>
      </c>
      <c r="O38" s="9" t="str">
        <f t="shared" si="9"/>
        <v>Spełnia  art. 243</v>
      </c>
      <c r="P38" s="9" t="str">
        <f t="shared" si="9"/>
        <v>Spełnia  art. 243</v>
      </c>
      <c r="Q38" s="9" t="str">
        <f t="shared" si="9"/>
        <v>Spełnia  art. 243</v>
      </c>
      <c r="R38" s="9" t="str">
        <f t="shared" si="9"/>
        <v>Spełnia  art. 243</v>
      </c>
      <c r="S38" s="9" t="str">
        <f t="shared" si="9"/>
        <v>Spełnia  art. 243</v>
      </c>
      <c r="T38" s="9" t="str">
        <f t="shared" si="9"/>
        <v>Spełnia  art. 243</v>
      </c>
      <c r="U38" s="9" t="str">
        <f t="shared" si="9"/>
        <v>Spełnia  art. 243</v>
      </c>
      <c r="V38" s="9" t="str">
        <f t="shared" si="9"/>
        <v>Spełnia  art. 243</v>
      </c>
      <c r="W38" s="9" t="str">
        <f t="shared" si="9"/>
        <v>Spełnia  art. 243</v>
      </c>
      <c r="X38" s="9" t="str">
        <f t="shared" si="9"/>
        <v>Spełnia  art. 243</v>
      </c>
      <c r="Y38" s="9" t="e">
        <f t="shared" si="9"/>
        <v>#DIV/0!</v>
      </c>
      <c r="Z38" s="9" t="e">
        <f t="shared" si="9"/>
        <v>#DIV/0!</v>
      </c>
      <c r="AA38" s="9" t="e">
        <f t="shared" si="9"/>
        <v>#DIV/0!</v>
      </c>
      <c r="AB38" s="9" t="e">
        <f t="shared" si="9"/>
        <v>#DIV/0!</v>
      </c>
      <c r="AC38" s="9" t="e">
        <f t="shared" si="9"/>
        <v>#DIV/0!</v>
      </c>
      <c r="AD38" s="9" t="e">
        <f t="shared" si="9"/>
        <v>#DIV/0!</v>
      </c>
      <c r="AE38" s="9" t="e">
        <f t="shared" si="9"/>
        <v>#DIV/0!</v>
      </c>
      <c r="AF38" s="9" t="e">
        <f t="shared" si="9"/>
        <v>#DIV/0!</v>
      </c>
      <c r="AG38" s="9" t="e">
        <f t="shared" si="9"/>
        <v>#DIV/0!</v>
      </c>
      <c r="AH38" s="9" t="e">
        <f t="shared" si="9"/>
        <v>#DIV/0!</v>
      </c>
      <c r="AI38" s="19" t="e">
        <f t="shared" si="9"/>
        <v>#DIV/0!</v>
      </c>
    </row>
    <row r="39" spans="1:35" ht="37.5" customHeight="1">
      <c r="A39" s="42" t="s">
        <v>44</v>
      </c>
      <c r="B39" s="141" t="s">
        <v>56</v>
      </c>
      <c r="C39" s="142"/>
      <c r="D39" s="143"/>
      <c r="E39" s="35">
        <f>+(E22+E14-E15-E33)/E7</f>
        <v>0.09164130895876538</v>
      </c>
      <c r="F39" s="8">
        <f>+(F22+F14-F15-F33)/F7</f>
        <v>0.062275097645363715</v>
      </c>
      <c r="G39" s="8">
        <f>+(G22+G14-G15-G33)/G7</f>
        <v>0.06264868175763079</v>
      </c>
      <c r="H39" s="8">
        <f>+(H22+H14-H15-H33)/H7</f>
        <v>0.1029329437967945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20"/>
    </row>
    <row r="40" spans="1:35" ht="32.25" customHeight="1" thickBot="1">
      <c r="A40" s="46" t="s">
        <v>45</v>
      </c>
      <c r="B40" s="165" t="s">
        <v>57</v>
      </c>
      <c r="C40" s="166"/>
      <c r="D40" s="167"/>
      <c r="E40" s="37">
        <f aca="true" t="shared" si="10" ref="E40:AI40">+(E31-E32)/E7</f>
        <v>0.3994765429236418</v>
      </c>
      <c r="F40" s="37">
        <f t="shared" si="10"/>
        <v>0.3910013148717999</v>
      </c>
      <c r="G40" s="21">
        <f t="shared" si="10"/>
        <v>0.34984669238060045</v>
      </c>
      <c r="H40" s="21">
        <f t="shared" si="10"/>
        <v>0.36208217404875287</v>
      </c>
      <c r="I40" s="21">
        <f t="shared" si="10"/>
        <v>0.4306238473210337</v>
      </c>
      <c r="J40" s="21">
        <f t="shared" si="10"/>
        <v>0.5501998881193829</v>
      </c>
      <c r="K40" s="21">
        <f t="shared" si="10"/>
        <v>0.5291529893596303</v>
      </c>
      <c r="L40" s="21">
        <f t="shared" si="10"/>
        <v>0.4573900288258404</v>
      </c>
      <c r="M40" s="21">
        <f t="shared" si="10"/>
        <v>0.3829375661128241</v>
      </c>
      <c r="N40" s="31">
        <f t="shared" si="10"/>
        <v>0.31002319131602873</v>
      </c>
      <c r="O40" s="31">
        <f t="shared" si="10"/>
        <v>0.23646277379712682</v>
      </c>
      <c r="P40" s="31">
        <f t="shared" si="10"/>
        <v>0.16725347080100997</v>
      </c>
      <c r="Q40" s="31">
        <f t="shared" si="10"/>
        <v>0.09971711417708647</v>
      </c>
      <c r="R40" s="31">
        <f t="shared" si="10"/>
        <v>0.054477964701571444</v>
      </c>
      <c r="S40" s="31">
        <f t="shared" si="10"/>
        <v>0.04441133299608798</v>
      </c>
      <c r="T40" s="31">
        <f t="shared" si="10"/>
        <v>0.03449547011084045</v>
      </c>
      <c r="U40" s="31">
        <f t="shared" si="10"/>
        <v>0.025118930729185737</v>
      </c>
      <c r="V40" s="31">
        <f t="shared" si="10"/>
        <v>0.01625875438533263</v>
      </c>
      <c r="W40" s="31">
        <f t="shared" si="10"/>
        <v>0.007892856781602047</v>
      </c>
      <c r="X40" s="31">
        <f t="shared" si="10"/>
        <v>0</v>
      </c>
      <c r="Y40" s="31" t="e">
        <f t="shared" si="10"/>
        <v>#DIV/0!</v>
      </c>
      <c r="Z40" s="31" t="e">
        <f t="shared" si="10"/>
        <v>#DIV/0!</v>
      </c>
      <c r="AA40" s="31" t="e">
        <f t="shared" si="10"/>
        <v>#DIV/0!</v>
      </c>
      <c r="AB40" s="31" t="e">
        <f t="shared" si="10"/>
        <v>#DIV/0!</v>
      </c>
      <c r="AC40" s="31" t="e">
        <f t="shared" si="10"/>
        <v>#DIV/0!</v>
      </c>
      <c r="AD40" s="31" t="e">
        <f t="shared" si="10"/>
        <v>#DIV/0!</v>
      </c>
      <c r="AE40" s="31" t="e">
        <f t="shared" si="10"/>
        <v>#DIV/0!</v>
      </c>
      <c r="AF40" s="31" t="e">
        <f t="shared" si="10"/>
        <v>#DIV/0!</v>
      </c>
      <c r="AG40" s="31" t="e">
        <f t="shared" si="10"/>
        <v>#DIV/0!</v>
      </c>
      <c r="AH40" s="31" t="e">
        <f t="shared" si="10"/>
        <v>#DIV/0!</v>
      </c>
      <c r="AI40" s="32" t="e">
        <f t="shared" si="10"/>
        <v>#DIV/0!</v>
      </c>
    </row>
    <row r="41" spans="1:35" ht="12">
      <c r="A41" s="58" t="s">
        <v>46</v>
      </c>
      <c r="B41" s="126" t="s">
        <v>84</v>
      </c>
      <c r="C41" s="127"/>
      <c r="D41" s="128"/>
      <c r="E41" s="120">
        <f>+E8</f>
        <v>264338560.63</v>
      </c>
      <c r="F41" s="116">
        <f aca="true" t="shared" si="11" ref="F41:AI41">+F8</f>
        <v>285854580.79</v>
      </c>
      <c r="G41" s="116">
        <f t="shared" si="11"/>
        <v>290905916</v>
      </c>
      <c r="H41" s="59">
        <f t="shared" si="11"/>
        <v>293941535</v>
      </c>
      <c r="I41" s="59">
        <f t="shared" si="11"/>
        <v>304957010</v>
      </c>
      <c r="J41" s="59">
        <f t="shared" si="11"/>
        <v>333532299</v>
      </c>
      <c r="K41" s="59">
        <f t="shared" si="11"/>
        <v>321801062</v>
      </c>
      <c r="L41" s="59">
        <f t="shared" si="11"/>
        <v>331455093</v>
      </c>
      <c r="M41" s="59">
        <f t="shared" si="11"/>
        <v>341398746</v>
      </c>
      <c r="N41" s="59">
        <f t="shared" si="11"/>
        <v>351640708</v>
      </c>
      <c r="O41" s="59">
        <f t="shared" si="11"/>
        <v>362189929</v>
      </c>
      <c r="P41" s="59">
        <f t="shared" si="11"/>
        <v>373055627</v>
      </c>
      <c r="Q41" s="59">
        <f t="shared" si="11"/>
        <v>384247296</v>
      </c>
      <c r="R41" s="59">
        <f t="shared" si="11"/>
        <v>395774715</v>
      </c>
      <c r="S41" s="59">
        <f t="shared" si="11"/>
        <v>407647957</v>
      </c>
      <c r="T41" s="59">
        <f t="shared" si="11"/>
        <v>419877394</v>
      </c>
      <c r="U41" s="59">
        <f t="shared" si="11"/>
        <v>432473718</v>
      </c>
      <c r="V41" s="59">
        <f t="shared" si="11"/>
        <v>445447928</v>
      </c>
      <c r="W41" s="59">
        <f t="shared" si="11"/>
        <v>458811366</v>
      </c>
      <c r="X41" s="59">
        <f t="shared" si="11"/>
        <v>472575707.83</v>
      </c>
      <c r="Y41" s="59">
        <f t="shared" si="11"/>
        <v>0</v>
      </c>
      <c r="Z41" s="59">
        <f t="shared" si="11"/>
        <v>0</v>
      </c>
      <c r="AA41" s="59">
        <f t="shared" si="11"/>
        <v>0</v>
      </c>
      <c r="AB41" s="59">
        <f t="shared" si="11"/>
        <v>0</v>
      </c>
      <c r="AC41" s="59">
        <f t="shared" si="11"/>
        <v>0</v>
      </c>
      <c r="AD41" s="59">
        <f t="shared" si="11"/>
        <v>0</v>
      </c>
      <c r="AE41" s="59">
        <f t="shared" si="11"/>
        <v>0</v>
      </c>
      <c r="AF41" s="59">
        <f t="shared" si="11"/>
        <v>0</v>
      </c>
      <c r="AG41" s="59">
        <f t="shared" si="11"/>
        <v>0</v>
      </c>
      <c r="AH41" s="59">
        <f t="shared" si="11"/>
        <v>0</v>
      </c>
      <c r="AI41" s="60">
        <f t="shared" si="11"/>
        <v>0</v>
      </c>
    </row>
    <row r="42" spans="1:35" ht="13.5" customHeight="1">
      <c r="A42" s="61" t="s">
        <v>47</v>
      </c>
      <c r="B42" s="131" t="s">
        <v>85</v>
      </c>
      <c r="C42" s="131"/>
      <c r="D42" s="132"/>
      <c r="E42" s="102">
        <f>+E11+E24</f>
        <v>260549961.49</v>
      </c>
      <c r="F42" s="109">
        <f aca="true" t="shared" si="12" ref="F42:AI42">+F11+F24</f>
        <v>264997995.44</v>
      </c>
      <c r="G42" s="109">
        <f t="shared" si="12"/>
        <v>274236454</v>
      </c>
      <c r="H42" s="1">
        <f t="shared" si="12"/>
        <v>280635711</v>
      </c>
      <c r="I42" s="1">
        <f t="shared" si="12"/>
        <v>287941893</v>
      </c>
      <c r="J42" s="1">
        <f t="shared" si="12"/>
        <v>296259290</v>
      </c>
      <c r="K42" s="1">
        <f t="shared" si="12"/>
        <v>304872930</v>
      </c>
      <c r="L42" s="1">
        <f t="shared" si="12"/>
        <v>316155889</v>
      </c>
      <c r="M42" s="1">
        <f t="shared" si="12"/>
        <v>322185465</v>
      </c>
      <c r="N42" s="1">
        <f t="shared" si="12"/>
        <v>330203241</v>
      </c>
      <c r="O42" s="1">
        <f t="shared" si="12"/>
        <v>338958822</v>
      </c>
      <c r="P42" s="1">
        <f t="shared" si="12"/>
        <v>347951271</v>
      </c>
      <c r="Q42" s="1">
        <f t="shared" si="12"/>
        <v>357115513</v>
      </c>
      <c r="R42" s="1">
        <f t="shared" si="12"/>
        <v>366838353</v>
      </c>
      <c r="S42" s="1">
        <f t="shared" si="12"/>
        <v>377186795</v>
      </c>
      <c r="T42" s="1">
        <f t="shared" si="12"/>
        <v>388481010</v>
      </c>
      <c r="U42" s="1">
        <f t="shared" si="12"/>
        <v>400114596</v>
      </c>
      <c r="V42" s="1">
        <f t="shared" si="12"/>
        <v>412097731</v>
      </c>
      <c r="W42" s="1">
        <f t="shared" si="12"/>
        <v>424440906</v>
      </c>
      <c r="X42" s="1">
        <f t="shared" si="12"/>
        <v>437173046</v>
      </c>
      <c r="Y42" s="1">
        <f t="shared" si="12"/>
        <v>0</v>
      </c>
      <c r="Z42" s="1">
        <f t="shared" si="12"/>
        <v>0</v>
      </c>
      <c r="AA42" s="1">
        <f t="shared" si="12"/>
        <v>0</v>
      </c>
      <c r="AB42" s="1">
        <f t="shared" si="12"/>
        <v>0</v>
      </c>
      <c r="AC42" s="1">
        <f t="shared" si="12"/>
        <v>0</v>
      </c>
      <c r="AD42" s="1">
        <f t="shared" si="12"/>
        <v>0</v>
      </c>
      <c r="AE42" s="1">
        <f t="shared" si="12"/>
        <v>0</v>
      </c>
      <c r="AF42" s="1">
        <f t="shared" si="12"/>
        <v>0</v>
      </c>
      <c r="AG42" s="1">
        <f t="shared" si="12"/>
        <v>0</v>
      </c>
      <c r="AH42" s="1">
        <f t="shared" si="12"/>
        <v>0</v>
      </c>
      <c r="AI42" s="14">
        <f t="shared" si="12"/>
        <v>0</v>
      </c>
    </row>
    <row r="43" spans="1:35" ht="12">
      <c r="A43" s="47" t="s">
        <v>48</v>
      </c>
      <c r="B43" s="174" t="s">
        <v>129</v>
      </c>
      <c r="C43" s="174"/>
      <c r="D43" s="175"/>
      <c r="E43" s="105">
        <f>+E41-E42</f>
        <v>3788599.1399999857</v>
      </c>
      <c r="F43" s="111">
        <f aca="true" t="shared" si="13" ref="F43:AI43">+F41-F42</f>
        <v>20856585.350000024</v>
      </c>
      <c r="G43" s="111">
        <f t="shared" si="13"/>
        <v>16669462</v>
      </c>
      <c r="H43" s="28">
        <f t="shared" si="13"/>
        <v>13305824</v>
      </c>
      <c r="I43" s="28">
        <f t="shared" si="13"/>
        <v>17015117</v>
      </c>
      <c r="J43" s="28">
        <f t="shared" si="13"/>
        <v>37273009</v>
      </c>
      <c r="K43" s="28">
        <f t="shared" si="13"/>
        <v>16928132</v>
      </c>
      <c r="L43" s="28">
        <f t="shared" si="13"/>
        <v>15299204</v>
      </c>
      <c r="M43" s="28">
        <f t="shared" si="13"/>
        <v>19213281</v>
      </c>
      <c r="N43" s="28">
        <f t="shared" si="13"/>
        <v>21437467</v>
      </c>
      <c r="O43" s="28">
        <f t="shared" si="13"/>
        <v>23231107</v>
      </c>
      <c r="P43" s="28">
        <f t="shared" si="13"/>
        <v>25104356</v>
      </c>
      <c r="Q43" s="28">
        <f t="shared" si="13"/>
        <v>27131783</v>
      </c>
      <c r="R43" s="28">
        <f t="shared" si="13"/>
        <v>28936362</v>
      </c>
      <c r="S43" s="28">
        <f t="shared" si="13"/>
        <v>30461162</v>
      </c>
      <c r="T43" s="28">
        <f t="shared" si="13"/>
        <v>31396384</v>
      </c>
      <c r="U43" s="28">
        <f t="shared" si="13"/>
        <v>32359122</v>
      </c>
      <c r="V43" s="28">
        <f t="shared" si="13"/>
        <v>33350197</v>
      </c>
      <c r="W43" s="28">
        <f t="shared" si="13"/>
        <v>34370460</v>
      </c>
      <c r="X43" s="28">
        <f t="shared" si="13"/>
        <v>35402661.82999998</v>
      </c>
      <c r="Y43" s="28">
        <f t="shared" si="13"/>
        <v>0</v>
      </c>
      <c r="Z43" s="28">
        <f t="shared" si="13"/>
        <v>0</v>
      </c>
      <c r="AA43" s="28">
        <f t="shared" si="13"/>
        <v>0</v>
      </c>
      <c r="AB43" s="28">
        <f t="shared" si="13"/>
        <v>0</v>
      </c>
      <c r="AC43" s="28">
        <f t="shared" si="13"/>
        <v>0</v>
      </c>
      <c r="AD43" s="28">
        <f t="shared" si="13"/>
        <v>0</v>
      </c>
      <c r="AE43" s="28">
        <f t="shared" si="13"/>
        <v>0</v>
      </c>
      <c r="AF43" s="28">
        <f t="shared" si="13"/>
        <v>0</v>
      </c>
      <c r="AG43" s="28">
        <f t="shared" si="13"/>
        <v>0</v>
      </c>
      <c r="AH43" s="28">
        <f t="shared" si="13"/>
        <v>0</v>
      </c>
      <c r="AI43" s="29">
        <f t="shared" si="13"/>
        <v>0</v>
      </c>
    </row>
    <row r="44" spans="1:35" ht="40.5" customHeight="1">
      <c r="A44" s="61" t="s">
        <v>59</v>
      </c>
      <c r="B44" s="129" t="s">
        <v>58</v>
      </c>
      <c r="C44" s="129"/>
      <c r="D44" s="130"/>
      <c r="E44" s="102">
        <f aca="true" t="shared" si="14" ref="E44:AI44">+IF(E43&lt;0,IF(-E43&gt;E18,"brak środków",-E43),0)</f>
        <v>0</v>
      </c>
      <c r="F44" s="109">
        <f t="shared" si="14"/>
        <v>0</v>
      </c>
      <c r="G44" s="109">
        <f t="shared" si="14"/>
        <v>0</v>
      </c>
      <c r="H44" s="1">
        <f t="shared" si="14"/>
        <v>0</v>
      </c>
      <c r="I44" s="1">
        <f t="shared" si="14"/>
        <v>0</v>
      </c>
      <c r="J44" s="1">
        <f t="shared" si="14"/>
        <v>0</v>
      </c>
      <c r="K44" s="1">
        <f t="shared" si="14"/>
        <v>0</v>
      </c>
      <c r="L44" s="1">
        <f t="shared" si="14"/>
        <v>0</v>
      </c>
      <c r="M44" s="1">
        <f t="shared" si="14"/>
        <v>0</v>
      </c>
      <c r="N44" s="1">
        <f t="shared" si="14"/>
        <v>0</v>
      </c>
      <c r="O44" s="1">
        <f t="shared" si="14"/>
        <v>0</v>
      </c>
      <c r="P44" s="1">
        <f t="shared" si="14"/>
        <v>0</v>
      </c>
      <c r="Q44" s="1">
        <f t="shared" si="14"/>
        <v>0</v>
      </c>
      <c r="R44" s="1">
        <f t="shared" si="14"/>
        <v>0</v>
      </c>
      <c r="S44" s="1">
        <f t="shared" si="14"/>
        <v>0</v>
      </c>
      <c r="T44" s="1">
        <f t="shared" si="14"/>
        <v>0</v>
      </c>
      <c r="U44" s="1">
        <f t="shared" si="14"/>
        <v>0</v>
      </c>
      <c r="V44" s="1">
        <f t="shared" si="14"/>
        <v>0</v>
      </c>
      <c r="W44" s="1">
        <f t="shared" si="14"/>
        <v>0</v>
      </c>
      <c r="X44" s="1">
        <f t="shared" si="14"/>
        <v>0</v>
      </c>
      <c r="Y44" s="1">
        <f t="shared" si="14"/>
        <v>0</v>
      </c>
      <c r="Z44" s="1">
        <f t="shared" si="14"/>
        <v>0</v>
      </c>
      <c r="AA44" s="1">
        <f t="shared" si="14"/>
        <v>0</v>
      </c>
      <c r="AB44" s="1">
        <f t="shared" si="14"/>
        <v>0</v>
      </c>
      <c r="AC44" s="1">
        <f t="shared" si="14"/>
        <v>0</v>
      </c>
      <c r="AD44" s="1">
        <f t="shared" si="14"/>
        <v>0</v>
      </c>
      <c r="AE44" s="1">
        <f t="shared" si="14"/>
        <v>0</v>
      </c>
      <c r="AF44" s="1">
        <f t="shared" si="14"/>
        <v>0</v>
      </c>
      <c r="AG44" s="1">
        <f t="shared" si="14"/>
        <v>0</v>
      </c>
      <c r="AH44" s="1">
        <f t="shared" si="14"/>
        <v>0</v>
      </c>
      <c r="AI44" s="14">
        <f t="shared" si="14"/>
        <v>0</v>
      </c>
    </row>
    <row r="45" spans="1:35" ht="12">
      <c r="A45" s="61" t="s">
        <v>49</v>
      </c>
      <c r="B45" s="131" t="s">
        <v>86</v>
      </c>
      <c r="C45" s="131"/>
      <c r="D45" s="132"/>
      <c r="E45" s="102">
        <f>+E9</f>
        <v>27012384.63</v>
      </c>
      <c r="F45" s="109">
        <f aca="true" t="shared" si="15" ref="F45:AI45">+F9</f>
        <v>49189101.82</v>
      </c>
      <c r="G45" s="109">
        <f t="shared" si="15"/>
        <v>84674373</v>
      </c>
      <c r="H45" s="1">
        <f t="shared" si="15"/>
        <v>68947144</v>
      </c>
      <c r="I45" s="1">
        <f t="shared" si="15"/>
        <v>821429</v>
      </c>
      <c r="J45" s="1">
        <f t="shared" si="15"/>
        <v>17972734</v>
      </c>
      <c r="K45" s="1">
        <f t="shared" si="15"/>
        <v>10000000</v>
      </c>
      <c r="L45" s="1">
        <f t="shared" si="15"/>
        <v>10000000</v>
      </c>
      <c r="M45" s="1">
        <f t="shared" si="15"/>
        <v>7000000</v>
      </c>
      <c r="N45" s="1">
        <f t="shared" si="15"/>
        <v>7000000</v>
      </c>
      <c r="O45" s="1">
        <f t="shared" si="15"/>
        <v>8500000</v>
      </c>
      <c r="P45" s="1">
        <f t="shared" si="15"/>
        <v>3000000</v>
      </c>
      <c r="Q45" s="1">
        <f t="shared" si="15"/>
        <v>3000000</v>
      </c>
      <c r="R45" s="1">
        <f t="shared" si="15"/>
        <v>3500000</v>
      </c>
      <c r="S45" s="1">
        <f t="shared" si="15"/>
        <v>500000</v>
      </c>
      <c r="T45" s="1">
        <f t="shared" si="15"/>
        <v>500000</v>
      </c>
      <c r="U45" s="1">
        <f t="shared" si="15"/>
        <v>500000</v>
      </c>
      <c r="V45" s="1">
        <f t="shared" si="15"/>
        <v>500000</v>
      </c>
      <c r="W45" s="1">
        <f t="shared" si="15"/>
        <v>500000</v>
      </c>
      <c r="X45" s="1">
        <f t="shared" si="15"/>
        <v>500000</v>
      </c>
      <c r="Y45" s="1">
        <f t="shared" si="15"/>
        <v>0</v>
      </c>
      <c r="Z45" s="1">
        <f t="shared" si="15"/>
        <v>0</v>
      </c>
      <c r="AA45" s="1">
        <f t="shared" si="15"/>
        <v>0</v>
      </c>
      <c r="AB45" s="1">
        <f t="shared" si="15"/>
        <v>0</v>
      </c>
      <c r="AC45" s="1">
        <f t="shared" si="15"/>
        <v>0</v>
      </c>
      <c r="AD45" s="1">
        <f t="shared" si="15"/>
        <v>0</v>
      </c>
      <c r="AE45" s="1">
        <f t="shared" si="15"/>
        <v>0</v>
      </c>
      <c r="AF45" s="1">
        <f t="shared" si="15"/>
        <v>0</v>
      </c>
      <c r="AG45" s="1">
        <f t="shared" si="15"/>
        <v>0</v>
      </c>
      <c r="AH45" s="1">
        <f t="shared" si="15"/>
        <v>0</v>
      </c>
      <c r="AI45" s="14">
        <f t="shared" si="15"/>
        <v>0</v>
      </c>
    </row>
    <row r="46" spans="1:35" ht="13.5" customHeight="1">
      <c r="A46" s="61" t="s">
        <v>50</v>
      </c>
      <c r="B46" s="131" t="s">
        <v>87</v>
      </c>
      <c r="C46" s="131"/>
      <c r="D46" s="132"/>
      <c r="E46" s="102">
        <f>+E27</f>
        <v>62159098.69</v>
      </c>
      <c r="F46" s="109">
        <f aca="true" t="shared" si="16" ref="F46:AI46">+F27</f>
        <v>117428782.96</v>
      </c>
      <c r="G46" s="109">
        <f t="shared" si="16"/>
        <v>114311000</v>
      </c>
      <c r="H46" s="1">
        <f t="shared" si="16"/>
        <v>107335972</v>
      </c>
      <c r="I46" s="1">
        <f t="shared" si="16"/>
        <v>24431071</v>
      </c>
      <c r="J46" s="1">
        <f t="shared" si="16"/>
        <v>44995743</v>
      </c>
      <c r="K46" s="1">
        <f t="shared" si="16"/>
        <v>9103626</v>
      </c>
      <c r="L46" s="1">
        <f t="shared" si="16"/>
        <v>5903835</v>
      </c>
      <c r="M46" s="1">
        <f t="shared" si="16"/>
        <v>3450094</v>
      </c>
      <c r="N46" s="1">
        <f t="shared" si="16"/>
        <v>6209436</v>
      </c>
      <c r="O46" s="1">
        <f t="shared" si="16"/>
        <v>8198539</v>
      </c>
      <c r="P46" s="1">
        <f t="shared" si="16"/>
        <v>3346596</v>
      </c>
      <c r="Q46" s="1">
        <f t="shared" si="16"/>
        <v>5850357</v>
      </c>
      <c r="R46" s="1">
        <f t="shared" si="16"/>
        <v>15572853</v>
      </c>
      <c r="S46" s="1">
        <f t="shared" si="16"/>
        <v>27335883</v>
      </c>
      <c r="T46" s="1">
        <f t="shared" si="16"/>
        <v>28271105</v>
      </c>
      <c r="U46" s="1">
        <f t="shared" si="16"/>
        <v>29233843</v>
      </c>
      <c r="V46" s="1">
        <f t="shared" si="16"/>
        <v>30224918</v>
      </c>
      <c r="W46" s="1">
        <f t="shared" si="16"/>
        <v>31245181</v>
      </c>
      <c r="X46" s="1">
        <f t="shared" si="16"/>
        <v>32277383</v>
      </c>
      <c r="Y46" s="1">
        <f t="shared" si="16"/>
        <v>0</v>
      </c>
      <c r="Z46" s="1">
        <f t="shared" si="16"/>
        <v>0</v>
      </c>
      <c r="AA46" s="1">
        <f t="shared" si="16"/>
        <v>0</v>
      </c>
      <c r="AB46" s="1">
        <f t="shared" si="16"/>
        <v>0</v>
      </c>
      <c r="AC46" s="1">
        <f t="shared" si="16"/>
        <v>0</v>
      </c>
      <c r="AD46" s="1">
        <f t="shared" si="16"/>
        <v>0</v>
      </c>
      <c r="AE46" s="1">
        <f t="shared" si="16"/>
        <v>0</v>
      </c>
      <c r="AF46" s="1">
        <f t="shared" si="16"/>
        <v>0</v>
      </c>
      <c r="AG46" s="1">
        <f t="shared" si="16"/>
        <v>0</v>
      </c>
      <c r="AH46" s="1">
        <f t="shared" si="16"/>
        <v>0</v>
      </c>
      <c r="AI46" s="14">
        <f t="shared" si="16"/>
        <v>0</v>
      </c>
    </row>
    <row r="47" spans="1:35" ht="12">
      <c r="A47" s="47" t="s">
        <v>60</v>
      </c>
      <c r="B47" s="174" t="s">
        <v>66</v>
      </c>
      <c r="C47" s="174"/>
      <c r="D47" s="175"/>
      <c r="E47" s="105">
        <f>+E45-E46</f>
        <v>-35146714.06</v>
      </c>
      <c r="F47" s="111">
        <f aca="true" t="shared" si="17" ref="F47:AI47">+F45-F46</f>
        <v>-68239681.13999999</v>
      </c>
      <c r="G47" s="111">
        <f t="shared" si="17"/>
        <v>-29636627</v>
      </c>
      <c r="H47" s="28">
        <f t="shared" si="17"/>
        <v>-38388828</v>
      </c>
      <c r="I47" s="28">
        <f t="shared" si="17"/>
        <v>-23609642</v>
      </c>
      <c r="J47" s="28">
        <f t="shared" si="17"/>
        <v>-27023009</v>
      </c>
      <c r="K47" s="28">
        <f t="shared" si="17"/>
        <v>896374</v>
      </c>
      <c r="L47" s="28">
        <f t="shared" si="17"/>
        <v>4096165</v>
      </c>
      <c r="M47" s="28">
        <f t="shared" si="17"/>
        <v>3549906</v>
      </c>
      <c r="N47" s="28">
        <f t="shared" si="17"/>
        <v>790564</v>
      </c>
      <c r="O47" s="28">
        <f t="shared" si="17"/>
        <v>301461</v>
      </c>
      <c r="P47" s="28">
        <f t="shared" si="17"/>
        <v>-346596</v>
      </c>
      <c r="Q47" s="28">
        <f t="shared" si="17"/>
        <v>-2850357</v>
      </c>
      <c r="R47" s="28">
        <f t="shared" si="17"/>
        <v>-12072853</v>
      </c>
      <c r="S47" s="28">
        <f t="shared" si="17"/>
        <v>-26835883</v>
      </c>
      <c r="T47" s="28">
        <f t="shared" si="17"/>
        <v>-27771105</v>
      </c>
      <c r="U47" s="28">
        <f t="shared" si="17"/>
        <v>-28733843</v>
      </c>
      <c r="V47" s="28">
        <f t="shared" si="17"/>
        <v>-29724918</v>
      </c>
      <c r="W47" s="28">
        <f t="shared" si="17"/>
        <v>-30745181</v>
      </c>
      <c r="X47" s="28">
        <f t="shared" si="17"/>
        <v>-31777383</v>
      </c>
      <c r="Y47" s="28">
        <f t="shared" si="17"/>
        <v>0</v>
      </c>
      <c r="Z47" s="28">
        <f t="shared" si="17"/>
        <v>0</v>
      </c>
      <c r="AA47" s="28">
        <f t="shared" si="17"/>
        <v>0</v>
      </c>
      <c r="AB47" s="28">
        <f t="shared" si="17"/>
        <v>0</v>
      </c>
      <c r="AC47" s="28">
        <f t="shared" si="17"/>
        <v>0</v>
      </c>
      <c r="AD47" s="28">
        <f t="shared" si="17"/>
        <v>0</v>
      </c>
      <c r="AE47" s="28">
        <f t="shared" si="17"/>
        <v>0</v>
      </c>
      <c r="AF47" s="28">
        <f t="shared" si="17"/>
        <v>0</v>
      </c>
      <c r="AG47" s="28">
        <f t="shared" si="17"/>
        <v>0</v>
      </c>
      <c r="AH47" s="28">
        <f t="shared" si="17"/>
        <v>0</v>
      </c>
      <c r="AI47" s="29">
        <f t="shared" si="17"/>
        <v>0</v>
      </c>
    </row>
    <row r="48" spans="1:35" ht="12">
      <c r="A48" s="61" t="s">
        <v>61</v>
      </c>
      <c r="B48" s="64" t="s">
        <v>88</v>
      </c>
      <c r="C48" s="62"/>
      <c r="D48" s="63"/>
      <c r="E48" s="102">
        <f>+E7</f>
        <v>291350945.26</v>
      </c>
      <c r="F48" s="109">
        <f aca="true" t="shared" si="18" ref="F48:AI48">+F7</f>
        <v>335043682.61</v>
      </c>
      <c r="G48" s="109">
        <f t="shared" si="18"/>
        <v>375580289</v>
      </c>
      <c r="H48" s="1">
        <f t="shared" si="18"/>
        <v>362888679</v>
      </c>
      <c r="I48" s="1">
        <f t="shared" si="18"/>
        <v>305778439</v>
      </c>
      <c r="J48" s="1">
        <f t="shared" si="18"/>
        <v>351505033</v>
      </c>
      <c r="K48" s="1">
        <f t="shared" si="18"/>
        <v>331801062</v>
      </c>
      <c r="L48" s="1">
        <f t="shared" si="18"/>
        <v>341455093</v>
      </c>
      <c r="M48" s="1">
        <f t="shared" si="18"/>
        <v>348398746</v>
      </c>
      <c r="N48" s="1">
        <f t="shared" si="18"/>
        <v>358640708</v>
      </c>
      <c r="O48" s="1">
        <f t="shared" si="18"/>
        <v>370689929</v>
      </c>
      <c r="P48" s="1">
        <f t="shared" si="18"/>
        <v>376055627</v>
      </c>
      <c r="Q48" s="1">
        <f t="shared" si="18"/>
        <v>387247296</v>
      </c>
      <c r="R48" s="1">
        <f t="shared" si="18"/>
        <v>399274715</v>
      </c>
      <c r="S48" s="1">
        <f t="shared" si="18"/>
        <v>408147957</v>
      </c>
      <c r="T48" s="1">
        <f t="shared" si="18"/>
        <v>420377394</v>
      </c>
      <c r="U48" s="1">
        <f t="shared" si="18"/>
        <v>432973718</v>
      </c>
      <c r="V48" s="1">
        <f t="shared" si="18"/>
        <v>445947928</v>
      </c>
      <c r="W48" s="1">
        <f t="shared" si="18"/>
        <v>459311366</v>
      </c>
      <c r="X48" s="1">
        <f t="shared" si="18"/>
        <v>473075707.83</v>
      </c>
      <c r="Y48" s="1">
        <f t="shared" si="18"/>
        <v>0</v>
      </c>
      <c r="Z48" s="1">
        <f t="shared" si="18"/>
        <v>0</v>
      </c>
      <c r="AA48" s="1">
        <f t="shared" si="18"/>
        <v>0</v>
      </c>
      <c r="AB48" s="1">
        <f t="shared" si="18"/>
        <v>0</v>
      </c>
      <c r="AC48" s="1">
        <f t="shared" si="18"/>
        <v>0</v>
      </c>
      <c r="AD48" s="1">
        <f t="shared" si="18"/>
        <v>0</v>
      </c>
      <c r="AE48" s="1">
        <f t="shared" si="18"/>
        <v>0</v>
      </c>
      <c r="AF48" s="1">
        <f t="shared" si="18"/>
        <v>0</v>
      </c>
      <c r="AG48" s="1">
        <f t="shared" si="18"/>
        <v>0</v>
      </c>
      <c r="AH48" s="1">
        <f t="shared" si="18"/>
        <v>0</v>
      </c>
      <c r="AI48" s="14">
        <f t="shared" si="18"/>
        <v>0</v>
      </c>
    </row>
    <row r="49" spans="1:35" ht="13.5" customHeight="1">
      <c r="A49" s="61" t="s">
        <v>62</v>
      </c>
      <c r="B49" s="131" t="s">
        <v>89</v>
      </c>
      <c r="C49" s="131"/>
      <c r="D49" s="132"/>
      <c r="E49" s="102">
        <f>+E46+E42</f>
        <v>322709060.18</v>
      </c>
      <c r="F49" s="109">
        <f aca="true" t="shared" si="19" ref="F49:AI49">+F46+F42</f>
        <v>382426778.4</v>
      </c>
      <c r="G49" s="109">
        <f t="shared" si="19"/>
        <v>388547454</v>
      </c>
      <c r="H49" s="1">
        <f t="shared" si="19"/>
        <v>387971683</v>
      </c>
      <c r="I49" s="1">
        <f t="shared" si="19"/>
        <v>312372964</v>
      </c>
      <c r="J49" s="1">
        <f t="shared" si="19"/>
        <v>341255033</v>
      </c>
      <c r="K49" s="1">
        <f t="shared" si="19"/>
        <v>313976556</v>
      </c>
      <c r="L49" s="1">
        <f t="shared" si="19"/>
        <v>322059724</v>
      </c>
      <c r="M49" s="1">
        <f t="shared" si="19"/>
        <v>325635559</v>
      </c>
      <c r="N49" s="1">
        <f t="shared" si="19"/>
        <v>336412677</v>
      </c>
      <c r="O49" s="1">
        <f t="shared" si="19"/>
        <v>347157361</v>
      </c>
      <c r="P49" s="1">
        <f t="shared" si="19"/>
        <v>351297867</v>
      </c>
      <c r="Q49" s="1">
        <f t="shared" si="19"/>
        <v>362965870</v>
      </c>
      <c r="R49" s="1">
        <f t="shared" si="19"/>
        <v>382411206</v>
      </c>
      <c r="S49" s="1">
        <f t="shared" si="19"/>
        <v>404522678</v>
      </c>
      <c r="T49" s="1">
        <f t="shared" si="19"/>
        <v>416752115</v>
      </c>
      <c r="U49" s="1">
        <f t="shared" si="19"/>
        <v>429348439</v>
      </c>
      <c r="V49" s="1">
        <f t="shared" si="19"/>
        <v>442322649</v>
      </c>
      <c r="W49" s="1">
        <f t="shared" si="19"/>
        <v>455686087</v>
      </c>
      <c r="X49" s="1">
        <f t="shared" si="19"/>
        <v>469450429</v>
      </c>
      <c r="Y49" s="1">
        <f t="shared" si="19"/>
        <v>0</v>
      </c>
      <c r="Z49" s="1">
        <f t="shared" si="19"/>
        <v>0</v>
      </c>
      <c r="AA49" s="1">
        <f t="shared" si="19"/>
        <v>0</v>
      </c>
      <c r="AB49" s="1">
        <f t="shared" si="19"/>
        <v>0</v>
      </c>
      <c r="AC49" s="1">
        <f t="shared" si="19"/>
        <v>0</v>
      </c>
      <c r="AD49" s="1">
        <f t="shared" si="19"/>
        <v>0</v>
      </c>
      <c r="AE49" s="1">
        <f t="shared" si="19"/>
        <v>0</v>
      </c>
      <c r="AF49" s="1">
        <f t="shared" si="19"/>
        <v>0</v>
      </c>
      <c r="AG49" s="1">
        <f t="shared" si="19"/>
        <v>0</v>
      </c>
      <c r="AH49" s="1">
        <f t="shared" si="19"/>
        <v>0</v>
      </c>
      <c r="AI49" s="14">
        <f t="shared" si="19"/>
        <v>0</v>
      </c>
    </row>
    <row r="50" spans="1:35" ht="13.5" customHeight="1">
      <c r="A50" s="47" t="s">
        <v>63</v>
      </c>
      <c r="B50" s="160" t="s">
        <v>67</v>
      </c>
      <c r="C50" s="160"/>
      <c r="D50" s="161"/>
      <c r="E50" s="105">
        <f>+E48-E49</f>
        <v>-31358114.920000017</v>
      </c>
      <c r="F50" s="111">
        <f aca="true" t="shared" si="20" ref="F50:AI50">+F48-F49</f>
        <v>-47383095.78999996</v>
      </c>
      <c r="G50" s="111">
        <f t="shared" si="20"/>
        <v>-12967165</v>
      </c>
      <c r="H50" s="28">
        <f t="shared" si="20"/>
        <v>-25083004</v>
      </c>
      <c r="I50" s="28">
        <f t="shared" si="20"/>
        <v>-6594525</v>
      </c>
      <c r="J50" s="28">
        <f t="shared" si="20"/>
        <v>10250000</v>
      </c>
      <c r="K50" s="28">
        <f t="shared" si="20"/>
        <v>17824506</v>
      </c>
      <c r="L50" s="28">
        <f t="shared" si="20"/>
        <v>19395369</v>
      </c>
      <c r="M50" s="28">
        <f t="shared" si="20"/>
        <v>22763187</v>
      </c>
      <c r="N50" s="28">
        <f t="shared" si="20"/>
        <v>22228031</v>
      </c>
      <c r="O50" s="28">
        <f t="shared" si="20"/>
        <v>23532568</v>
      </c>
      <c r="P50" s="28">
        <f t="shared" si="20"/>
        <v>24757760</v>
      </c>
      <c r="Q50" s="28">
        <f t="shared" si="20"/>
        <v>24281426</v>
      </c>
      <c r="R50" s="28">
        <f t="shared" si="20"/>
        <v>16863509</v>
      </c>
      <c r="S50" s="28">
        <f t="shared" si="20"/>
        <v>3625279</v>
      </c>
      <c r="T50" s="28">
        <f t="shared" si="20"/>
        <v>3625279</v>
      </c>
      <c r="U50" s="28">
        <f t="shared" si="20"/>
        <v>3625279</v>
      </c>
      <c r="V50" s="28">
        <f t="shared" si="20"/>
        <v>3625279</v>
      </c>
      <c r="W50" s="28">
        <f t="shared" si="20"/>
        <v>3625279</v>
      </c>
      <c r="X50" s="28">
        <f t="shared" si="20"/>
        <v>3625278.8299999833</v>
      </c>
      <c r="Y50" s="28">
        <f t="shared" si="20"/>
        <v>0</v>
      </c>
      <c r="Z50" s="28">
        <f t="shared" si="20"/>
        <v>0</v>
      </c>
      <c r="AA50" s="28">
        <f t="shared" si="20"/>
        <v>0</v>
      </c>
      <c r="AB50" s="28">
        <f t="shared" si="20"/>
        <v>0</v>
      </c>
      <c r="AC50" s="28">
        <f t="shared" si="20"/>
        <v>0</v>
      </c>
      <c r="AD50" s="28">
        <f t="shared" si="20"/>
        <v>0</v>
      </c>
      <c r="AE50" s="28">
        <f t="shared" si="20"/>
        <v>0</v>
      </c>
      <c r="AF50" s="28">
        <f t="shared" si="20"/>
        <v>0</v>
      </c>
      <c r="AG50" s="28">
        <f t="shared" si="20"/>
        <v>0</v>
      </c>
      <c r="AH50" s="28">
        <f t="shared" si="20"/>
        <v>0</v>
      </c>
      <c r="AI50" s="29">
        <f t="shared" si="20"/>
        <v>0</v>
      </c>
    </row>
    <row r="51" spans="1:35" ht="13.5" customHeight="1">
      <c r="A51" s="61" t="s">
        <v>64</v>
      </c>
      <c r="B51" s="131" t="s">
        <v>90</v>
      </c>
      <c r="C51" s="131"/>
      <c r="D51" s="132"/>
      <c r="E51" s="102">
        <f>+E18+E20+E29</f>
        <v>61786131.370000005</v>
      </c>
      <c r="F51" s="109">
        <f aca="true" t="shared" si="21" ref="F51:AI51">+F18+F20+F29</f>
        <v>62532973.84</v>
      </c>
      <c r="G51" s="109">
        <f t="shared" si="21"/>
        <v>28025391</v>
      </c>
      <c r="H51" s="1">
        <f t="shared" si="21"/>
        <v>54209690</v>
      </c>
      <c r="I51" s="1">
        <f t="shared" si="21"/>
        <v>15839082</v>
      </c>
      <c r="J51" s="1">
        <f t="shared" si="21"/>
        <v>0</v>
      </c>
      <c r="K51" s="1">
        <f t="shared" si="21"/>
        <v>0</v>
      </c>
      <c r="L51" s="1">
        <f t="shared" si="21"/>
        <v>0</v>
      </c>
      <c r="M51" s="1">
        <f t="shared" si="21"/>
        <v>0</v>
      </c>
      <c r="N51" s="1">
        <f t="shared" si="21"/>
        <v>0</v>
      </c>
      <c r="O51" s="1">
        <f t="shared" si="21"/>
        <v>0</v>
      </c>
      <c r="P51" s="1">
        <f t="shared" si="21"/>
        <v>0</v>
      </c>
      <c r="Q51" s="1">
        <f t="shared" si="21"/>
        <v>0</v>
      </c>
      <c r="R51" s="1">
        <f t="shared" si="21"/>
        <v>0</v>
      </c>
      <c r="S51" s="1">
        <f t="shared" si="21"/>
        <v>0</v>
      </c>
      <c r="T51" s="1">
        <f t="shared" si="21"/>
        <v>0</v>
      </c>
      <c r="U51" s="1">
        <f t="shared" si="21"/>
        <v>0</v>
      </c>
      <c r="V51" s="1">
        <f t="shared" si="21"/>
        <v>0</v>
      </c>
      <c r="W51" s="1">
        <f t="shared" si="21"/>
        <v>0</v>
      </c>
      <c r="X51" s="1">
        <f t="shared" si="21"/>
        <v>0</v>
      </c>
      <c r="Y51" s="1">
        <f t="shared" si="21"/>
        <v>0</v>
      </c>
      <c r="Z51" s="1">
        <f t="shared" si="21"/>
        <v>0</v>
      </c>
      <c r="AA51" s="1">
        <f t="shared" si="21"/>
        <v>0</v>
      </c>
      <c r="AB51" s="1">
        <f t="shared" si="21"/>
        <v>0</v>
      </c>
      <c r="AC51" s="1">
        <f t="shared" si="21"/>
        <v>0</v>
      </c>
      <c r="AD51" s="1">
        <f t="shared" si="21"/>
        <v>0</v>
      </c>
      <c r="AE51" s="1">
        <f t="shared" si="21"/>
        <v>0</v>
      </c>
      <c r="AF51" s="1">
        <f t="shared" si="21"/>
        <v>0</v>
      </c>
      <c r="AG51" s="1">
        <f t="shared" si="21"/>
        <v>0</v>
      </c>
      <c r="AH51" s="1">
        <f t="shared" si="21"/>
        <v>0</v>
      </c>
      <c r="AI51" s="14">
        <f t="shared" si="21"/>
        <v>0</v>
      </c>
    </row>
    <row r="52" spans="1:35" ht="13.5" customHeight="1" thickBot="1">
      <c r="A52" s="65" t="s">
        <v>65</v>
      </c>
      <c r="B52" s="172" t="s">
        <v>91</v>
      </c>
      <c r="C52" s="172"/>
      <c r="D52" s="173"/>
      <c r="E52" s="121">
        <f>E23+E25</f>
        <v>22162795.06</v>
      </c>
      <c r="F52" s="117">
        <f aca="true" t="shared" si="22" ref="F52:AI52">F23+F25</f>
        <v>15149878.05</v>
      </c>
      <c r="G52" s="117">
        <f t="shared" si="22"/>
        <v>15058226</v>
      </c>
      <c r="H52" s="66">
        <f t="shared" si="22"/>
        <v>29126686</v>
      </c>
      <c r="I52" s="66">
        <f t="shared" si="22"/>
        <v>9244557</v>
      </c>
      <c r="J52" s="66">
        <f t="shared" si="22"/>
        <v>10250000</v>
      </c>
      <c r="K52" s="66">
        <f t="shared" si="22"/>
        <v>17824506</v>
      </c>
      <c r="L52" s="66">
        <f t="shared" si="22"/>
        <v>19395369</v>
      </c>
      <c r="M52" s="66">
        <f t="shared" si="22"/>
        <v>22763187</v>
      </c>
      <c r="N52" s="66">
        <f t="shared" si="22"/>
        <v>22228031</v>
      </c>
      <c r="O52" s="66">
        <f t="shared" si="22"/>
        <v>23532568</v>
      </c>
      <c r="P52" s="66">
        <f t="shared" si="22"/>
        <v>24757760</v>
      </c>
      <c r="Q52" s="66">
        <f t="shared" si="22"/>
        <v>24281426</v>
      </c>
      <c r="R52" s="66">
        <f t="shared" si="22"/>
        <v>16863509</v>
      </c>
      <c r="S52" s="66">
        <f t="shared" si="22"/>
        <v>3625279</v>
      </c>
      <c r="T52" s="66">
        <f t="shared" si="22"/>
        <v>3625279</v>
      </c>
      <c r="U52" s="66">
        <f t="shared" si="22"/>
        <v>3625279</v>
      </c>
      <c r="V52" s="66">
        <f t="shared" si="22"/>
        <v>3625279</v>
      </c>
      <c r="W52" s="66">
        <f t="shared" si="22"/>
        <v>3625279</v>
      </c>
      <c r="X52" s="66">
        <f t="shared" si="22"/>
        <v>3625278.83</v>
      </c>
      <c r="Y52" s="66">
        <f t="shared" si="22"/>
        <v>0</v>
      </c>
      <c r="Z52" s="66">
        <f t="shared" si="22"/>
        <v>0</v>
      </c>
      <c r="AA52" s="66">
        <f t="shared" si="22"/>
        <v>0</v>
      </c>
      <c r="AB52" s="66">
        <f t="shared" si="22"/>
        <v>0</v>
      </c>
      <c r="AC52" s="66">
        <f t="shared" si="22"/>
        <v>0</v>
      </c>
      <c r="AD52" s="66">
        <f t="shared" si="22"/>
        <v>0</v>
      </c>
      <c r="AE52" s="66">
        <f t="shared" si="22"/>
        <v>0</v>
      </c>
      <c r="AF52" s="66">
        <f t="shared" si="22"/>
        <v>0</v>
      </c>
      <c r="AG52" s="66">
        <f t="shared" si="22"/>
        <v>0</v>
      </c>
      <c r="AH52" s="66">
        <f t="shared" si="22"/>
        <v>0</v>
      </c>
      <c r="AI52" s="67">
        <f t="shared" si="22"/>
        <v>0</v>
      </c>
    </row>
    <row r="53" spans="1:35" ht="29.25" customHeight="1">
      <c r="A53" s="48" t="s">
        <v>80</v>
      </c>
      <c r="B53" s="170" t="s">
        <v>95</v>
      </c>
      <c r="C53" s="170"/>
      <c r="D53" s="170"/>
      <c r="E53" s="118">
        <f>+IF(E50&lt;0,IF(ROUND((E54+E55+E56+E57+E58+E59)+E50,4)=0,"","błąd"),"")</f>
      </c>
      <c r="F53" s="118">
        <f aca="true" t="shared" si="23" ref="F53:AI53">+IF(F50&lt;0,IF(ROUND((F54+F55+F56+F57+F58+F59)+F50,4)=0,"","błąd"),"")</f>
      </c>
      <c r="G53" s="118">
        <f t="shared" si="23"/>
      </c>
      <c r="H53" s="49">
        <f t="shared" si="23"/>
      </c>
      <c r="I53" s="49">
        <f t="shared" si="23"/>
      </c>
      <c r="J53" s="49">
        <f t="shared" si="23"/>
      </c>
      <c r="K53" s="49">
        <f t="shared" si="23"/>
      </c>
      <c r="L53" s="49">
        <f t="shared" si="23"/>
      </c>
      <c r="M53" s="49">
        <f t="shared" si="23"/>
      </c>
      <c r="N53" s="49">
        <f t="shared" si="23"/>
      </c>
      <c r="O53" s="49">
        <f t="shared" si="23"/>
      </c>
      <c r="P53" s="49">
        <f t="shared" si="23"/>
      </c>
      <c r="Q53" s="49">
        <f t="shared" si="23"/>
      </c>
      <c r="R53" s="49">
        <f t="shared" si="23"/>
      </c>
      <c r="S53" s="49">
        <f t="shared" si="23"/>
      </c>
      <c r="T53" s="49">
        <f t="shared" si="23"/>
      </c>
      <c r="U53" s="49">
        <f t="shared" si="23"/>
      </c>
      <c r="V53" s="49">
        <f t="shared" si="23"/>
      </c>
      <c r="W53" s="49">
        <f t="shared" si="23"/>
      </c>
      <c r="X53" s="49">
        <f t="shared" si="23"/>
      </c>
      <c r="Y53" s="49">
        <f t="shared" si="23"/>
      </c>
      <c r="Z53" s="49">
        <f t="shared" si="23"/>
      </c>
      <c r="AA53" s="49">
        <f t="shared" si="23"/>
      </c>
      <c r="AB53" s="49">
        <f t="shared" si="23"/>
      </c>
      <c r="AC53" s="49">
        <f t="shared" si="23"/>
      </c>
      <c r="AD53" s="49">
        <f t="shared" si="23"/>
      </c>
      <c r="AE53" s="49">
        <f t="shared" si="23"/>
      </c>
      <c r="AF53" s="49">
        <f t="shared" si="23"/>
      </c>
      <c r="AG53" s="49">
        <f t="shared" si="23"/>
      </c>
      <c r="AH53" s="49">
        <f t="shared" si="23"/>
      </c>
      <c r="AI53" s="50">
        <f t="shared" si="23"/>
      </c>
    </row>
    <row r="54" spans="1:35" ht="14.25" customHeight="1">
      <c r="A54" s="51" t="s">
        <v>3</v>
      </c>
      <c r="B54" s="171" t="s">
        <v>71</v>
      </c>
      <c r="C54" s="171"/>
      <c r="D54" s="171"/>
      <c r="E54" s="110"/>
      <c r="F54" s="110"/>
      <c r="G54" s="110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17"/>
    </row>
    <row r="55" spans="1:35" ht="14.25" customHeight="1">
      <c r="A55" s="51" t="s">
        <v>5</v>
      </c>
      <c r="B55" s="171" t="s">
        <v>72</v>
      </c>
      <c r="C55" s="171"/>
      <c r="D55" s="171"/>
      <c r="E55" s="110"/>
      <c r="F55" s="110"/>
      <c r="G55" s="110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17"/>
    </row>
    <row r="56" spans="1:35" ht="14.25" customHeight="1">
      <c r="A56" s="51" t="s">
        <v>12</v>
      </c>
      <c r="B56" s="171" t="s">
        <v>73</v>
      </c>
      <c r="C56" s="171"/>
      <c r="D56" s="171"/>
      <c r="E56" s="110">
        <v>31358114.92</v>
      </c>
      <c r="F56" s="110">
        <v>47383095.79</v>
      </c>
      <c r="G56" s="110">
        <v>12967165</v>
      </c>
      <c r="H56" s="110">
        <v>25083004</v>
      </c>
      <c r="I56" s="110">
        <v>6594525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17"/>
    </row>
    <row r="57" spans="1:35" ht="14.25" customHeight="1">
      <c r="A57" s="51" t="s">
        <v>15</v>
      </c>
      <c r="B57" s="171" t="s">
        <v>74</v>
      </c>
      <c r="C57" s="171"/>
      <c r="D57" s="171"/>
      <c r="E57" s="110"/>
      <c r="F57" s="110"/>
      <c r="G57" s="110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17"/>
    </row>
    <row r="58" spans="1:35" ht="14.25" customHeight="1">
      <c r="A58" s="51" t="s">
        <v>51</v>
      </c>
      <c r="B58" s="171" t="s">
        <v>75</v>
      </c>
      <c r="C58" s="171"/>
      <c r="D58" s="171"/>
      <c r="E58" s="110"/>
      <c r="F58" s="110"/>
      <c r="G58" s="110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17"/>
    </row>
    <row r="59" spans="1:35" ht="14.25" customHeight="1" thickBot="1">
      <c r="A59" s="52" t="s">
        <v>76</v>
      </c>
      <c r="B59" s="181" t="s">
        <v>77</v>
      </c>
      <c r="C59" s="181"/>
      <c r="D59" s="181"/>
      <c r="E59" s="115"/>
      <c r="F59" s="115"/>
      <c r="G59" s="115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4"/>
    </row>
    <row r="60" spans="1:35" ht="29.25" customHeight="1">
      <c r="A60" s="57" t="s">
        <v>81</v>
      </c>
      <c r="B60" s="182" t="s">
        <v>78</v>
      </c>
      <c r="C60" s="182"/>
      <c r="D60" s="182"/>
      <c r="E60" s="119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22"/>
    </row>
    <row r="61" spans="1:35" ht="14.25" customHeight="1" thickBot="1">
      <c r="A61" s="53"/>
      <c r="B61" s="176" t="s">
        <v>79</v>
      </c>
      <c r="C61" s="176"/>
      <c r="D61" s="176"/>
      <c r="E61" s="115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4"/>
    </row>
    <row r="63" spans="2:35" ht="12">
      <c r="B63" s="177" t="s">
        <v>92</v>
      </c>
      <c r="C63" s="177"/>
      <c r="D63" s="177"/>
      <c r="E63" s="11"/>
      <c r="F63" s="11" t="str">
        <f>IF(+ROUND((E31+F29-F23-F31),4)=0,"OK.",+(E31+F29-F23-F31))</f>
        <v>OK.</v>
      </c>
      <c r="G63" s="11" t="str">
        <f aca="true" t="shared" si="24" ref="G63:AI63">IF(+ROUND((F31+G29-G23-G31),4)=0,"OK.",+(F31+G29-G23-G31))</f>
        <v>OK.</v>
      </c>
      <c r="H63" s="11" t="str">
        <f t="shared" si="24"/>
        <v>OK.</v>
      </c>
      <c r="I63" s="11" t="str">
        <f t="shared" si="24"/>
        <v>OK.</v>
      </c>
      <c r="J63" s="11" t="str">
        <f t="shared" si="24"/>
        <v>OK.</v>
      </c>
      <c r="K63" s="11" t="str">
        <f t="shared" si="24"/>
        <v>OK.</v>
      </c>
      <c r="L63" s="11" t="str">
        <f t="shared" si="24"/>
        <v>OK.</v>
      </c>
      <c r="M63" s="11" t="str">
        <f t="shared" si="24"/>
        <v>OK.</v>
      </c>
      <c r="N63" s="11" t="str">
        <f t="shared" si="24"/>
        <v>OK.</v>
      </c>
      <c r="O63" s="11" t="str">
        <f t="shared" si="24"/>
        <v>OK.</v>
      </c>
      <c r="P63" s="11" t="str">
        <f t="shared" si="24"/>
        <v>OK.</v>
      </c>
      <c r="Q63" s="11" t="str">
        <f t="shared" si="24"/>
        <v>OK.</v>
      </c>
      <c r="R63" s="11" t="str">
        <f t="shared" si="24"/>
        <v>OK.</v>
      </c>
      <c r="S63" s="11" t="str">
        <f t="shared" si="24"/>
        <v>OK.</v>
      </c>
      <c r="T63" s="11" t="str">
        <f t="shared" si="24"/>
        <v>OK.</v>
      </c>
      <c r="U63" s="11" t="str">
        <f t="shared" si="24"/>
        <v>OK.</v>
      </c>
      <c r="V63" s="11" t="str">
        <f t="shared" si="24"/>
        <v>OK.</v>
      </c>
      <c r="W63" s="11" t="str">
        <f t="shared" si="24"/>
        <v>OK.</v>
      </c>
      <c r="X63" s="11" t="str">
        <f t="shared" si="24"/>
        <v>OK.</v>
      </c>
      <c r="Y63" s="11" t="str">
        <f t="shared" si="24"/>
        <v>OK.</v>
      </c>
      <c r="Z63" s="11" t="str">
        <f t="shared" si="24"/>
        <v>OK.</v>
      </c>
      <c r="AA63" s="11" t="str">
        <f t="shared" si="24"/>
        <v>OK.</v>
      </c>
      <c r="AB63" s="11" t="str">
        <f t="shared" si="24"/>
        <v>OK.</v>
      </c>
      <c r="AC63" s="11" t="str">
        <f t="shared" si="24"/>
        <v>OK.</v>
      </c>
      <c r="AD63" s="11" t="str">
        <f t="shared" si="24"/>
        <v>OK.</v>
      </c>
      <c r="AE63" s="11" t="str">
        <f t="shared" si="24"/>
        <v>OK.</v>
      </c>
      <c r="AF63" s="11" t="str">
        <f t="shared" si="24"/>
        <v>OK.</v>
      </c>
      <c r="AG63" s="11" t="str">
        <f t="shared" si="24"/>
        <v>OK.</v>
      </c>
      <c r="AH63" s="11" t="str">
        <f t="shared" si="24"/>
        <v>OK.</v>
      </c>
      <c r="AI63" s="11" t="str">
        <f t="shared" si="24"/>
        <v>OK.</v>
      </c>
    </row>
  </sheetData>
  <sheetProtection/>
  <mergeCells count="59">
    <mergeCell ref="B61:D61"/>
    <mergeCell ref="B63:D63"/>
    <mergeCell ref="F5:AI5"/>
    <mergeCell ref="B57:D57"/>
    <mergeCell ref="B58:D58"/>
    <mergeCell ref="B59:D59"/>
    <mergeCell ref="B55:D55"/>
    <mergeCell ref="B56:D56"/>
    <mergeCell ref="B60:D60"/>
    <mergeCell ref="C28:D28"/>
    <mergeCell ref="B53:D53"/>
    <mergeCell ref="B54:D54"/>
    <mergeCell ref="B34:D34"/>
    <mergeCell ref="B51:D51"/>
    <mergeCell ref="B52:D52"/>
    <mergeCell ref="B42:D42"/>
    <mergeCell ref="B49:D49"/>
    <mergeCell ref="B47:D47"/>
    <mergeCell ref="B43:D43"/>
    <mergeCell ref="B50:D50"/>
    <mergeCell ref="B37:D37"/>
    <mergeCell ref="B38:D38"/>
    <mergeCell ref="B29:D29"/>
    <mergeCell ref="C24:D24"/>
    <mergeCell ref="B25:D25"/>
    <mergeCell ref="B31:D31"/>
    <mergeCell ref="B39:D39"/>
    <mergeCell ref="B40:D40"/>
    <mergeCell ref="C33:D33"/>
    <mergeCell ref="B26:D26"/>
    <mergeCell ref="B27:D27"/>
    <mergeCell ref="C23:D23"/>
    <mergeCell ref="A4:D4"/>
    <mergeCell ref="A5:D5"/>
    <mergeCell ref="B6:D6"/>
    <mergeCell ref="C13:D13"/>
    <mergeCell ref="C14:D14"/>
    <mergeCell ref="C16:D16"/>
    <mergeCell ref="C19:D19"/>
    <mergeCell ref="B46:D46"/>
    <mergeCell ref="B17:D17"/>
    <mergeCell ref="B7:D7"/>
    <mergeCell ref="C8:D8"/>
    <mergeCell ref="C9:D9"/>
    <mergeCell ref="B11:D11"/>
    <mergeCell ref="C12:D12"/>
    <mergeCell ref="C32:D32"/>
    <mergeCell ref="B35:D35"/>
    <mergeCell ref="B30:D30"/>
    <mergeCell ref="U2:V2"/>
    <mergeCell ref="U3:W3"/>
    <mergeCell ref="U4:W4"/>
    <mergeCell ref="B41:D41"/>
    <mergeCell ref="B44:D44"/>
    <mergeCell ref="B45:D45"/>
    <mergeCell ref="B18:D18"/>
    <mergeCell ref="B20:D20"/>
    <mergeCell ref="B21:D21"/>
    <mergeCell ref="B22:D22"/>
  </mergeCells>
  <printOptions/>
  <pageMargins left="0.31496062992125984" right="0.31496062992125984" top="0.35433070866141736" bottom="0.3937007874015748" header="0.31496062992125984" footer="0.31496062992125984"/>
  <pageSetup horizontalDpi="300" verticalDpi="300" orientation="landscape" paperSize="9" scale="90" r:id="rId1"/>
  <rowBreaks count="1" manualBreakCount="1">
    <brk id="4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8"/>
  <sheetViews>
    <sheetView zoomScalePageLayoutView="0" workbookViewId="0" topLeftCell="A1">
      <pane xSplit="7" ySplit="5" topLeftCell="H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H64" sqref="H64"/>
    </sheetView>
  </sheetViews>
  <sheetFormatPr defaultColWidth="8.796875" defaultRowHeight="14.25" outlineLevelRow="2"/>
  <cols>
    <col min="1" max="1" width="2.59765625" style="0" customWidth="1"/>
    <col min="2" max="2" width="43.19921875" style="0" customWidth="1"/>
    <col min="3" max="3" width="11.3984375" style="0" customWidth="1"/>
    <col min="4" max="4" width="8.59765625" style="0" customWidth="1"/>
    <col min="5" max="5" width="6.3984375" style="0" customWidth="1"/>
    <col min="6" max="6" width="4.59765625" style="0" customWidth="1"/>
    <col min="7" max="7" width="6.8984375" style="0" customWidth="1"/>
    <col min="8" max="8" width="10.09765625" style="0" customWidth="1"/>
    <col min="9" max="9" width="9.3984375" style="0" customWidth="1"/>
    <col min="10" max="10" width="8.69921875" style="0" customWidth="1"/>
    <col min="11" max="14" width="7.69921875" style="0" customWidth="1"/>
    <col min="15" max="15" width="9.09765625" style="0" customWidth="1"/>
  </cols>
  <sheetData>
    <row r="1" spans="2:10" s="72" customFormat="1" ht="23.25">
      <c r="B1" s="73" t="s">
        <v>96</v>
      </c>
      <c r="J1" s="74" t="s">
        <v>97</v>
      </c>
    </row>
    <row r="2" s="72" customFormat="1" ht="12"/>
    <row r="3" spans="1:15" s="72" customFormat="1" ht="101.25" customHeight="1">
      <c r="A3" s="183" t="s">
        <v>98</v>
      </c>
      <c r="B3" s="183" t="s">
        <v>99</v>
      </c>
      <c r="C3" s="183" t="s">
        <v>100</v>
      </c>
      <c r="D3" s="183" t="s">
        <v>101</v>
      </c>
      <c r="E3" s="183"/>
      <c r="F3" s="183" t="s">
        <v>102</v>
      </c>
      <c r="G3" s="183"/>
      <c r="H3" s="183" t="s">
        <v>103</v>
      </c>
      <c r="I3" s="183" t="s">
        <v>104</v>
      </c>
      <c r="J3" s="184" t="s">
        <v>105</v>
      </c>
      <c r="K3" s="185"/>
      <c r="L3" s="185"/>
      <c r="M3" s="185"/>
      <c r="N3" s="186"/>
      <c r="O3" s="183" t="s">
        <v>106</v>
      </c>
    </row>
    <row r="4" spans="1:15" s="72" customFormat="1" ht="12">
      <c r="A4" s="183"/>
      <c r="B4" s="183"/>
      <c r="C4" s="183"/>
      <c r="D4" s="75" t="s">
        <v>107</v>
      </c>
      <c r="E4" s="75" t="s">
        <v>108</v>
      </c>
      <c r="F4" s="75" t="s">
        <v>109</v>
      </c>
      <c r="G4" s="75" t="s">
        <v>110</v>
      </c>
      <c r="H4" s="183"/>
      <c r="I4" s="183"/>
      <c r="J4" s="76">
        <v>2011</v>
      </c>
      <c r="K4" s="75">
        <v>2012</v>
      </c>
      <c r="L4" s="75">
        <v>2013</v>
      </c>
      <c r="M4" s="75">
        <v>2014</v>
      </c>
      <c r="N4" s="75" t="s">
        <v>111</v>
      </c>
      <c r="O4" s="183"/>
    </row>
    <row r="5" spans="1:15" s="72" customFormat="1" ht="12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77">
        <v>6</v>
      </c>
      <c r="G5" s="77">
        <v>7</v>
      </c>
      <c r="H5" s="77">
        <v>9</v>
      </c>
      <c r="I5" s="77">
        <v>10</v>
      </c>
      <c r="J5" s="77">
        <v>11</v>
      </c>
      <c r="K5" s="77">
        <v>12</v>
      </c>
      <c r="L5" s="77">
        <v>13</v>
      </c>
      <c r="M5" s="77">
        <v>14</v>
      </c>
      <c r="N5" s="77"/>
      <c r="O5" s="77">
        <v>16</v>
      </c>
    </row>
    <row r="6" spans="1:15" s="80" customFormat="1" ht="18.75">
      <c r="A6" s="78"/>
      <c r="B6" s="187" t="s">
        <v>112</v>
      </c>
      <c r="C6" s="188"/>
      <c r="D6" s="188"/>
      <c r="E6" s="188"/>
      <c r="F6" s="188"/>
      <c r="G6" s="188"/>
      <c r="H6" s="79"/>
      <c r="I6" s="79"/>
      <c r="J6" s="79"/>
      <c r="K6" s="79"/>
      <c r="L6" s="79"/>
      <c r="M6" s="79"/>
      <c r="N6" s="79"/>
      <c r="O6" s="79"/>
    </row>
    <row r="7" spans="1:15" s="83" customFormat="1" ht="18.75">
      <c r="A7" s="81"/>
      <c r="B7" s="189" t="s">
        <v>113</v>
      </c>
      <c r="C7" s="189"/>
      <c r="D7" s="189"/>
      <c r="E7" s="189"/>
      <c r="F7" s="189"/>
      <c r="G7" s="189"/>
      <c r="H7" s="82"/>
      <c r="I7" s="82"/>
      <c r="J7" s="82"/>
      <c r="K7" s="82"/>
      <c r="L7" s="82"/>
      <c r="M7" s="82"/>
      <c r="N7" s="82"/>
      <c r="O7" s="82"/>
    </row>
    <row r="8" spans="1:15" s="83" customFormat="1" ht="18.75">
      <c r="A8" s="81"/>
      <c r="B8" s="189" t="s">
        <v>114</v>
      </c>
      <c r="C8" s="189"/>
      <c r="D8" s="189"/>
      <c r="E8" s="189"/>
      <c r="F8" s="189"/>
      <c r="G8" s="189"/>
      <c r="H8" s="82"/>
      <c r="I8" s="82"/>
      <c r="J8" s="82"/>
      <c r="K8" s="82"/>
      <c r="L8" s="82"/>
      <c r="M8" s="82"/>
      <c r="N8" s="82"/>
      <c r="O8" s="82"/>
    </row>
    <row r="9" spans="1:15" s="83" customFormat="1" ht="15.75">
      <c r="A9" s="81"/>
      <c r="B9" s="190" t="s">
        <v>115</v>
      </c>
      <c r="C9" s="190"/>
      <c r="D9" s="190"/>
      <c r="E9" s="190"/>
      <c r="F9" s="190"/>
      <c r="G9" s="190"/>
      <c r="H9" s="82"/>
      <c r="I9" s="82"/>
      <c r="J9" s="82"/>
      <c r="K9" s="82"/>
      <c r="L9" s="82"/>
      <c r="M9" s="82"/>
      <c r="N9" s="82"/>
      <c r="O9" s="82"/>
    </row>
    <row r="10" spans="1:15" s="83" customFormat="1" ht="15.75">
      <c r="A10" s="81"/>
      <c r="B10" s="190" t="s">
        <v>113</v>
      </c>
      <c r="C10" s="190"/>
      <c r="D10" s="190"/>
      <c r="E10" s="190"/>
      <c r="F10" s="190"/>
      <c r="G10" s="190"/>
      <c r="H10" s="82"/>
      <c r="I10" s="82"/>
      <c r="J10" s="82"/>
      <c r="K10" s="82"/>
      <c r="L10" s="82"/>
      <c r="M10" s="82"/>
      <c r="N10" s="82"/>
      <c r="O10" s="82"/>
    </row>
    <row r="11" spans="1:15" s="83" customFormat="1" ht="15.75">
      <c r="A11" s="81"/>
      <c r="B11" s="190" t="s">
        <v>114</v>
      </c>
      <c r="C11" s="190"/>
      <c r="D11" s="190"/>
      <c r="E11" s="190"/>
      <c r="F11" s="190"/>
      <c r="G11" s="190"/>
      <c r="H11" s="82"/>
      <c r="I11" s="82"/>
      <c r="J11" s="82"/>
      <c r="K11" s="82"/>
      <c r="L11" s="82"/>
      <c r="M11" s="82"/>
      <c r="N11" s="82"/>
      <c r="O11" s="82"/>
    </row>
    <row r="12" spans="1:15" s="85" customFormat="1" ht="30.75" customHeight="1">
      <c r="A12" s="84"/>
      <c r="B12" s="191" t="s">
        <v>116</v>
      </c>
      <c r="C12" s="192"/>
      <c r="D12" s="192"/>
      <c r="E12" s="192"/>
      <c r="F12" s="192"/>
      <c r="G12" s="192"/>
      <c r="H12" s="82"/>
      <c r="I12" s="82"/>
      <c r="J12" s="82"/>
      <c r="K12" s="82"/>
      <c r="L12" s="82"/>
      <c r="M12" s="82"/>
      <c r="N12" s="82"/>
      <c r="O12" s="82"/>
    </row>
    <row r="13" spans="1:15" s="85" customFormat="1" ht="15" outlineLevel="1">
      <c r="A13" s="84"/>
      <c r="B13" s="193" t="s">
        <v>117</v>
      </c>
      <c r="C13" s="193"/>
      <c r="D13" s="193"/>
      <c r="E13" s="193"/>
      <c r="F13" s="193"/>
      <c r="G13" s="193"/>
      <c r="H13" s="82"/>
      <c r="I13" s="82"/>
      <c r="J13" s="82"/>
      <c r="K13" s="82"/>
      <c r="L13" s="82"/>
      <c r="M13" s="82"/>
      <c r="N13" s="82"/>
      <c r="O13" s="82"/>
    </row>
    <row r="14" spans="1:15" s="85" customFormat="1" ht="15" outlineLevel="1">
      <c r="A14" s="84"/>
      <c r="B14" s="86" t="s">
        <v>119</v>
      </c>
      <c r="C14" s="194"/>
      <c r="D14" s="87"/>
      <c r="E14" s="86"/>
      <c r="F14" s="197" t="s">
        <v>69</v>
      </c>
      <c r="G14" s="197"/>
      <c r="H14" s="82"/>
      <c r="I14" s="82"/>
      <c r="J14" s="82"/>
      <c r="K14" s="82"/>
      <c r="L14" s="82"/>
      <c r="M14" s="82"/>
      <c r="N14" s="82"/>
      <c r="O14" s="82"/>
    </row>
    <row r="15" spans="1:15" s="85" customFormat="1" ht="15" outlineLevel="2">
      <c r="A15" s="84"/>
      <c r="B15" s="88" t="s">
        <v>120</v>
      </c>
      <c r="C15" s="195"/>
      <c r="D15" s="87"/>
      <c r="E15" s="89"/>
      <c r="F15" s="90"/>
      <c r="G15" s="90"/>
      <c r="H15" s="82"/>
      <c r="I15" s="82"/>
      <c r="J15" s="82"/>
      <c r="K15" s="82"/>
      <c r="L15" s="82"/>
      <c r="M15" s="82"/>
      <c r="N15" s="82"/>
      <c r="O15" s="82"/>
    </row>
    <row r="16" spans="1:15" s="85" customFormat="1" ht="15" outlineLevel="2">
      <c r="A16" s="84"/>
      <c r="B16" s="88" t="s">
        <v>120</v>
      </c>
      <c r="C16" s="196"/>
      <c r="D16" s="87"/>
      <c r="E16" s="89"/>
      <c r="F16" s="90"/>
      <c r="G16" s="90"/>
      <c r="H16" s="82"/>
      <c r="I16" s="82"/>
      <c r="J16" s="82"/>
      <c r="K16" s="82"/>
      <c r="L16" s="82"/>
      <c r="M16" s="82"/>
      <c r="N16" s="82"/>
      <c r="O16" s="82"/>
    </row>
    <row r="17" spans="1:15" s="85" customFormat="1" ht="15" outlineLevel="1">
      <c r="A17" s="84"/>
      <c r="B17" s="91" t="s">
        <v>121</v>
      </c>
      <c r="C17" s="194"/>
      <c r="D17" s="87"/>
      <c r="E17" s="86"/>
      <c r="F17" s="197" t="s">
        <v>69</v>
      </c>
      <c r="G17" s="197"/>
      <c r="H17" s="82"/>
      <c r="I17" s="82"/>
      <c r="J17" s="82"/>
      <c r="K17" s="82"/>
      <c r="L17" s="82"/>
      <c r="M17" s="82"/>
      <c r="N17" s="82"/>
      <c r="O17" s="82"/>
    </row>
    <row r="18" spans="1:15" s="85" customFormat="1" ht="15" outlineLevel="2">
      <c r="A18" s="84"/>
      <c r="B18" s="88" t="s">
        <v>120</v>
      </c>
      <c r="C18" s="195"/>
      <c r="D18" s="87"/>
      <c r="E18" s="89"/>
      <c r="F18" s="89"/>
      <c r="G18" s="89"/>
      <c r="H18" s="82"/>
      <c r="I18" s="82"/>
      <c r="J18" s="82"/>
      <c r="K18" s="82"/>
      <c r="L18" s="82"/>
      <c r="M18" s="82"/>
      <c r="N18" s="82"/>
      <c r="O18" s="82"/>
    </row>
    <row r="19" spans="1:15" ht="15.75" outlineLevel="2">
      <c r="A19" s="92"/>
      <c r="B19" s="93" t="s">
        <v>122</v>
      </c>
      <c r="C19" s="195"/>
      <c r="D19" s="87"/>
      <c r="E19" s="89"/>
      <c r="F19" s="92"/>
      <c r="G19" s="92"/>
      <c r="H19" s="82"/>
      <c r="I19" s="82"/>
      <c r="J19" s="82"/>
      <c r="K19" s="82"/>
      <c r="L19" s="82"/>
      <c r="M19" s="82"/>
      <c r="N19" s="82"/>
      <c r="O19" s="82"/>
    </row>
    <row r="20" spans="1:15" ht="15.75" outlineLevel="2">
      <c r="A20" s="92"/>
      <c r="B20" s="93"/>
      <c r="C20" s="196"/>
      <c r="D20" s="87"/>
      <c r="E20" s="89"/>
      <c r="F20" s="92"/>
      <c r="G20" s="92"/>
      <c r="H20" s="82"/>
      <c r="I20" s="82"/>
      <c r="J20" s="82"/>
      <c r="K20" s="82"/>
      <c r="L20" s="82"/>
      <c r="M20" s="82"/>
      <c r="N20" s="82"/>
      <c r="O20" s="82"/>
    </row>
    <row r="21" spans="1:15" s="85" customFormat="1" ht="15" outlineLevel="1">
      <c r="A21" s="84"/>
      <c r="B21" s="193" t="s">
        <v>118</v>
      </c>
      <c r="C21" s="193"/>
      <c r="D21" s="193"/>
      <c r="E21" s="193"/>
      <c r="F21" s="193"/>
      <c r="G21" s="193"/>
      <c r="H21" s="82"/>
      <c r="I21" s="82"/>
      <c r="J21" s="82"/>
      <c r="K21" s="82"/>
      <c r="L21" s="82"/>
      <c r="M21" s="82"/>
      <c r="N21" s="82"/>
      <c r="O21" s="82"/>
    </row>
    <row r="22" spans="1:15" s="85" customFormat="1" ht="15" outlineLevel="1">
      <c r="A22" s="84"/>
      <c r="B22" s="86" t="s">
        <v>119</v>
      </c>
      <c r="C22" s="194"/>
      <c r="D22" s="87"/>
      <c r="E22" s="86"/>
      <c r="F22" s="197" t="s">
        <v>69</v>
      </c>
      <c r="G22" s="197"/>
      <c r="H22" s="82"/>
      <c r="I22" s="82"/>
      <c r="J22" s="82"/>
      <c r="K22" s="82"/>
      <c r="L22" s="82"/>
      <c r="M22" s="82"/>
      <c r="N22" s="82"/>
      <c r="O22" s="82"/>
    </row>
    <row r="23" spans="1:15" s="85" customFormat="1" ht="15" outlineLevel="2">
      <c r="A23" s="84"/>
      <c r="B23" s="88" t="s">
        <v>120</v>
      </c>
      <c r="C23" s="195"/>
      <c r="D23" s="87"/>
      <c r="E23" s="89"/>
      <c r="F23" s="90"/>
      <c r="G23" s="90"/>
      <c r="H23" s="82"/>
      <c r="I23" s="82"/>
      <c r="J23" s="82"/>
      <c r="K23" s="82"/>
      <c r="L23" s="82"/>
      <c r="M23" s="82"/>
      <c r="N23" s="82"/>
      <c r="O23" s="82"/>
    </row>
    <row r="24" spans="1:15" s="85" customFormat="1" ht="15" outlineLevel="2">
      <c r="A24" s="84"/>
      <c r="B24" s="88" t="s">
        <v>120</v>
      </c>
      <c r="C24" s="196"/>
      <c r="D24" s="87"/>
      <c r="E24" s="89"/>
      <c r="F24" s="90"/>
      <c r="G24" s="90"/>
      <c r="H24" s="82"/>
      <c r="I24" s="82"/>
      <c r="J24" s="82"/>
      <c r="K24" s="82"/>
      <c r="L24" s="82"/>
      <c r="M24" s="82"/>
      <c r="N24" s="82"/>
      <c r="O24" s="82"/>
    </row>
    <row r="25" spans="1:15" s="85" customFormat="1" ht="15" outlineLevel="1">
      <c r="A25" s="84"/>
      <c r="B25" s="91" t="s">
        <v>121</v>
      </c>
      <c r="C25" s="194"/>
      <c r="D25" s="87"/>
      <c r="E25" s="86"/>
      <c r="F25" s="197" t="s">
        <v>69</v>
      </c>
      <c r="G25" s="197"/>
      <c r="H25" s="82"/>
      <c r="I25" s="82"/>
      <c r="J25" s="82"/>
      <c r="K25" s="82"/>
      <c r="L25" s="82"/>
      <c r="M25" s="82"/>
      <c r="N25" s="82"/>
      <c r="O25" s="82"/>
    </row>
    <row r="26" spans="1:15" s="85" customFormat="1" ht="15" outlineLevel="2">
      <c r="A26" s="84"/>
      <c r="B26" s="88" t="s">
        <v>120</v>
      </c>
      <c r="C26" s="195"/>
      <c r="D26" s="87"/>
      <c r="E26" s="89"/>
      <c r="F26" s="89"/>
      <c r="G26" s="89"/>
      <c r="H26" s="82"/>
      <c r="I26" s="82"/>
      <c r="J26" s="82"/>
      <c r="K26" s="82"/>
      <c r="L26" s="82"/>
      <c r="M26" s="82"/>
      <c r="N26" s="82"/>
      <c r="O26" s="82"/>
    </row>
    <row r="27" spans="1:15" ht="15.75" outlineLevel="2">
      <c r="A27" s="92"/>
      <c r="B27" s="93" t="s">
        <v>122</v>
      </c>
      <c r="C27" s="195"/>
      <c r="D27" s="87"/>
      <c r="E27" s="89"/>
      <c r="F27" s="92"/>
      <c r="G27" s="92"/>
      <c r="H27" s="82"/>
      <c r="I27" s="82"/>
      <c r="J27" s="82"/>
      <c r="K27" s="82"/>
      <c r="L27" s="82"/>
      <c r="M27" s="82"/>
      <c r="N27" s="82"/>
      <c r="O27" s="82"/>
    </row>
    <row r="28" spans="1:15" ht="15.75" outlineLevel="2">
      <c r="A28" s="92"/>
      <c r="B28" s="93"/>
      <c r="C28" s="196"/>
      <c r="D28" s="87"/>
      <c r="E28" s="89"/>
      <c r="F28" s="92"/>
      <c r="G28" s="92"/>
      <c r="H28" s="82"/>
      <c r="I28" s="82"/>
      <c r="J28" s="82"/>
      <c r="K28" s="82"/>
      <c r="L28" s="82"/>
      <c r="M28" s="82"/>
      <c r="N28" s="82"/>
      <c r="O28" s="82"/>
    </row>
    <row r="29" spans="1:15" ht="15">
      <c r="A29" s="92"/>
      <c r="B29" s="191" t="s">
        <v>123</v>
      </c>
      <c r="C29" s="192"/>
      <c r="D29" s="192"/>
      <c r="E29" s="192"/>
      <c r="F29" s="192"/>
      <c r="G29" s="192"/>
      <c r="H29" s="82"/>
      <c r="I29" s="82"/>
      <c r="J29" s="82"/>
      <c r="K29" s="82"/>
      <c r="L29" s="82"/>
      <c r="M29" s="82"/>
      <c r="N29" s="82"/>
      <c r="O29" s="82"/>
    </row>
    <row r="30" spans="1:15" ht="15" outlineLevel="1">
      <c r="A30" s="92"/>
      <c r="B30" s="193" t="s">
        <v>113</v>
      </c>
      <c r="C30" s="193"/>
      <c r="D30" s="193"/>
      <c r="E30" s="193"/>
      <c r="F30" s="193"/>
      <c r="G30" s="193"/>
      <c r="H30" s="82"/>
      <c r="I30" s="82"/>
      <c r="J30" s="82"/>
      <c r="K30" s="82"/>
      <c r="L30" s="82"/>
      <c r="M30" s="82"/>
      <c r="N30" s="82"/>
      <c r="O30" s="82"/>
    </row>
    <row r="31" spans="1:15" s="85" customFormat="1" ht="15" outlineLevel="1">
      <c r="A31" s="84"/>
      <c r="B31" s="86" t="s">
        <v>119</v>
      </c>
      <c r="C31" s="194"/>
      <c r="D31" s="94"/>
      <c r="E31" s="86"/>
      <c r="F31" s="197" t="s">
        <v>69</v>
      </c>
      <c r="G31" s="197"/>
      <c r="H31" s="82"/>
      <c r="I31" s="82"/>
      <c r="J31" s="82"/>
      <c r="K31" s="82"/>
      <c r="L31" s="82"/>
      <c r="M31" s="82"/>
      <c r="N31" s="82"/>
      <c r="O31" s="82"/>
    </row>
    <row r="32" spans="1:15" s="85" customFormat="1" ht="15" outlineLevel="2">
      <c r="A32" s="84"/>
      <c r="B32" s="88" t="s">
        <v>120</v>
      </c>
      <c r="C32" s="195"/>
      <c r="D32" s="95"/>
      <c r="E32" s="89"/>
      <c r="F32" s="90"/>
      <c r="G32" s="90"/>
      <c r="H32" s="82"/>
      <c r="I32" s="82"/>
      <c r="J32" s="82"/>
      <c r="K32" s="82"/>
      <c r="L32" s="82"/>
      <c r="M32" s="82"/>
      <c r="N32" s="82"/>
      <c r="O32" s="82"/>
    </row>
    <row r="33" spans="1:15" s="85" customFormat="1" ht="15" outlineLevel="2">
      <c r="A33" s="84"/>
      <c r="B33" s="88" t="s">
        <v>120</v>
      </c>
      <c r="C33" s="196"/>
      <c r="D33" s="96"/>
      <c r="E33" s="89"/>
      <c r="F33" s="90"/>
      <c r="G33" s="90"/>
      <c r="H33" s="82"/>
      <c r="I33" s="82"/>
      <c r="J33" s="82"/>
      <c r="K33" s="82"/>
      <c r="L33" s="82"/>
      <c r="M33" s="82"/>
      <c r="N33" s="82"/>
      <c r="O33" s="82"/>
    </row>
    <row r="34" spans="1:15" s="85" customFormat="1" ht="15" outlineLevel="1">
      <c r="A34" s="84"/>
      <c r="B34" s="91" t="s">
        <v>121</v>
      </c>
      <c r="C34" s="194"/>
      <c r="D34" s="94"/>
      <c r="E34" s="86"/>
      <c r="F34" s="197" t="s">
        <v>69</v>
      </c>
      <c r="G34" s="197"/>
      <c r="H34" s="82"/>
      <c r="I34" s="82"/>
      <c r="J34" s="82"/>
      <c r="K34" s="82"/>
      <c r="L34" s="82"/>
      <c r="M34" s="82"/>
      <c r="N34" s="82"/>
      <c r="O34" s="82"/>
    </row>
    <row r="35" spans="1:15" s="85" customFormat="1" ht="15" outlineLevel="2">
      <c r="A35" s="84"/>
      <c r="B35" s="88" t="s">
        <v>120</v>
      </c>
      <c r="C35" s="195"/>
      <c r="D35" s="95"/>
      <c r="E35" s="89"/>
      <c r="F35" s="89"/>
      <c r="G35" s="89"/>
      <c r="H35" s="82"/>
      <c r="I35" s="82"/>
      <c r="J35" s="82"/>
      <c r="K35" s="82"/>
      <c r="L35" s="82"/>
      <c r="M35" s="82"/>
      <c r="N35" s="82"/>
      <c r="O35" s="82"/>
    </row>
    <row r="36" spans="1:15" ht="15.75" outlineLevel="2">
      <c r="A36" s="92"/>
      <c r="B36" s="93" t="s">
        <v>122</v>
      </c>
      <c r="C36" s="195"/>
      <c r="D36" s="95"/>
      <c r="E36" s="89"/>
      <c r="F36" s="92"/>
      <c r="G36" s="92"/>
      <c r="H36" s="82"/>
      <c r="I36" s="82"/>
      <c r="J36" s="82"/>
      <c r="K36" s="82"/>
      <c r="L36" s="82"/>
      <c r="M36" s="82"/>
      <c r="N36" s="82"/>
      <c r="O36" s="82"/>
    </row>
    <row r="37" spans="1:15" ht="15.75" outlineLevel="2">
      <c r="A37" s="92"/>
      <c r="B37" s="93"/>
      <c r="C37" s="196"/>
      <c r="D37" s="96"/>
      <c r="E37" s="89"/>
      <c r="F37" s="92"/>
      <c r="G37" s="92"/>
      <c r="H37" s="82"/>
      <c r="I37" s="82"/>
      <c r="J37" s="82"/>
      <c r="K37" s="82"/>
      <c r="L37" s="82"/>
      <c r="M37" s="82"/>
      <c r="N37" s="82"/>
      <c r="O37" s="82"/>
    </row>
    <row r="38" spans="1:15" ht="15" outlineLevel="1">
      <c r="A38" s="92"/>
      <c r="B38" s="193" t="s">
        <v>114</v>
      </c>
      <c r="C38" s="193"/>
      <c r="D38" s="193"/>
      <c r="E38" s="193"/>
      <c r="F38" s="193"/>
      <c r="G38" s="193"/>
      <c r="H38" s="82"/>
      <c r="I38" s="82"/>
      <c r="J38" s="82"/>
      <c r="K38" s="82"/>
      <c r="L38" s="82"/>
      <c r="M38" s="82"/>
      <c r="N38" s="82"/>
      <c r="O38" s="82"/>
    </row>
    <row r="39" spans="1:15" s="85" customFormat="1" ht="15" outlineLevel="1">
      <c r="A39" s="84"/>
      <c r="B39" s="86" t="s">
        <v>119</v>
      </c>
      <c r="C39" s="194"/>
      <c r="D39" s="94"/>
      <c r="E39" s="86"/>
      <c r="F39" s="197" t="s">
        <v>69</v>
      </c>
      <c r="G39" s="197"/>
      <c r="H39" s="82"/>
      <c r="I39" s="82"/>
      <c r="J39" s="82"/>
      <c r="K39" s="82"/>
      <c r="L39" s="82"/>
      <c r="M39" s="82"/>
      <c r="N39" s="82"/>
      <c r="O39" s="82"/>
    </row>
    <row r="40" spans="1:15" s="85" customFormat="1" ht="15" outlineLevel="2">
      <c r="A40" s="84"/>
      <c r="B40" s="88" t="s">
        <v>120</v>
      </c>
      <c r="C40" s="195"/>
      <c r="D40" s="95"/>
      <c r="E40" s="89"/>
      <c r="F40" s="90"/>
      <c r="G40" s="90"/>
      <c r="H40" s="82"/>
      <c r="I40" s="82"/>
      <c r="J40" s="82"/>
      <c r="K40" s="82"/>
      <c r="L40" s="82"/>
      <c r="M40" s="82"/>
      <c r="N40" s="82"/>
      <c r="O40" s="82"/>
    </row>
    <row r="41" spans="1:15" s="85" customFormat="1" ht="15" outlineLevel="2">
      <c r="A41" s="84"/>
      <c r="B41" s="88" t="s">
        <v>120</v>
      </c>
      <c r="C41" s="196"/>
      <c r="D41" s="96"/>
      <c r="E41" s="89"/>
      <c r="F41" s="90"/>
      <c r="G41" s="90"/>
      <c r="H41" s="82"/>
      <c r="I41" s="82"/>
      <c r="J41" s="82"/>
      <c r="K41" s="82"/>
      <c r="L41" s="82"/>
      <c r="M41" s="82"/>
      <c r="N41" s="82"/>
      <c r="O41" s="82"/>
    </row>
    <row r="42" spans="1:15" s="85" customFormat="1" ht="15" outlineLevel="1">
      <c r="A42" s="84"/>
      <c r="B42" s="91" t="s">
        <v>121</v>
      </c>
      <c r="C42" s="194"/>
      <c r="D42" s="94"/>
      <c r="E42" s="86"/>
      <c r="F42" s="197" t="s">
        <v>69</v>
      </c>
      <c r="G42" s="197"/>
      <c r="H42" s="82"/>
      <c r="I42" s="82"/>
      <c r="J42" s="82"/>
      <c r="K42" s="82"/>
      <c r="L42" s="82"/>
      <c r="M42" s="82"/>
      <c r="N42" s="82"/>
      <c r="O42" s="82"/>
    </row>
    <row r="43" spans="1:15" s="85" customFormat="1" ht="15" outlineLevel="2">
      <c r="A43" s="84"/>
      <c r="B43" s="88" t="s">
        <v>120</v>
      </c>
      <c r="C43" s="195"/>
      <c r="D43" s="95"/>
      <c r="E43" s="89"/>
      <c r="F43" s="89"/>
      <c r="G43" s="89"/>
      <c r="H43" s="82"/>
      <c r="I43" s="82"/>
      <c r="J43" s="82"/>
      <c r="K43" s="82"/>
      <c r="L43" s="82"/>
      <c r="M43" s="82"/>
      <c r="N43" s="82"/>
      <c r="O43" s="82"/>
    </row>
    <row r="44" spans="1:15" ht="15.75" outlineLevel="2">
      <c r="A44" s="92"/>
      <c r="B44" s="93" t="s">
        <v>122</v>
      </c>
      <c r="C44" s="195"/>
      <c r="D44" s="95"/>
      <c r="E44" s="89"/>
      <c r="F44" s="92"/>
      <c r="G44" s="92"/>
      <c r="H44" s="82"/>
      <c r="I44" s="82"/>
      <c r="J44" s="82"/>
      <c r="K44" s="82"/>
      <c r="L44" s="82"/>
      <c r="M44" s="82"/>
      <c r="N44" s="82"/>
      <c r="O44" s="82"/>
    </row>
    <row r="45" spans="1:15" ht="15.75" outlineLevel="2">
      <c r="A45" s="92"/>
      <c r="B45" s="93"/>
      <c r="C45" s="196"/>
      <c r="D45" s="96"/>
      <c r="E45" s="89"/>
      <c r="F45" s="92"/>
      <c r="G45" s="92"/>
      <c r="H45" s="82"/>
      <c r="I45" s="82"/>
      <c r="J45" s="82"/>
      <c r="K45" s="82"/>
      <c r="L45" s="82"/>
      <c r="M45" s="82"/>
      <c r="N45" s="82"/>
      <c r="O45" s="82"/>
    </row>
    <row r="46" spans="1:15" ht="15">
      <c r="A46" s="92"/>
      <c r="B46" s="191" t="s">
        <v>124</v>
      </c>
      <c r="C46" s="192"/>
      <c r="D46" s="192"/>
      <c r="E46" s="192"/>
      <c r="F46" s="192"/>
      <c r="G46" s="192"/>
      <c r="H46" s="82"/>
      <c r="I46" s="82"/>
      <c r="J46" s="82"/>
      <c r="K46" s="82"/>
      <c r="L46" s="82"/>
      <c r="M46" s="82"/>
      <c r="N46" s="82"/>
      <c r="O46" s="82"/>
    </row>
    <row r="47" spans="1:15" ht="15" outlineLevel="1">
      <c r="A47" s="92"/>
      <c r="B47" s="193" t="s">
        <v>113</v>
      </c>
      <c r="C47" s="193"/>
      <c r="D47" s="193"/>
      <c r="E47" s="193"/>
      <c r="F47" s="193"/>
      <c r="G47" s="193"/>
      <c r="H47" s="82"/>
      <c r="I47" s="82"/>
      <c r="J47" s="82"/>
      <c r="K47" s="82"/>
      <c r="L47" s="82"/>
      <c r="M47" s="82"/>
      <c r="N47" s="82"/>
      <c r="O47" s="82"/>
    </row>
    <row r="48" spans="1:15" s="85" customFormat="1" ht="15" outlineLevel="1">
      <c r="A48" s="84"/>
      <c r="B48" s="86" t="s">
        <v>119</v>
      </c>
      <c r="C48" s="194"/>
      <c r="D48" s="94"/>
      <c r="E48" s="86"/>
      <c r="F48" s="197" t="s">
        <v>69</v>
      </c>
      <c r="G48" s="197"/>
      <c r="H48" s="82"/>
      <c r="I48" s="82"/>
      <c r="J48" s="82"/>
      <c r="K48" s="82"/>
      <c r="L48" s="82"/>
      <c r="M48" s="82"/>
      <c r="N48" s="82"/>
      <c r="O48" s="82"/>
    </row>
    <row r="49" spans="1:15" s="85" customFormat="1" ht="15" outlineLevel="2">
      <c r="A49" s="84"/>
      <c r="B49" s="88" t="s">
        <v>120</v>
      </c>
      <c r="C49" s="195"/>
      <c r="D49" s="95"/>
      <c r="E49" s="89"/>
      <c r="F49" s="90"/>
      <c r="G49" s="90"/>
      <c r="H49" s="82"/>
      <c r="I49" s="82"/>
      <c r="J49" s="82"/>
      <c r="K49" s="82"/>
      <c r="L49" s="82"/>
      <c r="M49" s="82"/>
      <c r="N49" s="82"/>
      <c r="O49" s="82"/>
    </row>
    <row r="50" spans="1:15" s="85" customFormat="1" ht="15" outlineLevel="2">
      <c r="A50" s="84"/>
      <c r="B50" s="88" t="s">
        <v>120</v>
      </c>
      <c r="C50" s="196"/>
      <c r="D50" s="96"/>
      <c r="E50" s="89"/>
      <c r="F50" s="90"/>
      <c r="G50" s="90"/>
      <c r="H50" s="82"/>
      <c r="I50" s="82"/>
      <c r="J50" s="82"/>
      <c r="K50" s="82"/>
      <c r="L50" s="82"/>
      <c r="M50" s="82"/>
      <c r="N50" s="82"/>
      <c r="O50" s="82"/>
    </row>
    <row r="51" spans="1:15" s="85" customFormat="1" ht="15" outlineLevel="1">
      <c r="A51" s="84"/>
      <c r="B51" s="91" t="s">
        <v>121</v>
      </c>
      <c r="C51" s="194"/>
      <c r="D51" s="94"/>
      <c r="E51" s="86"/>
      <c r="F51" s="197" t="s">
        <v>69</v>
      </c>
      <c r="G51" s="197"/>
      <c r="H51" s="82"/>
      <c r="I51" s="82"/>
      <c r="J51" s="82"/>
      <c r="K51" s="82"/>
      <c r="L51" s="82"/>
      <c r="M51" s="82"/>
      <c r="N51" s="82"/>
      <c r="O51" s="82"/>
    </row>
    <row r="52" spans="1:15" s="85" customFormat="1" ht="15" outlineLevel="2">
      <c r="A52" s="84"/>
      <c r="B52" s="88" t="s">
        <v>120</v>
      </c>
      <c r="C52" s="195"/>
      <c r="D52" s="95"/>
      <c r="E52" s="89"/>
      <c r="F52" s="89"/>
      <c r="G52" s="89"/>
      <c r="H52" s="82"/>
      <c r="I52" s="82"/>
      <c r="J52" s="82"/>
      <c r="K52" s="82"/>
      <c r="L52" s="82"/>
      <c r="M52" s="82"/>
      <c r="N52" s="82"/>
      <c r="O52" s="82"/>
    </row>
    <row r="53" spans="1:15" ht="15.75" outlineLevel="2">
      <c r="A53" s="92"/>
      <c r="B53" s="93" t="s">
        <v>122</v>
      </c>
      <c r="C53" s="195"/>
      <c r="D53" s="95"/>
      <c r="E53" s="89"/>
      <c r="F53" s="92"/>
      <c r="G53" s="92"/>
      <c r="H53" s="82"/>
      <c r="I53" s="82"/>
      <c r="J53" s="82"/>
      <c r="K53" s="82"/>
      <c r="L53" s="82"/>
      <c r="M53" s="82"/>
      <c r="N53" s="82"/>
      <c r="O53" s="82"/>
    </row>
    <row r="54" spans="1:15" ht="15.75" outlineLevel="2">
      <c r="A54" s="92"/>
      <c r="B54" s="93"/>
      <c r="C54" s="196"/>
      <c r="D54" s="96"/>
      <c r="E54" s="89"/>
      <c r="F54" s="92"/>
      <c r="G54" s="92"/>
      <c r="H54" s="82"/>
      <c r="I54" s="82"/>
      <c r="J54" s="82"/>
      <c r="K54" s="82"/>
      <c r="L54" s="82"/>
      <c r="M54" s="82"/>
      <c r="N54" s="82"/>
      <c r="O54" s="82"/>
    </row>
    <row r="55" spans="1:15" ht="15" outlineLevel="1">
      <c r="A55" s="92"/>
      <c r="B55" s="193" t="s">
        <v>114</v>
      </c>
      <c r="C55" s="193"/>
      <c r="D55" s="193"/>
      <c r="E55" s="193"/>
      <c r="F55" s="193"/>
      <c r="G55" s="193"/>
      <c r="H55" s="82"/>
      <c r="I55" s="82"/>
      <c r="J55" s="82"/>
      <c r="K55" s="82"/>
      <c r="L55" s="82"/>
      <c r="M55" s="82"/>
      <c r="N55" s="82"/>
      <c r="O55" s="82"/>
    </row>
    <row r="56" spans="1:15" s="85" customFormat="1" ht="15" outlineLevel="1">
      <c r="A56" s="84"/>
      <c r="B56" s="86" t="s">
        <v>119</v>
      </c>
      <c r="C56" s="194"/>
      <c r="D56" s="94"/>
      <c r="E56" s="86"/>
      <c r="F56" s="197" t="s">
        <v>69</v>
      </c>
      <c r="G56" s="197"/>
      <c r="H56" s="82"/>
      <c r="I56" s="82"/>
      <c r="J56" s="82"/>
      <c r="K56" s="82"/>
      <c r="L56" s="82"/>
      <c r="M56" s="82"/>
      <c r="N56" s="82"/>
      <c r="O56" s="82"/>
    </row>
    <row r="57" spans="1:15" s="85" customFormat="1" ht="15" outlineLevel="2">
      <c r="A57" s="84"/>
      <c r="B57" s="88" t="s">
        <v>120</v>
      </c>
      <c r="C57" s="195"/>
      <c r="D57" s="95"/>
      <c r="E57" s="89"/>
      <c r="F57" s="90"/>
      <c r="G57" s="90"/>
      <c r="H57" s="82"/>
      <c r="I57" s="82"/>
      <c r="J57" s="82"/>
      <c r="K57" s="82"/>
      <c r="L57" s="82"/>
      <c r="M57" s="82"/>
      <c r="N57" s="82"/>
      <c r="O57" s="82"/>
    </row>
    <row r="58" spans="1:15" s="85" customFormat="1" ht="15" outlineLevel="2">
      <c r="A58" s="84"/>
      <c r="B58" s="88" t="s">
        <v>120</v>
      </c>
      <c r="C58" s="196"/>
      <c r="D58" s="96"/>
      <c r="E58" s="89"/>
      <c r="F58" s="90"/>
      <c r="G58" s="90"/>
      <c r="H58" s="82"/>
      <c r="I58" s="82"/>
      <c r="J58" s="82"/>
      <c r="K58" s="82"/>
      <c r="L58" s="82"/>
      <c r="M58" s="82"/>
      <c r="N58" s="82"/>
      <c r="O58" s="82"/>
    </row>
    <row r="59" spans="1:15" s="85" customFormat="1" ht="15" outlineLevel="1">
      <c r="A59" s="84"/>
      <c r="B59" s="91" t="s">
        <v>121</v>
      </c>
      <c r="C59" s="194"/>
      <c r="D59" s="94"/>
      <c r="E59" s="86"/>
      <c r="F59" s="197" t="s">
        <v>69</v>
      </c>
      <c r="G59" s="197"/>
      <c r="H59" s="82"/>
      <c r="I59" s="82"/>
      <c r="J59" s="82"/>
      <c r="K59" s="82"/>
      <c r="L59" s="82"/>
      <c r="M59" s="82"/>
      <c r="N59" s="82"/>
      <c r="O59" s="82"/>
    </row>
    <row r="60" spans="1:15" s="85" customFormat="1" ht="15" outlineLevel="2">
      <c r="A60" s="84"/>
      <c r="B60" s="88" t="s">
        <v>120</v>
      </c>
      <c r="C60" s="195"/>
      <c r="D60" s="95"/>
      <c r="E60" s="89"/>
      <c r="F60" s="89"/>
      <c r="G60" s="89"/>
      <c r="H60" s="82"/>
      <c r="I60" s="82"/>
      <c r="J60" s="82"/>
      <c r="K60" s="82"/>
      <c r="L60" s="82"/>
      <c r="M60" s="82"/>
      <c r="N60" s="82"/>
      <c r="O60" s="82"/>
    </row>
    <row r="61" spans="1:15" ht="15.75" outlineLevel="2">
      <c r="A61" s="92"/>
      <c r="B61" s="93" t="s">
        <v>122</v>
      </c>
      <c r="C61" s="195"/>
      <c r="D61" s="95"/>
      <c r="E61" s="89"/>
      <c r="F61" s="92"/>
      <c r="G61" s="92"/>
      <c r="H61" s="82"/>
      <c r="I61" s="82"/>
      <c r="J61" s="82"/>
      <c r="K61" s="82"/>
      <c r="L61" s="82"/>
      <c r="M61" s="82"/>
      <c r="N61" s="82"/>
      <c r="O61" s="82"/>
    </row>
    <row r="62" spans="1:15" ht="15.75" outlineLevel="2">
      <c r="A62" s="92"/>
      <c r="B62" s="93"/>
      <c r="C62" s="196"/>
      <c r="D62" s="96"/>
      <c r="E62" s="89"/>
      <c r="F62" s="92"/>
      <c r="G62" s="92"/>
      <c r="H62" s="82"/>
      <c r="I62" s="82"/>
      <c r="J62" s="82"/>
      <c r="K62" s="82"/>
      <c r="L62" s="82"/>
      <c r="M62" s="82"/>
      <c r="N62" s="82"/>
      <c r="O62" s="82"/>
    </row>
    <row r="63" spans="1:15" ht="31.5" customHeight="1">
      <c r="A63" s="92"/>
      <c r="B63" s="198" t="s">
        <v>125</v>
      </c>
      <c r="C63" s="199"/>
      <c r="D63" s="199"/>
      <c r="E63" s="199"/>
      <c r="F63" s="199"/>
      <c r="G63" s="200"/>
      <c r="H63" s="82"/>
      <c r="I63" s="82"/>
      <c r="J63" s="82"/>
      <c r="K63" s="82"/>
      <c r="L63" s="82"/>
      <c r="M63" s="82"/>
      <c r="N63" s="82"/>
      <c r="O63" s="82"/>
    </row>
    <row r="64" spans="1:15" ht="15" outlineLevel="1">
      <c r="A64" s="92"/>
      <c r="B64" s="193" t="s">
        <v>113</v>
      </c>
      <c r="C64" s="193"/>
      <c r="D64" s="193"/>
      <c r="E64" s="193"/>
      <c r="F64" s="193"/>
      <c r="G64" s="193"/>
      <c r="H64" s="82"/>
      <c r="I64" s="82"/>
      <c r="J64" s="82"/>
      <c r="K64" s="82"/>
      <c r="L64" s="82"/>
      <c r="M64" s="82"/>
      <c r="N64" s="82"/>
      <c r="O64" s="82"/>
    </row>
    <row r="65" spans="1:15" s="85" customFormat="1" ht="76.5" customHeight="1" outlineLevel="2">
      <c r="A65" s="84"/>
      <c r="B65" s="100" t="s">
        <v>132</v>
      </c>
      <c r="C65" s="99" t="s">
        <v>131</v>
      </c>
      <c r="D65" s="94">
        <v>2010</v>
      </c>
      <c r="E65" s="86">
        <v>2012</v>
      </c>
      <c r="F65" s="91">
        <v>852</v>
      </c>
      <c r="G65" s="97">
        <v>85203</v>
      </c>
      <c r="H65" s="82">
        <v>330000</v>
      </c>
      <c r="I65" s="82">
        <v>110000</v>
      </c>
      <c r="J65" s="82">
        <v>110000</v>
      </c>
      <c r="K65" s="82">
        <v>11000</v>
      </c>
      <c r="L65" s="82"/>
      <c r="M65" s="82"/>
      <c r="N65" s="82"/>
      <c r="O65" s="82">
        <v>220000</v>
      </c>
    </row>
    <row r="66" spans="1:15" s="85" customFormat="1" ht="105" outlineLevel="2">
      <c r="A66" s="84"/>
      <c r="B66" s="100" t="s">
        <v>133</v>
      </c>
      <c r="C66" s="194"/>
      <c r="D66" s="94"/>
      <c r="E66" s="86"/>
      <c r="F66" s="91"/>
      <c r="G66" s="97"/>
      <c r="H66" s="82"/>
      <c r="I66" s="82"/>
      <c r="J66" s="82"/>
      <c r="K66" s="82"/>
      <c r="L66" s="82"/>
      <c r="M66" s="82"/>
      <c r="N66" s="82"/>
      <c r="O66" s="82"/>
    </row>
    <row r="67" spans="1:15" ht="15.75" outlineLevel="2">
      <c r="A67" s="92"/>
      <c r="B67" s="93"/>
      <c r="C67" s="196"/>
      <c r="D67" s="96"/>
      <c r="E67" s="89"/>
      <c r="F67" s="92"/>
      <c r="G67" s="92"/>
      <c r="H67" s="82"/>
      <c r="I67" s="82"/>
      <c r="J67" s="82"/>
      <c r="K67" s="82"/>
      <c r="L67" s="82"/>
      <c r="M67" s="82"/>
      <c r="N67" s="82"/>
      <c r="O67" s="82"/>
    </row>
    <row r="68" spans="1:15" ht="15" outlineLevel="1">
      <c r="A68" s="92"/>
      <c r="B68" s="193" t="s">
        <v>114</v>
      </c>
      <c r="C68" s="193"/>
      <c r="D68" s="193"/>
      <c r="E68" s="193"/>
      <c r="F68" s="193"/>
      <c r="G68" s="193"/>
      <c r="H68" s="82"/>
      <c r="I68" s="82"/>
      <c r="J68" s="82"/>
      <c r="K68" s="82"/>
      <c r="L68" s="82"/>
      <c r="M68" s="82"/>
      <c r="N68" s="82"/>
      <c r="O68" s="82"/>
    </row>
    <row r="69" spans="1:15" s="85" customFormat="1" ht="15" outlineLevel="2">
      <c r="A69" s="84"/>
      <c r="B69" s="86" t="s">
        <v>126</v>
      </c>
      <c r="C69" s="94"/>
      <c r="D69" s="94"/>
      <c r="E69" s="86"/>
      <c r="F69" s="91"/>
      <c r="G69" s="97"/>
      <c r="H69" s="82"/>
      <c r="I69" s="82"/>
      <c r="J69" s="82"/>
      <c r="K69" s="82"/>
      <c r="L69" s="82"/>
      <c r="M69" s="82"/>
      <c r="N69" s="82"/>
      <c r="O69" s="82"/>
    </row>
    <row r="70" spans="1:15" s="85" customFormat="1" ht="15" outlineLevel="2">
      <c r="A70" s="84"/>
      <c r="B70" s="91" t="s">
        <v>127</v>
      </c>
      <c r="C70" s="194"/>
      <c r="D70" s="94"/>
      <c r="E70" s="86"/>
      <c r="F70" s="91"/>
      <c r="G70" s="97"/>
      <c r="H70" s="82"/>
      <c r="I70" s="82"/>
      <c r="J70" s="82"/>
      <c r="K70" s="82"/>
      <c r="L70" s="82"/>
      <c r="M70" s="82"/>
      <c r="N70" s="82"/>
      <c r="O70" s="82"/>
    </row>
    <row r="71" spans="1:15" ht="15.75" outlineLevel="2">
      <c r="A71" s="92"/>
      <c r="B71" s="93"/>
      <c r="C71" s="196"/>
      <c r="D71" s="96"/>
      <c r="E71" s="89"/>
      <c r="F71" s="92"/>
      <c r="G71" s="92"/>
      <c r="H71" s="82"/>
      <c r="I71" s="82"/>
      <c r="J71" s="82"/>
      <c r="K71" s="82"/>
      <c r="L71" s="82"/>
      <c r="M71" s="82"/>
      <c r="N71" s="82"/>
      <c r="O71" s="82"/>
    </row>
    <row r="72" spans="1:15" ht="15" customHeight="1">
      <c r="A72" s="92"/>
      <c r="B72" s="190" t="s">
        <v>128</v>
      </c>
      <c r="C72" s="190"/>
      <c r="D72" s="190"/>
      <c r="E72" s="190"/>
      <c r="F72" s="190"/>
      <c r="G72" s="190"/>
      <c r="H72" s="82"/>
      <c r="I72" s="82"/>
      <c r="J72" s="82"/>
      <c r="K72" s="82"/>
      <c r="L72" s="82"/>
      <c r="M72" s="82"/>
      <c r="N72" s="82"/>
      <c r="O72" s="82"/>
    </row>
    <row r="73" spans="1:15" ht="15" outlineLevel="1" collapsed="1">
      <c r="A73" s="92"/>
      <c r="B73" s="193" t="s">
        <v>113</v>
      </c>
      <c r="C73" s="193"/>
      <c r="D73" s="193"/>
      <c r="E73" s="193"/>
      <c r="F73" s="193"/>
      <c r="G73" s="193"/>
      <c r="H73" s="82"/>
      <c r="I73" s="82"/>
      <c r="J73" s="82"/>
      <c r="K73" s="82"/>
      <c r="L73" s="82"/>
      <c r="M73" s="82"/>
      <c r="N73" s="82"/>
      <c r="O73" s="82"/>
    </row>
    <row r="74" spans="1:15" s="85" customFormat="1" ht="15" hidden="1" outlineLevel="2">
      <c r="A74" s="84"/>
      <c r="B74" s="86" t="s">
        <v>126</v>
      </c>
      <c r="C74" s="94"/>
      <c r="D74" s="94"/>
      <c r="E74" s="86"/>
      <c r="F74" s="197" t="s">
        <v>69</v>
      </c>
      <c r="G74" s="197"/>
      <c r="H74" s="82"/>
      <c r="I74" s="82"/>
      <c r="J74" s="82"/>
      <c r="K74" s="82"/>
      <c r="L74" s="82"/>
      <c r="M74" s="82"/>
      <c r="N74" s="82"/>
      <c r="O74" s="82"/>
    </row>
    <row r="75" spans="1:15" s="85" customFormat="1" ht="15" hidden="1" outlineLevel="2">
      <c r="A75" s="84"/>
      <c r="B75" s="91" t="s">
        <v>127</v>
      </c>
      <c r="C75" s="194"/>
      <c r="D75" s="94"/>
      <c r="E75" s="86"/>
      <c r="F75" s="197" t="s">
        <v>69</v>
      </c>
      <c r="G75" s="197"/>
      <c r="H75" s="82"/>
      <c r="I75" s="82"/>
      <c r="J75" s="82"/>
      <c r="K75" s="82"/>
      <c r="L75" s="82"/>
      <c r="M75" s="82"/>
      <c r="N75" s="82"/>
      <c r="O75" s="82"/>
    </row>
    <row r="76" spans="1:15" ht="15.75" hidden="1" outlineLevel="2">
      <c r="A76" s="92"/>
      <c r="B76" s="93"/>
      <c r="C76" s="196"/>
      <c r="D76" s="96"/>
      <c r="E76" s="89"/>
      <c r="F76" s="92"/>
      <c r="G76" s="92"/>
      <c r="H76" s="82"/>
      <c r="I76" s="82"/>
      <c r="J76" s="82"/>
      <c r="K76" s="82"/>
      <c r="L76" s="82"/>
      <c r="M76" s="82"/>
      <c r="N76" s="82"/>
      <c r="O76" s="82"/>
    </row>
    <row r="77" spans="1:15" ht="14.25">
      <c r="A77" s="92"/>
      <c r="B77" s="92"/>
      <c r="C77" s="92"/>
      <c r="D77" s="92"/>
      <c r="E77" s="92"/>
      <c r="F77" s="92"/>
      <c r="G77" s="92"/>
      <c r="H77" s="82"/>
      <c r="I77" s="82"/>
      <c r="J77" s="82"/>
      <c r="K77" s="82"/>
      <c r="L77" s="82"/>
      <c r="M77" s="82"/>
      <c r="N77" s="82"/>
      <c r="O77" s="82"/>
    </row>
    <row r="78" spans="1:15" ht="14.25">
      <c r="A78" s="92"/>
      <c r="B78" s="92"/>
      <c r="C78" s="92"/>
      <c r="D78" s="92"/>
      <c r="E78" s="92"/>
      <c r="F78" s="92"/>
      <c r="G78" s="92"/>
      <c r="H78" s="82"/>
      <c r="I78" s="82"/>
      <c r="J78" s="82"/>
      <c r="K78" s="82"/>
      <c r="L78" s="82"/>
      <c r="M78" s="82"/>
      <c r="N78" s="82"/>
      <c r="O78" s="82"/>
    </row>
  </sheetData>
  <sheetProtection/>
  <mergeCells count="58">
    <mergeCell ref="C31:C33"/>
    <mergeCell ref="F31:G31"/>
    <mergeCell ref="C34:C37"/>
    <mergeCell ref="F34:G34"/>
    <mergeCell ref="B72:G72"/>
    <mergeCell ref="B73:G73"/>
    <mergeCell ref="B47:G47"/>
    <mergeCell ref="B55:G55"/>
    <mergeCell ref="C56:C58"/>
    <mergeCell ref="F56:G56"/>
    <mergeCell ref="F74:G74"/>
    <mergeCell ref="C75:C76"/>
    <mergeCell ref="F75:G75"/>
    <mergeCell ref="B63:G63"/>
    <mergeCell ref="B64:G64"/>
    <mergeCell ref="B68:G68"/>
    <mergeCell ref="C70:C71"/>
    <mergeCell ref="C66:C67"/>
    <mergeCell ref="C59:C62"/>
    <mergeCell ref="F59:G59"/>
    <mergeCell ref="C48:C50"/>
    <mergeCell ref="F48:G48"/>
    <mergeCell ref="C51:C54"/>
    <mergeCell ref="F51:G51"/>
    <mergeCell ref="B38:G38"/>
    <mergeCell ref="C39:C41"/>
    <mergeCell ref="F39:G39"/>
    <mergeCell ref="C42:C45"/>
    <mergeCell ref="F42:G42"/>
    <mergeCell ref="B46:G46"/>
    <mergeCell ref="C22:C24"/>
    <mergeCell ref="F22:G22"/>
    <mergeCell ref="C25:C28"/>
    <mergeCell ref="F25:G25"/>
    <mergeCell ref="B29:G29"/>
    <mergeCell ref="B30:G30"/>
    <mergeCell ref="B9:G9"/>
    <mergeCell ref="B10:G10"/>
    <mergeCell ref="B11:G11"/>
    <mergeCell ref="B12:G12"/>
    <mergeCell ref="B13:G13"/>
    <mergeCell ref="B21:G21"/>
    <mergeCell ref="C14:C16"/>
    <mergeCell ref="F14:G14"/>
    <mergeCell ref="C17:C20"/>
    <mergeCell ref="F17:G17"/>
    <mergeCell ref="I3:I4"/>
    <mergeCell ref="J3:N3"/>
    <mergeCell ref="O3:O4"/>
    <mergeCell ref="B6:G6"/>
    <mergeCell ref="B7:G7"/>
    <mergeCell ref="B8:G8"/>
    <mergeCell ref="A3:A4"/>
    <mergeCell ref="B3:B4"/>
    <mergeCell ref="C3:C4"/>
    <mergeCell ref="D3:E3"/>
    <mergeCell ref="F3:G3"/>
    <mergeCell ref="H3:H4"/>
  </mergeCells>
  <printOptions/>
  <pageMargins left="0.3937007874015748" right="0.2362204724409449" top="0.31496062992125984" bottom="0.31496062992125984" header="0.31496062992125984" footer="0.31496062992125984"/>
  <pageSetup horizontalDpi="300" verticalDpi="3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UM w Piotrkowie Tryb.</cp:lastModifiedBy>
  <cp:lastPrinted>2011-02-01T07:36:44Z</cp:lastPrinted>
  <dcterms:created xsi:type="dcterms:W3CDTF">2010-09-17T02:30:46Z</dcterms:created>
  <dcterms:modified xsi:type="dcterms:W3CDTF">2011-02-03T12:41:11Z</dcterms:modified>
  <cp:category/>
  <cp:version/>
  <cp:contentType/>
  <cp:contentStatus/>
</cp:coreProperties>
</file>