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5480" windowHeight="8670"/>
  </bookViews>
  <sheets>
    <sheet name="2011" sheetId="5" r:id="rId1"/>
  </sheets>
  <definedNames>
    <definedName name="_xlnm.Print_Area" localSheetId="0">'2011'!$A$7:$S$176</definedName>
    <definedName name="_xlnm.Print_Titles" localSheetId="0">'2011'!$7:$9</definedName>
  </definedNames>
  <calcPr calcId="125725" fullCalcOnLoad="1"/>
  <fileRecoveryPr autoRecover="0"/>
</workbook>
</file>

<file path=xl/calcChain.xml><?xml version="1.0" encoding="utf-8"?>
<calcChain xmlns="http://schemas.openxmlformats.org/spreadsheetml/2006/main">
  <c r="H139" i="5"/>
  <c r="H137"/>
  <c r="H138"/>
  <c r="J33"/>
  <c r="J32"/>
  <c r="K33"/>
  <c r="K32"/>
  <c r="L33"/>
  <c r="L32"/>
  <c r="M33"/>
  <c r="M32"/>
  <c r="N33"/>
  <c r="N32"/>
  <c r="O33"/>
  <c r="O32"/>
  <c r="P33"/>
  <c r="P32"/>
  <c r="Q33"/>
  <c r="Q32"/>
  <c r="R33"/>
  <c r="R32"/>
  <c r="S33"/>
  <c r="S32"/>
  <c r="I17"/>
  <c r="I14"/>
  <c r="J17"/>
  <c r="K17"/>
  <c r="L17"/>
  <c r="M17"/>
  <c r="N17"/>
  <c r="O17"/>
  <c r="P17"/>
  <c r="Q17"/>
  <c r="R17"/>
  <c r="S17"/>
  <c r="H18"/>
  <c r="H17"/>
  <c r="H14"/>
  <c r="H71"/>
  <c r="I29"/>
  <c r="I27"/>
  <c r="J29"/>
  <c r="J27"/>
  <c r="K29"/>
  <c r="K27"/>
  <c r="L29"/>
  <c r="L27"/>
  <c r="M29"/>
  <c r="M27"/>
  <c r="N29"/>
  <c r="N27"/>
  <c r="O29"/>
  <c r="O27"/>
  <c r="P29"/>
  <c r="P27"/>
  <c r="Q29"/>
  <c r="Q27"/>
  <c r="R29"/>
  <c r="R27"/>
  <c r="S29"/>
  <c r="S27"/>
  <c r="J19"/>
  <c r="L19"/>
  <c r="M19"/>
  <c r="N19"/>
  <c r="O19"/>
  <c r="P19"/>
  <c r="Q19"/>
  <c r="R19"/>
  <c r="S19"/>
  <c r="H31"/>
  <c r="H30"/>
  <c r="I23"/>
  <c r="H23"/>
  <c r="I22"/>
  <c r="H22"/>
  <c r="K21"/>
  <c r="K19"/>
  <c r="I21"/>
  <c r="I20"/>
  <c r="H20"/>
  <c r="H72"/>
  <c r="S16"/>
  <c r="Q16"/>
  <c r="O16"/>
  <c r="M16"/>
  <c r="K16"/>
  <c r="S14"/>
  <c r="Q14"/>
  <c r="O14"/>
  <c r="M14"/>
  <c r="K14"/>
  <c r="R16"/>
  <c r="P16"/>
  <c r="N16"/>
  <c r="L16"/>
  <c r="J16"/>
  <c r="R14"/>
  <c r="P14"/>
  <c r="N14"/>
  <c r="L14"/>
  <c r="J14"/>
  <c r="S15"/>
  <c r="Q15"/>
  <c r="Q12"/>
  <c r="O15"/>
  <c r="M15"/>
  <c r="M12"/>
  <c r="J15"/>
  <c r="K15"/>
  <c r="K12"/>
  <c r="R15"/>
  <c r="P15"/>
  <c r="P12"/>
  <c r="N15"/>
  <c r="L15"/>
  <c r="L12"/>
  <c r="P13"/>
  <c r="Q13"/>
  <c r="M13"/>
  <c r="H29"/>
  <c r="H27"/>
  <c r="I19"/>
  <c r="H21"/>
  <c r="H19"/>
  <c r="N13"/>
  <c r="N12"/>
  <c r="R13"/>
  <c r="R12"/>
  <c r="J13"/>
  <c r="J12"/>
  <c r="O13"/>
  <c r="O12"/>
  <c r="S13"/>
  <c r="S12"/>
  <c r="L13"/>
  <c r="K13"/>
  <c r="H16"/>
  <c r="H15"/>
  <c r="H12"/>
  <c r="I16"/>
  <c r="I15"/>
  <c r="I12"/>
  <c r="H37"/>
  <c r="H36"/>
  <c r="H40"/>
  <c r="H42"/>
  <c r="H43"/>
  <c r="H44"/>
  <c r="H45"/>
  <c r="H46"/>
  <c r="H47"/>
  <c r="H48"/>
  <c r="H49"/>
  <c r="H50"/>
  <c r="H51"/>
  <c r="H52"/>
  <c r="H55"/>
  <c r="H56"/>
  <c r="H57"/>
  <c r="H58"/>
  <c r="H59"/>
  <c r="H60"/>
  <c r="H61"/>
  <c r="H62"/>
  <c r="H63"/>
  <c r="H64"/>
  <c r="H65"/>
  <c r="H66"/>
  <c r="H67"/>
  <c r="H68"/>
  <c r="H69"/>
  <c r="H70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4"/>
  <c r="H135"/>
  <c r="H136"/>
  <c r="H140"/>
  <c r="H142"/>
  <c r="H143"/>
  <c r="H144"/>
  <c r="H145"/>
  <c r="H146"/>
  <c r="H147"/>
  <c r="H148"/>
  <c r="H149"/>
  <c r="H150"/>
  <c r="H151"/>
  <c r="H152"/>
  <c r="H153"/>
  <c r="H154"/>
  <c r="H155"/>
  <c r="H157"/>
  <c r="H158"/>
  <c r="H159"/>
  <c r="H160"/>
  <c r="H161"/>
  <c r="H163"/>
  <c r="H165"/>
  <c r="H166"/>
  <c r="H167"/>
  <c r="H168"/>
  <c r="H169"/>
  <c r="H170"/>
  <c r="H34"/>
  <c r="J11"/>
  <c r="K11"/>
  <c r="M11"/>
  <c r="N11"/>
  <c r="N10"/>
  <c r="O11"/>
  <c r="O10"/>
  <c r="P11"/>
  <c r="P10"/>
  <c r="Q11"/>
  <c r="Q10"/>
  <c r="R11"/>
  <c r="R10"/>
  <c r="I164"/>
  <c r="H164"/>
  <c r="I162"/>
  <c r="H162"/>
  <c r="I156"/>
  <c r="H156"/>
  <c r="I141"/>
  <c r="H141"/>
  <c r="I133"/>
  <c r="H133"/>
  <c r="I54"/>
  <c r="H54"/>
  <c r="I53"/>
  <c r="H53"/>
  <c r="I41"/>
  <c r="H41"/>
  <c r="I39"/>
  <c r="H39"/>
  <c r="I38"/>
  <c r="H38"/>
  <c r="I35"/>
  <c r="H35"/>
  <c r="I33"/>
  <c r="I32"/>
  <c r="H33"/>
  <c r="H32"/>
  <c r="H13"/>
  <c r="I13"/>
  <c r="S11"/>
  <c r="S10"/>
  <c r="L11"/>
  <c r="L10"/>
  <c r="M10"/>
  <c r="K10"/>
  <c r="J10"/>
  <c r="H11"/>
  <c r="H10"/>
  <c r="I11"/>
  <c r="I10"/>
</calcChain>
</file>

<file path=xl/comments1.xml><?xml version="1.0" encoding="utf-8"?>
<comments xmlns="http://schemas.openxmlformats.org/spreadsheetml/2006/main">
  <authors>
    <author>Adam Głębski</author>
    <author>AJG</author>
  </authors>
  <commentList>
    <comment ref="B1" authorId="0">
      <text>
        <r>
          <rPr>
            <b/>
            <sz val="8"/>
            <color indexed="81"/>
            <rFont val="Tahoma"/>
            <family val="2"/>
            <charset val="238"/>
          </rPr>
          <t>Adam Głębski:</t>
        </r>
        <r>
          <rPr>
            <sz val="8"/>
            <color indexed="81"/>
            <rFont val="Tahoma"/>
            <family val="2"/>
            <charset val="238"/>
          </rPr>
          <t xml:space="preserve">
Ten załącznik nie wskazuje źródeł finansowania przedsięwzięć .. To może ale nie musi być zagrożeniem</t>
        </r>
      </text>
    </comment>
    <comment ref="B7" authorId="1">
      <text>
        <r>
          <rPr>
            <b/>
            <sz val="8"/>
            <color indexed="81"/>
            <rFont val="Tahoma"/>
            <family val="2"/>
            <charset val="238"/>
          </rPr>
          <t>AJG:</t>
        </r>
        <r>
          <rPr>
            <sz val="8"/>
            <color indexed="81"/>
            <rFont val="Tahoma"/>
            <family val="2"/>
            <charset val="238"/>
          </rPr>
          <t xml:space="preserve">
art.226 ust 3 pkt 1
ujęto wszystkie rodzaje przedsięwzięć jakie określono w art. 226 ust. 4</t>
        </r>
      </text>
    </comment>
    <comment ref="C7" authorId="1">
      <text>
        <r>
          <rPr>
            <b/>
            <sz val="8"/>
            <color indexed="81"/>
            <rFont val="Tahoma"/>
            <family val="2"/>
            <charset val="238"/>
          </rPr>
          <t>AJG:</t>
        </r>
        <r>
          <rPr>
            <sz val="8"/>
            <color indexed="81"/>
            <rFont val="Tahoma"/>
            <family val="2"/>
            <charset val="238"/>
          </rPr>
          <t xml:space="preserve">
art.226 ust 3 pkt 2</t>
        </r>
      </text>
    </comment>
    <comment ref="H7" authorId="1">
      <text>
        <r>
          <rPr>
            <b/>
            <sz val="8"/>
            <color indexed="81"/>
            <rFont val="Tahoma"/>
            <family val="2"/>
            <charset val="238"/>
          </rPr>
          <t>AJG:</t>
        </r>
        <r>
          <rPr>
            <sz val="8"/>
            <color indexed="81"/>
            <rFont val="Tahoma"/>
            <family val="2"/>
            <charset val="238"/>
          </rPr>
          <t xml:space="preserve">
art.226 ust 3 pkt 3</t>
        </r>
      </text>
    </comment>
    <comment ref="J7" authorId="0">
      <text>
        <r>
          <rPr>
            <b/>
            <sz val="8"/>
            <color indexed="81"/>
            <rFont val="Tahoma"/>
            <family val="2"/>
            <charset val="238"/>
          </rPr>
          <t>Adam Głębski:</t>
        </r>
        <r>
          <rPr>
            <sz val="8"/>
            <color indexed="81"/>
            <rFont val="Tahoma"/>
            <family val="2"/>
            <charset val="238"/>
          </rPr>
          <t xml:space="preserve">
art.226 ust 3 pkt 4 limit wydatków w poszczególnych latach</t>
        </r>
      </text>
    </comment>
    <comment ref="S7" authorId="0">
      <text>
        <r>
          <rPr>
            <b/>
            <sz val="8"/>
            <color indexed="81"/>
            <rFont val="Tahoma"/>
            <family val="2"/>
            <charset val="238"/>
          </rPr>
          <t>Adam Głębski:</t>
        </r>
        <r>
          <rPr>
            <sz val="8"/>
            <color indexed="81"/>
            <rFont val="Tahoma"/>
            <family val="2"/>
            <charset val="238"/>
          </rPr>
          <t xml:space="preserve">
limit z art. 226 ust. 3 pkt 5</t>
        </r>
      </text>
    </comment>
    <comment ref="J8" authorId="1">
      <text>
        <r>
          <rPr>
            <b/>
            <sz val="8"/>
            <color indexed="81"/>
            <rFont val="Tahoma"/>
            <family val="2"/>
            <charset val="238"/>
          </rPr>
          <t>AJG:</t>
        </r>
        <r>
          <rPr>
            <sz val="8"/>
            <color indexed="81"/>
            <rFont val="Tahoma"/>
            <family val="2"/>
            <charset val="238"/>
          </rPr>
          <t xml:space="preserve">
Kwoty planu powinny być zgodne z planem wydatków w projekcie budżetu</t>
        </r>
      </text>
    </comment>
  </commentList>
</comments>
</file>

<file path=xl/sharedStrings.xml><?xml version="1.0" encoding="utf-8"?>
<sst xmlns="http://schemas.openxmlformats.org/spreadsheetml/2006/main" count="491" uniqueCount="292">
  <si>
    <t>x</t>
  </si>
  <si>
    <t>Lp</t>
  </si>
  <si>
    <t>jednostka odpowiedzialna</t>
  </si>
  <si>
    <t>łączne nakłady finansowe</t>
  </si>
  <si>
    <t>wydatki poniesione w latach poprzednich</t>
  </si>
  <si>
    <t>limity wydatków w poszczególnych latach (wszystkie lata)</t>
  </si>
  <si>
    <t>Limit zobowiązań</t>
  </si>
  <si>
    <t>dział</t>
  </si>
  <si>
    <t>Rozdz.</t>
  </si>
  <si>
    <t>Umowa 1 ogółem</t>
  </si>
  <si>
    <t>Umowa 2 ogółem</t>
  </si>
  <si>
    <t>Urząd Miasta</t>
  </si>
  <si>
    <t>Nazwa przedsięwzięcia:                                                           Prowadzenie noclegowni dla bezdomnych                                   Cel: Zapewnienie miejsc noclegowych dla bezdomnych z terenu miasta Piotrkowa Trybunalskiego</t>
  </si>
  <si>
    <t>Nazwa przedsięwzięcia:                                                           Konserwacja urządzenia do przemieszczania osób niepełnosprawnychzainstalowanych w budynkach Urzędu Miasta                                                                             Cel: Zapewnienie bezpieczeństwa osobom niepełnosprawnym</t>
  </si>
  <si>
    <t xml:space="preserve">Nazwa przedsięwzięcia:                                                           Łącze dzierżawione pomiędzy lokalizacjami  Pasaż Rudowskiego 10 i Szkolną 28 oraz dostęp do internetu :Pasaż K.Rudowskiego n10, Słowackiego 19, Sienkiewicza 16 a                                                          Cel: Zapewnienie ciągłości dzialania  urzędu w zakresie obsługi  systemów informatycznych i przekazywania  informacji  oraz dostępu do aplikacji WEB i zasobów publicznych </t>
  </si>
  <si>
    <t>Nazwa przedsięwzięcia: opłaty za uiszczenie w pasie drogowym urządzeń infrastruktury technicznej                                                                                                                 Cel: Bezpieczeństwo na drogach</t>
  </si>
  <si>
    <t xml:space="preserve">Nazwa przedsięwzięcia:Opłaty roczne z tytułu użytkowania wieczystego gruntów  Skarbu Państwa znajdujących się pod wodami rzek Wierzejki i Strawy                                                                                                                Cel: Prawidłowe gospodarowanie wodami skarbu państwa </t>
  </si>
  <si>
    <t xml:space="preserve">Miejski Ośrodek Pomocy Rodzinie </t>
  </si>
  <si>
    <t xml:space="preserve">Miejski Zarząd Dróg i Komunikacji </t>
  </si>
  <si>
    <t>Nazwa przedsięwzięcia:Akcja zima                                                                                              Cel:Zapewnienie przejezdności i bezpieczeństwa na drogach miasta piotrkowa Trybunalskiego</t>
  </si>
  <si>
    <t>Nazwa przedsięwzięcia:Zakup energii na potrzeby funkcjonowania jednostki                                                                                   Cel:zapewnienie energii na potrzeby funkcjonowania jednostki</t>
  </si>
  <si>
    <t>Szkoła Podstawowa Nr 2</t>
  </si>
  <si>
    <t>Nazwa przedsięwzięcia:Zakup energii                                                                Cel:bieżące funkcjonowanie szkoły</t>
  </si>
  <si>
    <t>Szkoła Podstawowa Nr 5</t>
  </si>
  <si>
    <t>Szkoła Podstawowa Nr 8</t>
  </si>
  <si>
    <t>Szkoła Podstawowa Nr 11</t>
  </si>
  <si>
    <t>Szkoła Podstawowa Nr 12</t>
  </si>
  <si>
    <t>Szkoła Podstawowa Nr 13</t>
  </si>
  <si>
    <t>Szkoła Podstawowa Nr 16</t>
  </si>
  <si>
    <t>Gimnazjum Nr 1</t>
  </si>
  <si>
    <t>Gimnazjum Nr 2</t>
  </si>
  <si>
    <t>Gimnazjum Nr 4</t>
  </si>
  <si>
    <t>Gimnazjum Nr 5</t>
  </si>
  <si>
    <t>Zespoł Szkolno-Gimnazjalny Nr 1</t>
  </si>
  <si>
    <t>Przedszkole Samorządowe Nr 8</t>
  </si>
  <si>
    <t>Przedszkole Samorządowe Nr 7</t>
  </si>
  <si>
    <t>Przedszkole Samorządowe Nr 5</t>
  </si>
  <si>
    <t>Przedszkole Samorządowe Nr 1</t>
  </si>
  <si>
    <t>Przedszkole Samorządowe Nr 11</t>
  </si>
  <si>
    <t>Przedszkole Samorządowe Nr 12</t>
  </si>
  <si>
    <t>Przedszkole Samorządowe Nr 14</t>
  </si>
  <si>
    <t>Przedszkole Samorządowe Nr 15</t>
  </si>
  <si>
    <t>Przedszkole Samorządowe Nr 16</t>
  </si>
  <si>
    <t>Nazwa przedsięwzięcia:Zakup energii                                                                Cel:bieżące funkcjonowanie przedszkola</t>
  </si>
  <si>
    <t>Przedszkole Samorządowe Nr 19</t>
  </si>
  <si>
    <t>Przedszkole Samorządowe Nr 20</t>
  </si>
  <si>
    <t>Przedszkole Samorządowe Nr 24</t>
  </si>
  <si>
    <t>Przedszkole Samorządowe Nr 26</t>
  </si>
  <si>
    <t>Miejski Żłobek Dzienny</t>
  </si>
  <si>
    <t>Nazwa przedsięwzięcia:Zakup energii                                                                Cel:bieżące funkcjonowanie jednostki</t>
  </si>
  <si>
    <t xml:space="preserve">Dzienny Dom Pomocy Społecznej </t>
  </si>
  <si>
    <t>Nazwa przedsięwzięcia:Zakup energii elektrycznej                                                              Cel:bieżące funkcjonowanie jednostki</t>
  </si>
  <si>
    <t>Nazwa przedsięwzięcia:Zakup usług internetowych                                                               Cel:poprawa Infrastruktury Społeczno- Informatycznej</t>
  </si>
  <si>
    <t>Pracownia Planowania Przestrzennego</t>
  </si>
  <si>
    <t>Nazwa przedsięwzięcia:Odbiór przesyłek z siedziby Pracowni   Planowania Przestrzennego                                                          Cel:zapewnienie ciągłości działania jedności</t>
  </si>
  <si>
    <t>Ośrodek Sportu i Rekreacji</t>
  </si>
  <si>
    <t xml:space="preserve">Nazwa przedsięwzięcia:Zakup energii elektrycznej                                                              Cel:zapewnienie ciąglości działania jednostki </t>
  </si>
  <si>
    <t xml:space="preserve">Dom Pomocy Społecznej </t>
  </si>
  <si>
    <t xml:space="preserve">Nazwa przedsięwzięcia:pozostale wydatki na rzecz pracowników                                                    Cel:zapewnienie ciągłości badań wstępnych, okresowych dla pracowników Domu Pomocy Społecznej </t>
  </si>
  <si>
    <t>Komenda Miejska Państwowej Straży Pożarnej</t>
  </si>
  <si>
    <t xml:space="preserve">Nazwa przedsięwzięcia:Zakup usług telekomunikacyjnych                                                 Cel:usprawnienie komunikacji wewnętrznej i zewnętrznej jednostki </t>
  </si>
  <si>
    <t>I Liceum Ogólnokształcące</t>
  </si>
  <si>
    <t>II Liceum Ogólnokształcące</t>
  </si>
  <si>
    <t xml:space="preserve">Nazwa przedsięwzięcia:Zakup usług dostępu sieci internet                                               Cel:funkcjonowanie jednostki </t>
  </si>
  <si>
    <t>III Liceum Ogólnokształcące</t>
  </si>
  <si>
    <t>IV Liceum Ogólnokształcące</t>
  </si>
  <si>
    <t>Zespoł Szkół Ponadgimnazjalnych Nr 1</t>
  </si>
  <si>
    <t>Zespoł Szkół Ponadgimnazjalnych Nr 2</t>
  </si>
  <si>
    <t>Zespoł Szkół Ponadgimnazjalnych Nr 3</t>
  </si>
  <si>
    <t>Zespoł Szkół Ponadgimnazjalnych Nr 4</t>
  </si>
  <si>
    <t>Zespoł Szkół Ponadgimnazjalnych Nr 5</t>
  </si>
  <si>
    <t xml:space="preserve">Nazwa przedsięwzięcia:dzierżawa butli Shell Gas                                                              Cel:zapewnienie ciąglości działania jednostki </t>
  </si>
  <si>
    <t>Zespoł Szkół Ponadgimnazjalnych Nr 6</t>
  </si>
  <si>
    <t>Centrum Kaształcenia Ustawicznego</t>
  </si>
  <si>
    <t xml:space="preserve">Pogotowie Opiekuńcze </t>
  </si>
  <si>
    <t xml:space="preserve">Osrodek adopcyjno-Opiekuńczy </t>
  </si>
  <si>
    <t>Środowiskowa Świetlica Socjoterapeutyczna "Bartek"</t>
  </si>
  <si>
    <t xml:space="preserve">Nazwa przedsięwzięcia:usługa dostępu do internetu DSL                                                             Cel:zapewnienie ciąglości działania jednostki </t>
  </si>
  <si>
    <t xml:space="preserve">Specjalny Ośrodek Szkolno-Wychowawczy </t>
  </si>
  <si>
    <t>Nazwa przedsięwzięcia:usługa dostępu do internetu                                                       Cel:poprawa warunków kształczenia uczniów i pracy pracowników SOSW.</t>
  </si>
  <si>
    <t xml:space="preserve">Nazwa przedsięwzięcia:                                                           Dostęp do internetu dla lokalizacji : Pasaż Rudowskiego                                                                                                        Cel: Zapewnienie ciągłości  działania urzędu w zakresie  dostępu  do aplikacji WEB , iformatorów prawnych oraz zasobów publicznych </t>
  </si>
  <si>
    <t>Szkoła Podstawowa Nr 10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</si>
  <si>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</si>
  <si>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</si>
  <si>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</si>
  <si>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</si>
  <si>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</si>
  <si>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</si>
  <si>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</si>
  <si>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</si>
  <si>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</si>
  <si>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</si>
  <si>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</si>
  <si>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</si>
  <si>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</si>
  <si>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</si>
  <si>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</si>
  <si>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</si>
  <si>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</si>
  <si>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</si>
  <si>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</si>
  <si>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</si>
  <si>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</si>
  <si>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</si>
  <si>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</si>
  <si>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</si>
  <si>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</si>
  <si>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</si>
  <si>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</si>
  <si>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</si>
  <si>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</si>
  <si>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</si>
  <si>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</si>
  <si>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</si>
  <si>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</si>
  <si>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</si>
  <si>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</si>
  <si>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</si>
  <si>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</si>
  <si>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</si>
  <si>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</si>
  <si>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</si>
  <si>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</si>
  <si>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</si>
  <si>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</si>
  <si>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</si>
  <si>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</si>
  <si>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</si>
  <si>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</si>
  <si>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</si>
  <si>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</si>
  <si>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</si>
  <si>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</si>
  <si>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</si>
  <si>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</si>
  <si>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</si>
  <si>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</si>
  <si>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</si>
  <si>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</si>
  <si>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</si>
  <si>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</si>
  <si>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</si>
  <si>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</si>
  <si>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</si>
  <si>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</si>
  <si>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</si>
  <si>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</si>
  <si>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</si>
  <si>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</si>
  <si>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</si>
  <si>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</si>
  <si>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</si>
  <si>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</si>
  <si>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</si>
  <si>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</si>
  <si>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</si>
  <si>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</si>
  <si>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</si>
  <si>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</si>
  <si>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</si>
  <si>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</si>
  <si>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</si>
  <si>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</si>
  <si>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</si>
  <si>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</si>
  <si>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</si>
  <si>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</si>
  <si>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</si>
  <si>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</si>
  <si>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</si>
  <si>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</si>
  <si>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</si>
  <si>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</si>
  <si>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</si>
  <si>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</si>
  <si>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</si>
  <si>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</si>
  <si>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</si>
  <si>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</si>
  <si>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</si>
  <si>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</si>
  <si>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</si>
  <si>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</si>
  <si>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</si>
  <si>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</si>
  <si>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</si>
  <si>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</si>
  <si>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</si>
  <si>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</si>
  <si>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</si>
  <si>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</si>
  <si>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</si>
  <si>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</si>
  <si>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</si>
  <si>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</si>
  <si>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</si>
  <si>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</si>
  <si>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</si>
  <si>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</si>
  <si>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</si>
  <si>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</si>
  <si>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</si>
  <si>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</si>
  <si>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</si>
  <si>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</si>
  <si>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</si>
  <si>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</si>
  <si>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</si>
  <si>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</si>
  <si>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</si>
  <si>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</si>
  <si>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</si>
  <si>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</si>
  <si>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</si>
  <si>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</si>
  <si>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</si>
  <si>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Klasyfikacja budżetowa</t>
  </si>
  <si>
    <t>NAZWA  I  CEL</t>
  </si>
  <si>
    <t>I.</t>
  </si>
  <si>
    <t>programy, projekty lub zadania (razem)</t>
  </si>
  <si>
    <t xml:space="preserve"> wydatki bieżące</t>
  </si>
  <si>
    <t xml:space="preserve"> wydatki majątkowe</t>
  </si>
  <si>
    <t>programy, projekty lub zadania związane z programami realizowanymi z udziałem środków, o których mowa w art. 5 ust. 1 pkt 2 i 3, (razem)</t>
  </si>
  <si>
    <t xml:space="preserve"> wydatki bieżące </t>
  </si>
  <si>
    <t xml:space="preserve">wydatki majątkowe </t>
  </si>
  <si>
    <t>programy, projekty lub zadania związane z umowami partnerstwa publiczno-prywatnego; (razem)</t>
  </si>
  <si>
    <t>wydatki bieżące</t>
  </si>
  <si>
    <t>wydatki majątkowe</t>
  </si>
  <si>
    <t>programy, projekty lub zadania pozostałe (inne niż wymienione w lit.a i b) (razem)</t>
  </si>
  <si>
    <t>P R Z E D S I Ę W Z I Ę C I A      O G Ó Ł E M</t>
  </si>
  <si>
    <t>II.</t>
  </si>
  <si>
    <t>umowy, których realizacja w roku budżetowym i w latach następnych jest niezbędna dla zapewnienia ciągłości działania jednostki i których płatności przypadają w okresie dłuższym niż rok; (razem)</t>
  </si>
  <si>
    <t>Nazwa przedsięwzięcia:Program Comenius-      Uczenie się przez całe życie                                                            Cel:cel edukacyjny- poznanie innych  kultur, nawiązywanie  przyjaźni między uczniami</t>
  </si>
  <si>
    <t>III.</t>
  </si>
  <si>
    <t>gwarancje i poręczenia udzielane przez jednostki samorządu terytorialnego (razem)</t>
  </si>
  <si>
    <t>OD</t>
  </si>
  <si>
    <t>DO</t>
  </si>
  <si>
    <t>Nazwa przesięwzięcia: Modernizacja i rozbudowa oczyszczalni ścieków w Piotrkowie Trybunalskim                                                                             Cel: uzdatnianie i dostawa wody pitnej oraz oczyszczanie ścieków</t>
  </si>
  <si>
    <t>Nazwa przesięwzięcia: Infrastruktura Regionalnego Systemu Infromacji Przestrzenej Województwa Łódzkiego                                                                                                                        Cel: infrastruktura społeczeństwa informatycznego</t>
  </si>
  <si>
    <t>135.</t>
  </si>
  <si>
    <t>Nazwa przesięwzięcia: Roszczenia z tytułu miejscowych planów zagospodarowania przestrzennego                                                                             Cel: stała poprawa warunków zamieszkania, obsługi i wypoczynku mieszkańców</t>
  </si>
  <si>
    <t>Nazwa przedsięwzięcia:                                                           Dzierżawa wysypiska odpadów w Dołach Brzeskich                                                                          Cel: przeprowadzenie rekultywacji o kierunku rolniczym</t>
  </si>
  <si>
    <t>Nazwa przesięwzięcia: Budowa nowej Miejskiej Biblioteki Publicznej W Piotrkowie Tryb.                                                                                                                        Cel: stworzenie nowoczesnej bazy w sferze kultury i sztuki</t>
  </si>
  <si>
    <t>Nazwa przesięwzięcia: Poprwawa bezpieczeństwa ruchu drogowego w ciągu drogi krajowej nr 91 w Piotrkowie Tryb. poprzez: a/ budowę ronda u zbiegi ulic: Wolborska, Rzemieślnicza, wierzejska, wyzwolenia b/ rozbudowa skrzyzowania ulic: Krakowskie przedmieście, Żeromskiego, przdborska, Śląska                                                                                                                        Cel: rozbudowa i modernizacja układu komunikacyjnego miasta</t>
  </si>
  <si>
    <t xml:space="preserve">okres realizacji 
</t>
  </si>
  <si>
    <t>136.</t>
  </si>
  <si>
    <t>Nazwa przesięwzięcia: Rekultywacja składowiska odpadów w Dołach Brzeskich                                                                             Cel: osiągnięcie europejskich standardów stanu środowiska</t>
  </si>
  <si>
    <t>A</t>
  </si>
  <si>
    <t>B.</t>
  </si>
  <si>
    <t>Nazwa przedsięwzięcia:                                                           Ubezpieczenie mienia , odpowiedzialności cywilnej oraz ubezpieczeń komunikacyjnych Miasta Piotrkowa Trybunalskiego                                                                        Cel:zmniejszenie skuktów niekorzystnych zdarzeń</t>
  </si>
  <si>
    <t xml:space="preserve">Nazwa przedsięwzięcia:                                                           Usługa ochronna w formie monitorowania obiektów Urzędu Miasta w systemie dyskretnego ostrzegania                                                                 Cel: zapewnienie bezpieczeństwa osób i mienia </t>
  </si>
  <si>
    <t>Nazwa przedsięwzięcia:Sprawianie pogrzebu - świadczenia spoleczne                                                                                                               Cel: zapewnienie godnego pochówku</t>
  </si>
  <si>
    <t>Nazwa przedsięwzięcia:Wywóz odpadow komunalnych                                                                                                    Cel: zapewnienie czystości</t>
  </si>
  <si>
    <t>Nazwa przedsięwzięcia:Ochrona osob i mienia                                                                                                     Cel: zapewnienie bezpiczeństwa osób i mienia</t>
  </si>
  <si>
    <t>Nazwa przedsięwzięcia:Ochrona osob i mienia                                                                                                     Cel: zapewnienie bezpieczeństwa osób i mienia</t>
  </si>
  <si>
    <t>C.</t>
  </si>
  <si>
    <t>Nazwa przedsięwzięcia:Obsługa sterefy płatnego parkowania                                                                                         Cel:Zapewnienie prawidłowej, sprawnej obsługi parkingowej</t>
  </si>
  <si>
    <t>Nazwa przedsięwzięcia: Rekompensata strat z tytułu prawnie stosowanych ulg                                                                                     Cel:zapewnienie komunikacji miejskiej na terenie miasta Piotrkowa Trybunalskiego</t>
  </si>
  <si>
    <t>Nazwa przedsięwzięcia: Usługa dostępu sieci Internet                                                                                                       Cel: zapewnienie dostępu do sieci</t>
  </si>
  <si>
    <t>Nazwa przedsięwzięcia: Konserwacja podnośnika dla niepełnosprawnych                                                                                                       Cel: bezpieczeństwo osób niepełnosprawnych</t>
  </si>
  <si>
    <t>Nazwa przedsięwzięcia: Wywóz odpadow komunalnych                                                                                                    Cel: zapewnienie czystości</t>
  </si>
  <si>
    <t>Nazwa przedsięwzięcia:Zakup energii na potrzeby sygnalizacji świetlnych na terenie  miasta Piotrkowa Trybunalskiego                                                                                Cel: bezpieczeństwo ruchu na drodach miasta</t>
  </si>
  <si>
    <t>Nazwa przedsięwzięcia:Zakup energii na potrzeby sygnalizacji świetlnych na terenie  miasta Piotrkowa Trybunalskiego                                                                                Cel: bezpieczeństwo ruch na dragach miasta</t>
  </si>
  <si>
    <t>Nazwa przedsięwzięcia:Zakup energii na potrzeby ogrodu botanicznego w parku miejskim                                                                             Cel: prawidłowe funkcjonowania ogrodu botanicznego</t>
  </si>
  <si>
    <t>Nazwa przedsięwzięcia:Zakup energii na potrzeby targowisk miejskich                                                                        Cel:zapewnienie prawidłowego funkcjonowania jednostki</t>
  </si>
  <si>
    <t>Nazwa przedsięwzięcia:Zakup usług dostępu sieci internet                                               Cel: zapewnienie dostępu do sieci</t>
  </si>
  <si>
    <t xml:space="preserve">Nazwa przedsięwzięcia:Zakup usług dostępu sieci internet                                               Cel: zapwwnienie dostępu do sieci </t>
  </si>
  <si>
    <t>Nazwa przedsięwzięcia:Wyżywienie i leki dla Domu Pomocy Społecznej                                                            Cel:zapewnienie ciągłości wyżywienia i leków dla mieszkańców Domu Pomocy Społecznej</t>
  </si>
  <si>
    <t>137.</t>
  </si>
  <si>
    <t>Nazwa przedsięwzięcia: Konserwacja oswietlenia                                                                                             Cel:Zapewnienie sprawnego i bezinwazyjnego oswietlenia na terenie miasta Piotrkowa Trybunalskiego</t>
  </si>
  <si>
    <t>Nazwa przedsięwzięcia:Konserwacja dżwigu hydrualicznego                                                              Cel:zapewnienie ciągłości i bezpiecznego korzystania z dźwidu</t>
  </si>
  <si>
    <t>W wykazie przedsięwzięć ujęto zgodnie z interpretacją Ministerstwa Finansów:</t>
  </si>
  <si>
    <t xml:space="preserve">a/ programy, projekty i zadania, w tym finansowane z udziąłem środków UE oraz innych źródeł zagronicznych nie podlegających zwrotowi. </t>
  </si>
  <si>
    <t>b/ umowy, których realizacja w roku 2011 i w latach następnych jest niezbędna dla zapewnienie ciągłości działania jednostki i z których wynikające płatności wykraczają poza rok budżtowy jeśli tylko istniała mozliwość okreslenia dla każdego przedsięwzięcia:</t>
  </si>
  <si>
    <t>* nazwa przedsięwzięcia,</t>
  </si>
  <si>
    <t>* celu przedsięwzięcia,</t>
  </si>
  <si>
    <t xml:space="preserve">* jednostki organizacyjnej odpowiedzialnej za realizację lub koordynacje przesięwzięcia, </t>
  </si>
  <si>
    <t>* limitów wydatków w poszczególnych latach,</t>
  </si>
  <si>
    <t>* limitu zobowiązań do zaciagnięcia po 2010 r.</t>
  </si>
  <si>
    <t>* okresu realizacji przedsięwzięcia,</t>
  </si>
  <si>
    <t>* łącznych nakładów w poszczególnych latach,</t>
  </si>
  <si>
    <t>Miasto przystapiło w 2010 r. do zakupu energii elektrycznej w trybie zamówerń publicznych, w wyniku czego, wszystkie jednostki organizacyjne zawierają umowy na czas określony z określonym na ten cel limitem wydatków.</t>
  </si>
  <si>
    <t>Nazwa przedsięwzięcia: Monitorowanie i konserwacja systemu przeciwpożarowego w Domu Pomocy Społecznej                                                          Cel:zapewnienie ciąglości funkcjonowania Domu Pomocy Społecznej</t>
  </si>
  <si>
    <t>Nazwa przedsięwzięcia: zakup energii elektrycznej dla Domu Pomocy Społecznej                                                          Cel:zapewnienie ciąglości funkcjonowania Domu Pomocy Społecznej</t>
  </si>
  <si>
    <t>Nazwa przedsięwzięcia: Zapewnienie obsługi telefonicznej dla Domu Pomocy Społecznej                                                          Cel:zapewnienie ciąglości funkcjonowania Domu Pomocy Społecznej</t>
  </si>
  <si>
    <t>Nazwa przedsięwzięcia: utrzymanie czystości i higieny w Domu Pomocy Społecznej                                                          Cel:zapewnienie ciąglości funkcjonowania Domu Pomocy Społecznej</t>
  </si>
  <si>
    <t xml:space="preserve">Nazwa przedsięwzięcia:Zakup energii                                               Cel: utzrzymanie ciągłości dostaw energii elektrycznej </t>
  </si>
  <si>
    <t>do Uchwały Nr</t>
  </si>
  <si>
    <t>Rady Miasta Piotrkowa Tryb.</t>
  </si>
  <si>
    <t xml:space="preserve">z dnia  </t>
  </si>
  <si>
    <t>Załącznik Nr 2</t>
  </si>
  <si>
    <t>WYKAZ  PRZEDSIĘWZIĘĆ REALIZOWANYCH latach 2011-2019</t>
  </si>
</sst>
</file>

<file path=xl/styles.xml><?xml version="1.0" encoding="utf-8"?>
<styleSheet xmlns="http://schemas.openxmlformats.org/spreadsheetml/2006/main">
  <fonts count="32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1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18"/>
      <color indexed="8"/>
      <name val="Czcionka tekstu podstawowego"/>
      <charset val="238"/>
    </font>
    <font>
      <b/>
      <sz val="9"/>
      <color indexed="8"/>
      <name val="Czcionka tekstu podstawowego"/>
      <charset val="238"/>
    </font>
    <font>
      <sz val="14"/>
      <color indexed="8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b/>
      <sz val="12"/>
      <color indexed="8"/>
      <name val="Czcionka tekstu podstawowego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name val="Czcionka tekstu podstawowego"/>
      <family val="2"/>
      <charset val="238"/>
    </font>
    <font>
      <i/>
      <sz val="11"/>
      <name val="Times New Roman"/>
      <family val="1"/>
      <charset val="238"/>
    </font>
    <font>
      <b/>
      <sz val="11"/>
      <name val="Czcionka tekstu podstawowego"/>
      <family val="2"/>
      <charset val="238"/>
    </font>
    <font>
      <sz val="10"/>
      <name val="Czcionka tekstu podstawowego"/>
      <charset val="238"/>
    </font>
    <font>
      <sz val="11"/>
      <color indexed="8"/>
      <name val="Czcionka tekstu podstawowego"/>
      <charset val="238"/>
    </font>
    <font>
      <b/>
      <sz val="10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b/>
      <sz val="16"/>
      <color indexed="8"/>
      <name val="Czcionka tekstu podstawowego"/>
      <charset val="238"/>
    </font>
    <font>
      <b/>
      <sz val="8"/>
      <color indexed="8"/>
      <name val="Czcionka tekstu podstawowego"/>
      <charset val="238"/>
    </font>
    <font>
      <sz val="9"/>
      <color indexed="8"/>
      <name val="Czcionka tekstu podstawowego"/>
      <charset val="238"/>
    </font>
    <font>
      <sz val="14"/>
      <color indexed="8"/>
      <name val="Czcionka tekstu podstawowego"/>
      <charset val="238"/>
    </font>
    <font>
      <sz val="12"/>
      <color indexed="8"/>
      <name val="Czcionka tekstu podstawowego"/>
      <charset val="238"/>
    </font>
    <font>
      <sz val="11"/>
      <color indexed="8"/>
      <name val="Czcionka tekstu podstawowego"/>
      <charset val="238"/>
    </font>
    <font>
      <b/>
      <sz val="11"/>
      <color indexed="8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2" fillId="0" borderId="0" applyProtection="0"/>
    <xf numFmtId="0" fontId="1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7" fillId="0" borderId="0" xfId="0" applyFont="1" applyAlignment="1">
      <alignment wrapText="1"/>
    </xf>
    <xf numFmtId="0" fontId="8" fillId="0" borderId="0" xfId="0" applyFont="1" applyAlignment="1"/>
    <xf numFmtId="0" fontId="9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4" fontId="11" fillId="0" borderId="1" xfId="0" applyNumberFormat="1" applyFont="1" applyBorder="1"/>
    <xf numFmtId="0" fontId="12" fillId="0" borderId="0" xfId="0" applyFont="1"/>
    <xf numFmtId="0" fontId="6" fillId="0" borderId="0" xfId="0" applyFont="1"/>
    <xf numFmtId="0" fontId="13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/>
    <xf numFmtId="0" fontId="13" fillId="0" borderId="2" xfId="0" applyFont="1" applyBorder="1" applyAlignment="1"/>
    <xf numFmtId="0" fontId="0" fillId="0" borderId="1" xfId="0" applyBorder="1"/>
    <xf numFmtId="0" fontId="15" fillId="0" borderId="1" xfId="0" applyFont="1" applyBorder="1"/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2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/>
    <xf numFmtId="4" fontId="11" fillId="2" borderId="1" xfId="0" applyNumberFormat="1" applyFont="1" applyFill="1" applyBorder="1"/>
    <xf numFmtId="0" fontId="6" fillId="2" borderId="0" xfId="0" applyFont="1" applyFill="1"/>
    <xf numFmtId="0" fontId="19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 applyAlignment="1"/>
    <xf numFmtId="4" fontId="21" fillId="2" borderId="1" xfId="0" applyNumberFormat="1" applyFont="1" applyFill="1" applyBorder="1"/>
    <xf numFmtId="0" fontId="20" fillId="2" borderId="0" xfId="0" applyFont="1" applyFill="1"/>
    <xf numFmtId="4" fontId="7" fillId="0" borderId="0" xfId="0" applyNumberFormat="1" applyFont="1" applyAlignment="1">
      <alignment horizontal="center" wrapText="1"/>
    </xf>
    <xf numFmtId="0" fontId="3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0" fillId="0" borderId="0" xfId="0" applyFont="1" applyAlignment="1">
      <alignment horizontal="left" vertical="center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4" fillId="0" borderId="1" xfId="0" applyFont="1" applyBorder="1" applyAlignment="1">
      <alignment horizontal="left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left" wrapText="1"/>
    </xf>
    <xf numFmtId="0" fontId="17" fillId="0" borderId="5" xfId="0" applyFont="1" applyBorder="1" applyAlignment="1">
      <alignment horizontal="left" wrapText="1"/>
    </xf>
    <xf numFmtId="0" fontId="17" fillId="0" borderId="6" xfId="0" applyFont="1" applyBorder="1" applyAlignment="1">
      <alignment horizontal="left" wrapText="1"/>
    </xf>
  </cellXfs>
  <cellStyles count="7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  <cellStyle name="Procentowy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S188"/>
  <sheetViews>
    <sheetView tabSelected="1" zoomScaleNormal="100" workbookViewId="0">
      <pane xSplit="7" ySplit="9" topLeftCell="H160" activePane="bottomRight" state="frozen"/>
      <selection activeCell="A6" sqref="A6"/>
      <selection pane="topRight" activeCell="A6" sqref="A6"/>
      <selection pane="bottomLeft" activeCell="A6" sqref="A6"/>
      <selection pane="bottomRight" activeCell="I3" sqref="I3"/>
    </sheetView>
  </sheetViews>
  <sheetFormatPr defaultRowHeight="14.25" outlineLevelRow="2"/>
  <cols>
    <col min="1" max="1" width="4" style="32" customWidth="1"/>
    <col min="2" max="2" width="28.875" customWidth="1"/>
    <col min="3" max="3" width="17.375" style="26" customWidth="1"/>
    <col min="4" max="4" width="6" customWidth="1"/>
    <col min="5" max="5" width="5.75" customWidth="1"/>
    <col min="6" max="6" width="4.625" customWidth="1"/>
    <col min="7" max="7" width="6" customWidth="1"/>
    <col min="8" max="8" width="12.125" customWidth="1"/>
    <col min="9" max="9" width="11.25" customWidth="1"/>
    <col min="10" max="10" width="11.375" customWidth="1"/>
    <col min="11" max="11" width="12" customWidth="1"/>
    <col min="12" max="12" width="12.25" customWidth="1"/>
    <col min="13" max="13" width="11.375" customWidth="1"/>
    <col min="14" max="14" width="8.875" customWidth="1"/>
    <col min="15" max="15" width="8.125" customWidth="1"/>
    <col min="16" max="16" width="8.25" customWidth="1"/>
    <col min="17" max="17" width="8.75" customWidth="1"/>
    <col min="18" max="18" width="8.875" customWidth="1"/>
    <col min="19" max="19" width="12.125" customWidth="1"/>
  </cols>
  <sheetData>
    <row r="1" spans="1:19" s="1" customFormat="1" ht="23.25">
      <c r="A1" s="27"/>
      <c r="B1" s="2" t="s">
        <v>291</v>
      </c>
      <c r="C1" s="25"/>
      <c r="J1" s="3"/>
      <c r="Q1" s="50" t="s">
        <v>290</v>
      </c>
      <c r="R1" s="51"/>
    </row>
    <row r="2" spans="1:19" s="1" customFormat="1">
      <c r="A2" s="27"/>
      <c r="C2" s="25"/>
      <c r="Q2" s="50" t="s">
        <v>287</v>
      </c>
      <c r="R2" s="51"/>
    </row>
    <row r="3" spans="1:19" s="1" customFormat="1">
      <c r="A3" s="27"/>
      <c r="C3" s="25"/>
      <c r="Q3" s="51" t="s">
        <v>288</v>
      </c>
      <c r="R3" s="51"/>
    </row>
    <row r="4" spans="1:19" s="1" customFormat="1">
      <c r="A4" s="27"/>
      <c r="C4" s="25"/>
      <c r="Q4" s="50" t="s">
        <v>289</v>
      </c>
      <c r="R4" s="51"/>
    </row>
    <row r="5" spans="1:19" s="1" customFormat="1" ht="14.25" customHeight="1">
      <c r="A5" s="27"/>
      <c r="C5" s="25"/>
      <c r="H5" s="48"/>
      <c r="I5" s="48"/>
    </row>
    <row r="6" spans="1:19" s="1" customFormat="1" ht="12">
      <c r="A6" s="27"/>
      <c r="C6" s="25"/>
    </row>
    <row r="7" spans="1:19" s="1" customFormat="1" ht="101.25" customHeight="1">
      <c r="A7" s="53" t="s">
        <v>1</v>
      </c>
      <c r="B7" s="54" t="s">
        <v>217</v>
      </c>
      <c r="C7" s="55" t="s">
        <v>2</v>
      </c>
      <c r="D7" s="53" t="s">
        <v>244</v>
      </c>
      <c r="E7" s="53"/>
      <c r="F7" s="53" t="s">
        <v>216</v>
      </c>
      <c r="G7" s="53"/>
      <c r="H7" s="53" t="s">
        <v>3</v>
      </c>
      <c r="I7" s="67" t="s">
        <v>4</v>
      </c>
      <c r="J7" s="62" t="s">
        <v>5</v>
      </c>
      <c r="K7" s="63"/>
      <c r="L7" s="63"/>
      <c r="M7" s="63"/>
      <c r="N7" s="63"/>
      <c r="O7" s="64"/>
      <c r="P7" s="64"/>
      <c r="Q7" s="64"/>
      <c r="R7" s="65"/>
      <c r="S7" s="53" t="s">
        <v>6</v>
      </c>
    </row>
    <row r="8" spans="1:19" s="1" customFormat="1" ht="15">
      <c r="A8" s="53"/>
      <c r="B8" s="54"/>
      <c r="C8" s="55"/>
      <c r="D8" s="20" t="s">
        <v>235</v>
      </c>
      <c r="E8" s="20" t="s">
        <v>236</v>
      </c>
      <c r="F8" s="20" t="s">
        <v>7</v>
      </c>
      <c r="G8" s="20" t="s">
        <v>8</v>
      </c>
      <c r="H8" s="53"/>
      <c r="I8" s="67"/>
      <c r="J8" s="19">
        <v>2011</v>
      </c>
      <c r="K8" s="19">
        <v>2012</v>
      </c>
      <c r="L8" s="19">
        <v>2013</v>
      </c>
      <c r="M8" s="19">
        <v>2014</v>
      </c>
      <c r="N8" s="19">
        <v>2015</v>
      </c>
      <c r="O8" s="19">
        <v>2016</v>
      </c>
      <c r="P8" s="19">
        <v>2017</v>
      </c>
      <c r="Q8" s="19">
        <v>2018</v>
      </c>
      <c r="R8" s="19">
        <v>2019</v>
      </c>
      <c r="S8" s="53"/>
    </row>
    <row r="9" spans="1:19" s="1" customFormat="1" ht="12">
      <c r="A9" s="21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</row>
    <row r="10" spans="1:19" s="6" customFormat="1" ht="18.75">
      <c r="A10" s="28"/>
      <c r="B10" s="59" t="s">
        <v>229</v>
      </c>
      <c r="C10" s="60"/>
      <c r="D10" s="60"/>
      <c r="E10" s="60"/>
      <c r="F10" s="60"/>
      <c r="G10" s="61"/>
      <c r="H10" s="5">
        <f>SUM(H11:H12)</f>
        <v>355794212.55000001</v>
      </c>
      <c r="I10" s="5">
        <f t="shared" ref="I10:S10" si="0">SUM(I11:I12)</f>
        <v>27017869.510000002</v>
      </c>
      <c r="J10" s="5">
        <f t="shared" si="0"/>
        <v>91560193.150000006</v>
      </c>
      <c r="K10" s="5">
        <f t="shared" si="0"/>
        <v>120340245.08</v>
      </c>
      <c r="L10" s="5">
        <f t="shared" si="0"/>
        <v>105367817.48</v>
      </c>
      <c r="M10" s="5">
        <f t="shared" si="0"/>
        <v>10819961.510000002</v>
      </c>
      <c r="N10" s="5">
        <f t="shared" si="0"/>
        <v>403377.62</v>
      </c>
      <c r="O10" s="5">
        <f t="shared" si="0"/>
        <v>71957.3</v>
      </c>
      <c r="P10" s="5">
        <f t="shared" si="0"/>
        <v>71185.3</v>
      </c>
      <c r="Q10" s="5">
        <f t="shared" si="0"/>
        <v>70829.3</v>
      </c>
      <c r="R10" s="5">
        <f t="shared" si="0"/>
        <v>70776.3</v>
      </c>
      <c r="S10" s="5">
        <f t="shared" si="0"/>
        <v>306048968.89000005</v>
      </c>
    </row>
    <row r="11" spans="1:19" s="8" customFormat="1" ht="18.75">
      <c r="A11" s="29"/>
      <c r="B11" s="66" t="s">
        <v>220</v>
      </c>
      <c r="C11" s="66"/>
      <c r="D11" s="66"/>
      <c r="E11" s="66"/>
      <c r="F11" s="66"/>
      <c r="G11" s="66"/>
      <c r="H11" s="7">
        <f>H33</f>
        <v>36460452.689999998</v>
      </c>
      <c r="I11" s="7">
        <f t="shared" ref="I11:S11" si="1">I33</f>
        <v>13823494.130000001</v>
      </c>
      <c r="J11" s="7">
        <f t="shared" si="1"/>
        <v>11412528.500000002</v>
      </c>
      <c r="K11" s="7">
        <f t="shared" si="1"/>
        <v>9761507.3900000006</v>
      </c>
      <c r="L11" s="7">
        <f t="shared" si="1"/>
        <v>1034245.2</v>
      </c>
      <c r="M11" s="7">
        <f t="shared" si="1"/>
        <v>71971.97</v>
      </c>
      <c r="N11" s="7">
        <f t="shared" si="1"/>
        <v>71957.3</v>
      </c>
      <c r="O11" s="7">
        <f t="shared" si="1"/>
        <v>71957.3</v>
      </c>
      <c r="P11" s="7">
        <f t="shared" si="1"/>
        <v>71185.3</v>
      </c>
      <c r="Q11" s="7">
        <f t="shared" si="1"/>
        <v>70829.3</v>
      </c>
      <c r="R11" s="7">
        <f t="shared" si="1"/>
        <v>70776.3</v>
      </c>
      <c r="S11" s="7">
        <f t="shared" si="1"/>
        <v>5540943.0500000007</v>
      </c>
    </row>
    <row r="12" spans="1:19" s="8" customFormat="1" ht="18.75">
      <c r="A12" s="29"/>
      <c r="B12" s="66" t="s">
        <v>221</v>
      </c>
      <c r="C12" s="66"/>
      <c r="D12" s="66"/>
      <c r="E12" s="66"/>
      <c r="F12" s="66"/>
      <c r="G12" s="66"/>
      <c r="H12" s="7">
        <f t="shared" ref="H12:S12" si="2">H15+H171</f>
        <v>319333759.86000001</v>
      </c>
      <c r="I12" s="7">
        <f t="shared" si="2"/>
        <v>13194375.380000001</v>
      </c>
      <c r="J12" s="7">
        <f t="shared" si="2"/>
        <v>80147664.650000006</v>
      </c>
      <c r="K12" s="7">
        <f t="shared" si="2"/>
        <v>110578737.69</v>
      </c>
      <c r="L12" s="7">
        <f t="shared" si="2"/>
        <v>104333572.28</v>
      </c>
      <c r="M12" s="7">
        <f t="shared" si="2"/>
        <v>10747989.540000001</v>
      </c>
      <c r="N12" s="7">
        <f t="shared" si="2"/>
        <v>331420.32</v>
      </c>
      <c r="O12" s="7">
        <f t="shared" si="2"/>
        <v>0</v>
      </c>
      <c r="P12" s="7">
        <f t="shared" si="2"/>
        <v>0</v>
      </c>
      <c r="Q12" s="7">
        <f t="shared" si="2"/>
        <v>0</v>
      </c>
      <c r="R12" s="7">
        <f t="shared" si="2"/>
        <v>0</v>
      </c>
      <c r="S12" s="7">
        <f t="shared" si="2"/>
        <v>300508025.84000003</v>
      </c>
    </row>
    <row r="13" spans="1:19" s="8" customFormat="1" ht="15.75">
      <c r="A13" s="29" t="s">
        <v>247</v>
      </c>
      <c r="B13" s="68" t="s">
        <v>219</v>
      </c>
      <c r="C13" s="68"/>
      <c r="D13" s="68"/>
      <c r="E13" s="68"/>
      <c r="F13" s="68"/>
      <c r="G13" s="68"/>
      <c r="H13" s="7">
        <f t="shared" ref="H13:S13" si="3">SUM(H14:H15)</f>
        <v>319413759.86000001</v>
      </c>
      <c r="I13" s="7">
        <f t="shared" si="3"/>
        <v>13224375.380000001</v>
      </c>
      <c r="J13" s="7">
        <f t="shared" si="3"/>
        <v>80177664.650000006</v>
      </c>
      <c r="K13" s="7">
        <f t="shared" si="3"/>
        <v>110598737.69</v>
      </c>
      <c r="L13" s="7">
        <f t="shared" si="3"/>
        <v>104333572.28</v>
      </c>
      <c r="M13" s="7">
        <f t="shared" si="3"/>
        <v>10747989.540000001</v>
      </c>
      <c r="N13" s="7">
        <f t="shared" si="3"/>
        <v>331420.32</v>
      </c>
      <c r="O13" s="7">
        <f t="shared" si="3"/>
        <v>0</v>
      </c>
      <c r="P13" s="7">
        <f t="shared" si="3"/>
        <v>0</v>
      </c>
      <c r="Q13" s="7">
        <f t="shared" si="3"/>
        <v>0</v>
      </c>
      <c r="R13" s="7">
        <f t="shared" si="3"/>
        <v>0</v>
      </c>
      <c r="S13" s="7">
        <f t="shared" si="3"/>
        <v>300558025.84000003</v>
      </c>
    </row>
    <row r="14" spans="1:19" s="8" customFormat="1" ht="15.75">
      <c r="A14" s="29"/>
      <c r="B14" s="68" t="s">
        <v>220</v>
      </c>
      <c r="C14" s="68"/>
      <c r="D14" s="68"/>
      <c r="E14" s="68"/>
      <c r="F14" s="68"/>
      <c r="G14" s="68"/>
      <c r="H14" s="7">
        <f>H17</f>
        <v>80000</v>
      </c>
      <c r="I14" s="7">
        <f t="shared" ref="I14:S14" si="4">I17</f>
        <v>30000</v>
      </c>
      <c r="J14" s="7">
        <f t="shared" si="4"/>
        <v>30000</v>
      </c>
      <c r="K14" s="7">
        <f t="shared" si="4"/>
        <v>20000</v>
      </c>
      <c r="L14" s="7">
        <f t="shared" si="4"/>
        <v>0</v>
      </c>
      <c r="M14" s="7">
        <f t="shared" si="4"/>
        <v>0</v>
      </c>
      <c r="N14" s="7">
        <f t="shared" si="4"/>
        <v>0</v>
      </c>
      <c r="O14" s="7">
        <f t="shared" si="4"/>
        <v>0</v>
      </c>
      <c r="P14" s="7">
        <f t="shared" si="4"/>
        <v>0</v>
      </c>
      <c r="Q14" s="7">
        <f t="shared" si="4"/>
        <v>0</v>
      </c>
      <c r="R14" s="7">
        <f t="shared" si="4"/>
        <v>0</v>
      </c>
      <c r="S14" s="7">
        <f t="shared" si="4"/>
        <v>50000</v>
      </c>
    </row>
    <row r="15" spans="1:19" s="8" customFormat="1" ht="15.75">
      <c r="A15" s="29"/>
      <c r="B15" s="68" t="s">
        <v>221</v>
      </c>
      <c r="C15" s="68"/>
      <c r="D15" s="68"/>
      <c r="E15" s="68"/>
      <c r="F15" s="68"/>
      <c r="G15" s="68"/>
      <c r="H15" s="7">
        <f t="shared" ref="H15:S15" si="5">H16+H24+H29</f>
        <v>319333759.86000001</v>
      </c>
      <c r="I15" s="7">
        <f t="shared" si="5"/>
        <v>13194375.380000001</v>
      </c>
      <c r="J15" s="7">
        <f t="shared" si="5"/>
        <v>80147664.650000006</v>
      </c>
      <c r="K15" s="7">
        <f t="shared" si="5"/>
        <v>110578737.69</v>
      </c>
      <c r="L15" s="7">
        <f t="shared" si="5"/>
        <v>104333572.28</v>
      </c>
      <c r="M15" s="7">
        <f t="shared" si="5"/>
        <v>10747989.540000001</v>
      </c>
      <c r="N15" s="7">
        <f t="shared" si="5"/>
        <v>331420.32</v>
      </c>
      <c r="O15" s="7">
        <f t="shared" si="5"/>
        <v>0</v>
      </c>
      <c r="P15" s="7">
        <f t="shared" si="5"/>
        <v>0</v>
      </c>
      <c r="Q15" s="7">
        <f t="shared" si="5"/>
        <v>0</v>
      </c>
      <c r="R15" s="7">
        <f t="shared" si="5"/>
        <v>0</v>
      </c>
      <c r="S15" s="7">
        <f t="shared" si="5"/>
        <v>300508025.84000003</v>
      </c>
    </row>
    <row r="16" spans="1:19" s="9" customFormat="1" ht="30.75" customHeight="1">
      <c r="A16" s="30" t="s">
        <v>218</v>
      </c>
      <c r="B16" s="56" t="s">
        <v>222</v>
      </c>
      <c r="C16" s="57"/>
      <c r="D16" s="57"/>
      <c r="E16" s="57"/>
      <c r="F16" s="57"/>
      <c r="G16" s="57"/>
      <c r="H16" s="7">
        <f>H17+H19</f>
        <v>316467286.99000001</v>
      </c>
      <c r="I16" s="7">
        <f t="shared" ref="I16:S16" si="6">I17+I19</f>
        <v>11668184.23</v>
      </c>
      <c r="J16" s="7">
        <f t="shared" si="6"/>
        <v>79765664.650000006</v>
      </c>
      <c r="K16" s="7">
        <f t="shared" si="6"/>
        <v>110086162.69</v>
      </c>
      <c r="L16" s="7">
        <f t="shared" si="6"/>
        <v>104235972.28</v>
      </c>
      <c r="M16" s="7">
        <f t="shared" si="6"/>
        <v>10379882.82</v>
      </c>
      <c r="N16" s="7">
        <f t="shared" si="6"/>
        <v>331420.32</v>
      </c>
      <c r="O16" s="7">
        <f t="shared" si="6"/>
        <v>0</v>
      </c>
      <c r="P16" s="7">
        <f t="shared" si="6"/>
        <v>0</v>
      </c>
      <c r="Q16" s="7">
        <f t="shared" si="6"/>
        <v>0</v>
      </c>
      <c r="R16" s="7">
        <f t="shared" si="6"/>
        <v>0</v>
      </c>
      <c r="S16" s="7">
        <f t="shared" si="6"/>
        <v>299167744.12</v>
      </c>
    </row>
    <row r="17" spans="1:19" s="9" customFormat="1" ht="15" outlineLevel="1">
      <c r="A17" s="30"/>
      <c r="B17" s="58" t="s">
        <v>223</v>
      </c>
      <c r="C17" s="58"/>
      <c r="D17" s="58"/>
      <c r="E17" s="58"/>
      <c r="F17" s="58"/>
      <c r="G17" s="58"/>
      <c r="H17" s="7">
        <f>H18</f>
        <v>80000</v>
      </c>
      <c r="I17" s="7">
        <f t="shared" ref="I17:S17" si="7">I18</f>
        <v>30000</v>
      </c>
      <c r="J17" s="7">
        <f t="shared" si="7"/>
        <v>30000</v>
      </c>
      <c r="K17" s="7">
        <f t="shared" si="7"/>
        <v>20000</v>
      </c>
      <c r="L17" s="7">
        <f t="shared" si="7"/>
        <v>0</v>
      </c>
      <c r="M17" s="7">
        <f t="shared" si="7"/>
        <v>0</v>
      </c>
      <c r="N17" s="7">
        <f t="shared" si="7"/>
        <v>0</v>
      </c>
      <c r="O17" s="7">
        <f t="shared" si="7"/>
        <v>0</v>
      </c>
      <c r="P17" s="7">
        <f t="shared" si="7"/>
        <v>0</v>
      </c>
      <c r="Q17" s="7">
        <f t="shared" si="7"/>
        <v>0</v>
      </c>
      <c r="R17" s="7">
        <f t="shared" si="7"/>
        <v>0</v>
      </c>
      <c r="S17" s="7">
        <f t="shared" si="7"/>
        <v>50000</v>
      </c>
    </row>
    <row r="18" spans="1:19" s="41" customFormat="1" ht="100.5" customHeight="1" outlineLevel="2">
      <c r="A18" s="35" t="s">
        <v>82</v>
      </c>
      <c r="B18" s="36" t="s">
        <v>232</v>
      </c>
      <c r="C18" s="37" t="s">
        <v>32</v>
      </c>
      <c r="D18" s="38">
        <v>2010</v>
      </c>
      <c r="E18" s="39">
        <v>2012</v>
      </c>
      <c r="F18" s="39">
        <v>801</v>
      </c>
      <c r="G18" s="39">
        <v>80195</v>
      </c>
      <c r="H18" s="40">
        <f>SUM(I18:R18)</f>
        <v>80000</v>
      </c>
      <c r="I18" s="40">
        <v>30000</v>
      </c>
      <c r="J18" s="40">
        <v>30000</v>
      </c>
      <c r="K18" s="40">
        <v>20000</v>
      </c>
      <c r="L18" s="40"/>
      <c r="M18" s="40"/>
      <c r="N18" s="40"/>
      <c r="O18" s="40"/>
      <c r="P18" s="40"/>
      <c r="Q18" s="40"/>
      <c r="R18" s="40"/>
      <c r="S18" s="40">
        <v>50000</v>
      </c>
    </row>
    <row r="19" spans="1:19" s="9" customFormat="1" ht="15" outlineLevel="1">
      <c r="A19" s="30"/>
      <c r="B19" s="58" t="s">
        <v>224</v>
      </c>
      <c r="C19" s="58"/>
      <c r="D19" s="58"/>
      <c r="E19" s="58"/>
      <c r="F19" s="58"/>
      <c r="G19" s="58"/>
      <c r="H19" s="40">
        <f>SUM(H20:H23)</f>
        <v>316387286.99000001</v>
      </c>
      <c r="I19" s="7">
        <f>SUM(I20:I23)</f>
        <v>11638184.23</v>
      </c>
      <c r="J19" s="7">
        <f t="shared" ref="J19:S19" si="8">SUM(J20:J23)</f>
        <v>79735664.650000006</v>
      </c>
      <c r="K19" s="7">
        <f t="shared" si="8"/>
        <v>110066162.69</v>
      </c>
      <c r="L19" s="7">
        <f t="shared" si="8"/>
        <v>104235972.28</v>
      </c>
      <c r="M19" s="7">
        <f t="shared" si="8"/>
        <v>10379882.82</v>
      </c>
      <c r="N19" s="7">
        <f t="shared" si="8"/>
        <v>331420.32</v>
      </c>
      <c r="O19" s="7">
        <f t="shared" si="8"/>
        <v>0</v>
      </c>
      <c r="P19" s="7">
        <f t="shared" si="8"/>
        <v>0</v>
      </c>
      <c r="Q19" s="7">
        <f t="shared" si="8"/>
        <v>0</v>
      </c>
      <c r="R19" s="7">
        <f t="shared" si="8"/>
        <v>0</v>
      </c>
      <c r="S19" s="7">
        <f t="shared" si="8"/>
        <v>299117744.12</v>
      </c>
    </row>
    <row r="20" spans="1:19" s="9" customFormat="1" ht="101.25" customHeight="1" outlineLevel="1">
      <c r="A20" s="30" t="s">
        <v>82</v>
      </c>
      <c r="B20" s="33" t="s">
        <v>237</v>
      </c>
      <c r="C20" s="23" t="s">
        <v>11</v>
      </c>
      <c r="D20" s="16">
        <v>2003</v>
      </c>
      <c r="E20" s="10">
        <v>2015</v>
      </c>
      <c r="F20" s="10">
        <v>900</v>
      </c>
      <c r="G20" s="10">
        <v>90095</v>
      </c>
      <c r="H20" s="7">
        <f>SUM(I20:R20)</f>
        <v>278249517.06</v>
      </c>
      <c r="I20" s="7">
        <f>1835442.34+6098037.96</f>
        <v>7933480.2999999998</v>
      </c>
      <c r="J20" s="7">
        <v>75970664.650000006</v>
      </c>
      <c r="K20" s="7">
        <v>91438096.689999998</v>
      </c>
      <c r="L20" s="7">
        <v>92195972.280000001</v>
      </c>
      <c r="M20" s="7">
        <v>10379882.82</v>
      </c>
      <c r="N20" s="7">
        <v>331420.32</v>
      </c>
      <c r="O20" s="7"/>
      <c r="P20" s="7"/>
      <c r="Q20" s="7"/>
      <c r="R20" s="7"/>
      <c r="S20" s="7">
        <v>264961166.19</v>
      </c>
    </row>
    <row r="21" spans="1:19" s="9" customFormat="1" ht="90" customHeight="1" outlineLevel="1">
      <c r="A21" s="30" t="s">
        <v>83</v>
      </c>
      <c r="B21" s="33" t="s">
        <v>238</v>
      </c>
      <c r="C21" s="23" t="s">
        <v>11</v>
      </c>
      <c r="D21" s="16">
        <v>2008</v>
      </c>
      <c r="E21" s="10">
        <v>2012</v>
      </c>
      <c r="F21" s="10">
        <v>750</v>
      </c>
      <c r="G21" s="10">
        <v>75020</v>
      </c>
      <c r="H21" s="7">
        <f>SUM(I21:R21)</f>
        <v>3361770</v>
      </c>
      <c r="I21" s="7">
        <f>592405+71126+230173</f>
        <v>893704</v>
      </c>
      <c r="J21" s="7">
        <v>1135000</v>
      </c>
      <c r="K21" s="7">
        <f>1332750+316</f>
        <v>1333066</v>
      </c>
      <c r="L21" s="7"/>
      <c r="M21" s="7"/>
      <c r="N21" s="7"/>
      <c r="O21" s="7"/>
      <c r="P21" s="7"/>
      <c r="Q21" s="7"/>
      <c r="R21" s="7"/>
      <c r="S21" s="7">
        <v>571901</v>
      </c>
    </row>
    <row r="22" spans="1:19" s="9" customFormat="1" ht="180" outlineLevel="1">
      <c r="A22" s="30" t="s">
        <v>84</v>
      </c>
      <c r="B22" s="33" t="s">
        <v>243</v>
      </c>
      <c r="C22" s="23" t="s">
        <v>11</v>
      </c>
      <c r="D22" s="11">
        <v>2008</v>
      </c>
      <c r="E22" s="10">
        <v>2012</v>
      </c>
      <c r="F22" s="10">
        <v>600</v>
      </c>
      <c r="G22" s="10">
        <v>60016</v>
      </c>
      <c r="H22" s="7">
        <f>SUM(I22:R22)</f>
        <v>9679547.9299999997</v>
      </c>
      <c r="I22" s="7">
        <f>191462.43+1428085.5</f>
        <v>1619547.93</v>
      </c>
      <c r="J22" s="7">
        <v>2530000</v>
      </c>
      <c r="K22" s="7">
        <v>5530000</v>
      </c>
      <c r="L22" s="7">
        <v>0</v>
      </c>
      <c r="M22" s="7"/>
      <c r="N22" s="7"/>
      <c r="O22" s="7"/>
      <c r="P22" s="7"/>
      <c r="Q22" s="7"/>
      <c r="R22" s="7"/>
      <c r="S22" s="7">
        <v>8488215.9299999997</v>
      </c>
    </row>
    <row r="23" spans="1:19" s="9" customFormat="1" ht="75" outlineLevel="1">
      <c r="A23" s="30" t="s">
        <v>85</v>
      </c>
      <c r="B23" s="33" t="s">
        <v>242</v>
      </c>
      <c r="C23" s="23" t="s">
        <v>11</v>
      </c>
      <c r="D23" s="11">
        <v>2007</v>
      </c>
      <c r="E23" s="10">
        <v>2013</v>
      </c>
      <c r="F23" s="10">
        <v>921</v>
      </c>
      <c r="G23" s="10">
        <v>92195</v>
      </c>
      <c r="H23" s="7">
        <f>SUM(I23:R23)</f>
        <v>25096452</v>
      </c>
      <c r="I23" s="7">
        <f>1147776+43676</f>
        <v>1191452</v>
      </c>
      <c r="J23" s="7">
        <v>100000</v>
      </c>
      <c r="K23" s="7">
        <v>11765000</v>
      </c>
      <c r="L23" s="7">
        <v>12040000</v>
      </c>
      <c r="M23" s="7"/>
      <c r="N23" s="7"/>
      <c r="O23" s="7"/>
      <c r="P23" s="7"/>
      <c r="Q23" s="7"/>
      <c r="R23" s="7"/>
      <c r="S23" s="7">
        <v>25096461</v>
      </c>
    </row>
    <row r="24" spans="1:19" ht="30" customHeight="1">
      <c r="A24" s="31" t="s">
        <v>230</v>
      </c>
      <c r="B24" s="56" t="s">
        <v>225</v>
      </c>
      <c r="C24" s="57"/>
      <c r="D24" s="57"/>
      <c r="E24" s="57"/>
      <c r="F24" s="57"/>
      <c r="G24" s="57"/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</row>
    <row r="25" spans="1:19" ht="15" outlineLevel="1">
      <c r="A25" s="31"/>
      <c r="B25" s="58" t="s">
        <v>226</v>
      </c>
      <c r="C25" s="58"/>
      <c r="D25" s="58"/>
      <c r="E25" s="58"/>
      <c r="F25" s="58"/>
      <c r="G25" s="58"/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</row>
    <row r="26" spans="1:19" ht="15" outlineLevel="1">
      <c r="A26" s="31"/>
      <c r="B26" s="58" t="s">
        <v>227</v>
      </c>
      <c r="C26" s="58"/>
      <c r="D26" s="58"/>
      <c r="E26" s="58"/>
      <c r="F26" s="58"/>
      <c r="G26" s="58"/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</row>
    <row r="27" spans="1:19" ht="15">
      <c r="A27" s="31" t="s">
        <v>233</v>
      </c>
      <c r="B27" s="56" t="s">
        <v>228</v>
      </c>
      <c r="C27" s="57"/>
      <c r="D27" s="57"/>
      <c r="E27" s="57"/>
      <c r="F27" s="57"/>
      <c r="G27" s="57"/>
      <c r="H27" s="40">
        <f>SUM(H28:H29)</f>
        <v>2866472.87</v>
      </c>
      <c r="I27" s="7">
        <f t="shared" ref="I27:S27" si="9">SUM(I28:I29)</f>
        <v>1526191.15</v>
      </c>
      <c r="J27" s="7">
        <f t="shared" si="9"/>
        <v>382000</v>
      </c>
      <c r="K27" s="7">
        <f t="shared" si="9"/>
        <v>492575</v>
      </c>
      <c r="L27" s="7">
        <f t="shared" si="9"/>
        <v>97600</v>
      </c>
      <c r="M27" s="7">
        <f t="shared" si="9"/>
        <v>368106.72</v>
      </c>
      <c r="N27" s="7">
        <f t="shared" si="9"/>
        <v>0</v>
      </c>
      <c r="O27" s="7">
        <f t="shared" si="9"/>
        <v>0</v>
      </c>
      <c r="P27" s="7">
        <f t="shared" si="9"/>
        <v>0</v>
      </c>
      <c r="Q27" s="7">
        <f t="shared" si="9"/>
        <v>0</v>
      </c>
      <c r="R27" s="7">
        <f t="shared" si="9"/>
        <v>0</v>
      </c>
      <c r="S27" s="7">
        <f t="shared" si="9"/>
        <v>1340281.72</v>
      </c>
    </row>
    <row r="28" spans="1:19" ht="15" outlineLevel="1">
      <c r="A28" s="31"/>
      <c r="B28" s="58" t="s">
        <v>226</v>
      </c>
      <c r="C28" s="58"/>
      <c r="D28" s="58"/>
      <c r="E28" s="58"/>
      <c r="F28" s="58"/>
      <c r="G28" s="58"/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</row>
    <row r="29" spans="1:19" ht="15" outlineLevel="1">
      <c r="A29" s="31"/>
      <c r="B29" s="58" t="s">
        <v>227</v>
      </c>
      <c r="C29" s="58"/>
      <c r="D29" s="58"/>
      <c r="E29" s="58"/>
      <c r="F29" s="58"/>
      <c r="G29" s="58"/>
      <c r="H29" s="7">
        <f>SUM(H30:H31)</f>
        <v>2866472.87</v>
      </c>
      <c r="I29" s="7">
        <f t="shared" ref="I29:S29" si="10">SUM(I30:I31)</f>
        <v>1526191.15</v>
      </c>
      <c r="J29" s="7">
        <f t="shared" si="10"/>
        <v>382000</v>
      </c>
      <c r="K29" s="7">
        <f t="shared" si="10"/>
        <v>492575</v>
      </c>
      <c r="L29" s="7">
        <f t="shared" si="10"/>
        <v>97600</v>
      </c>
      <c r="M29" s="7">
        <f t="shared" si="10"/>
        <v>368106.72</v>
      </c>
      <c r="N29" s="7">
        <f t="shared" si="10"/>
        <v>0</v>
      </c>
      <c r="O29" s="7">
        <f t="shared" si="10"/>
        <v>0</v>
      </c>
      <c r="P29" s="7">
        <f t="shared" si="10"/>
        <v>0</v>
      </c>
      <c r="Q29" s="7">
        <f t="shared" si="10"/>
        <v>0</v>
      </c>
      <c r="R29" s="7">
        <f t="shared" si="10"/>
        <v>0</v>
      </c>
      <c r="S29" s="7">
        <f t="shared" si="10"/>
        <v>1340281.72</v>
      </c>
    </row>
    <row r="30" spans="1:19" s="9" customFormat="1" ht="93" customHeight="1" outlineLevel="1">
      <c r="A30" s="30" t="s">
        <v>82</v>
      </c>
      <c r="B30" s="33" t="s">
        <v>240</v>
      </c>
      <c r="C30" s="23" t="s">
        <v>11</v>
      </c>
      <c r="D30" s="16">
        <v>2010</v>
      </c>
      <c r="E30" s="10">
        <v>2012</v>
      </c>
      <c r="F30" s="10">
        <v>700</v>
      </c>
      <c r="G30" s="10">
        <v>70005</v>
      </c>
      <c r="H30" s="7">
        <f>SUM(I30:R30)</f>
        <v>385000</v>
      </c>
      <c r="I30" s="7">
        <v>85000</v>
      </c>
      <c r="J30" s="7">
        <v>100000</v>
      </c>
      <c r="K30" s="7">
        <v>200000</v>
      </c>
      <c r="L30" s="7">
        <v>0</v>
      </c>
      <c r="M30" s="7">
        <v>0</v>
      </c>
      <c r="N30" s="7">
        <v>0</v>
      </c>
      <c r="O30" s="7"/>
      <c r="P30" s="7"/>
      <c r="Q30" s="7"/>
      <c r="R30" s="7"/>
      <c r="S30" s="7">
        <v>300000</v>
      </c>
    </row>
    <row r="31" spans="1:19" s="9" customFormat="1" ht="84" customHeight="1" outlineLevel="1">
      <c r="A31" s="30" t="s">
        <v>83</v>
      </c>
      <c r="B31" s="33" t="s">
        <v>246</v>
      </c>
      <c r="C31" s="23" t="s">
        <v>11</v>
      </c>
      <c r="D31" s="16">
        <v>2008</v>
      </c>
      <c r="E31" s="10">
        <v>2014</v>
      </c>
      <c r="F31" s="10">
        <v>900</v>
      </c>
      <c r="G31" s="10">
        <v>90095</v>
      </c>
      <c r="H31" s="7">
        <f>SUM(I31:R31)</f>
        <v>2481472.87</v>
      </c>
      <c r="I31" s="7">
        <v>1441191.15</v>
      </c>
      <c r="J31" s="7">
        <v>282000</v>
      </c>
      <c r="K31" s="7">
        <v>292575</v>
      </c>
      <c r="L31" s="7">
        <v>97600</v>
      </c>
      <c r="M31" s="7">
        <v>368106.72</v>
      </c>
      <c r="N31" s="7">
        <v>0</v>
      </c>
      <c r="O31" s="7"/>
      <c r="P31" s="7"/>
      <c r="Q31" s="7"/>
      <c r="R31" s="7"/>
      <c r="S31" s="7">
        <v>1040281.72</v>
      </c>
    </row>
    <row r="32" spans="1:19" ht="31.5" customHeight="1">
      <c r="A32" s="31" t="s">
        <v>248</v>
      </c>
      <c r="B32" s="72" t="s">
        <v>231</v>
      </c>
      <c r="C32" s="73"/>
      <c r="D32" s="73"/>
      <c r="E32" s="73"/>
      <c r="F32" s="73"/>
      <c r="G32" s="74"/>
      <c r="H32" s="7">
        <f>H33</f>
        <v>36460452.689999998</v>
      </c>
      <c r="I32" s="7">
        <f t="shared" ref="I32:S32" si="11">I33</f>
        <v>13823494.130000001</v>
      </c>
      <c r="J32" s="7">
        <f t="shared" si="11"/>
        <v>11412528.500000002</v>
      </c>
      <c r="K32" s="7">
        <f t="shared" si="11"/>
        <v>9761507.3900000006</v>
      </c>
      <c r="L32" s="7">
        <f t="shared" si="11"/>
        <v>1034245.2</v>
      </c>
      <c r="M32" s="7">
        <f t="shared" si="11"/>
        <v>71971.97</v>
      </c>
      <c r="N32" s="7">
        <f t="shared" si="11"/>
        <v>71957.3</v>
      </c>
      <c r="O32" s="7">
        <f t="shared" si="11"/>
        <v>71957.3</v>
      </c>
      <c r="P32" s="7">
        <f t="shared" si="11"/>
        <v>71185.3</v>
      </c>
      <c r="Q32" s="7">
        <f t="shared" si="11"/>
        <v>70829.3</v>
      </c>
      <c r="R32" s="7">
        <f t="shared" si="11"/>
        <v>70776.3</v>
      </c>
      <c r="S32" s="7">
        <f t="shared" si="11"/>
        <v>5540943.0500000007</v>
      </c>
    </row>
    <row r="33" spans="1:19" ht="15" outlineLevel="1">
      <c r="A33" s="31"/>
      <c r="B33" s="58" t="s">
        <v>226</v>
      </c>
      <c r="C33" s="58"/>
      <c r="D33" s="58"/>
      <c r="E33" s="58"/>
      <c r="F33" s="58"/>
      <c r="G33" s="58"/>
      <c r="H33" s="7">
        <f>SUM(H34:H170)</f>
        <v>36460452.689999998</v>
      </c>
      <c r="I33" s="7">
        <f t="shared" ref="I33:S33" si="12">SUM(I34:I170)</f>
        <v>13823494.130000001</v>
      </c>
      <c r="J33" s="7">
        <f t="shared" si="12"/>
        <v>11412528.500000002</v>
      </c>
      <c r="K33" s="7">
        <f t="shared" si="12"/>
        <v>9761507.3900000006</v>
      </c>
      <c r="L33" s="7">
        <f t="shared" si="12"/>
        <v>1034245.2</v>
      </c>
      <c r="M33" s="7">
        <f t="shared" si="12"/>
        <v>71971.97</v>
      </c>
      <c r="N33" s="7">
        <f t="shared" si="12"/>
        <v>71957.3</v>
      </c>
      <c r="O33" s="7">
        <f t="shared" si="12"/>
        <v>71957.3</v>
      </c>
      <c r="P33" s="7">
        <f t="shared" si="12"/>
        <v>71185.3</v>
      </c>
      <c r="Q33" s="7">
        <f t="shared" si="12"/>
        <v>70829.3</v>
      </c>
      <c r="R33" s="7">
        <f t="shared" si="12"/>
        <v>70776.3</v>
      </c>
      <c r="S33" s="7">
        <f t="shared" si="12"/>
        <v>5540943.0500000007</v>
      </c>
    </row>
    <row r="34" spans="1:19" s="9" customFormat="1" ht="89.25" customHeight="1" outlineLevel="2">
      <c r="A34" s="30" t="s">
        <v>82</v>
      </c>
      <c r="B34" s="34" t="s">
        <v>12</v>
      </c>
      <c r="C34" s="23" t="s">
        <v>11</v>
      </c>
      <c r="D34" s="11">
        <v>2010</v>
      </c>
      <c r="E34" s="10">
        <v>2012</v>
      </c>
      <c r="F34" s="10">
        <v>852</v>
      </c>
      <c r="G34" s="10">
        <v>85203</v>
      </c>
      <c r="H34" s="7">
        <f>SUM(I34:R34)</f>
        <v>330000</v>
      </c>
      <c r="I34" s="7">
        <v>110000</v>
      </c>
      <c r="J34" s="7">
        <v>110000</v>
      </c>
      <c r="K34" s="7">
        <v>110000</v>
      </c>
      <c r="L34" s="7"/>
      <c r="M34" s="7"/>
      <c r="N34" s="7"/>
      <c r="O34" s="7"/>
      <c r="P34" s="7"/>
      <c r="Q34" s="7"/>
      <c r="R34" s="7"/>
      <c r="S34" s="7">
        <v>220000</v>
      </c>
    </row>
    <row r="35" spans="1:19" s="9" customFormat="1" ht="105" outlineLevel="2">
      <c r="A35" s="30" t="s">
        <v>83</v>
      </c>
      <c r="B35" s="18" t="s">
        <v>13</v>
      </c>
      <c r="C35" s="23" t="s">
        <v>11</v>
      </c>
      <c r="D35" s="11">
        <v>2010</v>
      </c>
      <c r="E35" s="10">
        <v>2012</v>
      </c>
      <c r="F35" s="10">
        <v>750</v>
      </c>
      <c r="G35" s="10">
        <v>75023</v>
      </c>
      <c r="H35" s="7">
        <f t="shared" ref="H35:H100" si="13">SUM(I35:R35)</f>
        <v>5074.3999999999996</v>
      </c>
      <c r="I35" s="7">
        <f>1560.8+1268.8</f>
        <v>2829.6</v>
      </c>
      <c r="J35" s="7">
        <v>1268.8</v>
      </c>
      <c r="K35" s="7">
        <v>976</v>
      </c>
      <c r="L35" s="7"/>
      <c r="M35" s="7"/>
      <c r="N35" s="7"/>
      <c r="O35" s="7"/>
      <c r="P35" s="7"/>
      <c r="Q35" s="7"/>
      <c r="R35" s="7"/>
      <c r="S35" s="7">
        <v>2244.8000000000002</v>
      </c>
    </row>
    <row r="36" spans="1:19" s="9" customFormat="1" ht="108" customHeight="1" outlineLevel="2">
      <c r="A36" s="30" t="s">
        <v>84</v>
      </c>
      <c r="B36" s="18" t="s">
        <v>249</v>
      </c>
      <c r="C36" s="23" t="s">
        <v>11</v>
      </c>
      <c r="D36" s="11">
        <v>2010</v>
      </c>
      <c r="E36" s="10">
        <v>2012</v>
      </c>
      <c r="F36" s="10">
        <v>750</v>
      </c>
      <c r="G36" s="10">
        <v>75023</v>
      </c>
      <c r="H36" s="7">
        <f t="shared" si="13"/>
        <v>801117.05</v>
      </c>
      <c r="I36" s="7">
        <v>236486.75</v>
      </c>
      <c r="J36" s="7">
        <v>282315.3</v>
      </c>
      <c r="K36" s="7">
        <v>282315</v>
      </c>
      <c r="L36" s="7"/>
      <c r="M36" s="7"/>
      <c r="N36" s="7"/>
      <c r="O36" s="7"/>
      <c r="P36" s="7"/>
      <c r="Q36" s="7"/>
      <c r="R36" s="7"/>
      <c r="S36" s="7">
        <v>564630.25</v>
      </c>
    </row>
    <row r="37" spans="1:19" s="9" customFormat="1" ht="75" outlineLevel="2">
      <c r="A37" s="30" t="s">
        <v>85</v>
      </c>
      <c r="B37" s="18" t="s">
        <v>241</v>
      </c>
      <c r="C37" s="23" t="s">
        <v>11</v>
      </c>
      <c r="D37" s="11">
        <v>2008</v>
      </c>
      <c r="E37" s="10">
        <v>2019</v>
      </c>
      <c r="F37" s="10">
        <v>900</v>
      </c>
      <c r="G37" s="10">
        <v>90095</v>
      </c>
      <c r="H37" s="7">
        <f>SUM(I37:R37)</f>
        <v>1196210</v>
      </c>
      <c r="I37" s="7">
        <v>350750</v>
      </c>
      <c r="J37" s="7">
        <v>140300</v>
      </c>
      <c r="K37" s="7">
        <v>140300</v>
      </c>
      <c r="L37" s="7">
        <v>140300</v>
      </c>
      <c r="M37" s="7">
        <v>70760</v>
      </c>
      <c r="N37" s="7">
        <v>70760</v>
      </c>
      <c r="O37" s="7">
        <v>70760</v>
      </c>
      <c r="P37" s="7">
        <v>70760</v>
      </c>
      <c r="Q37" s="7">
        <v>70760</v>
      </c>
      <c r="R37" s="7">
        <v>70760</v>
      </c>
      <c r="S37" s="7">
        <v>845460</v>
      </c>
    </row>
    <row r="38" spans="1:19" s="9" customFormat="1" ht="105" outlineLevel="2">
      <c r="A38" s="30" t="s">
        <v>86</v>
      </c>
      <c r="B38" s="18" t="s">
        <v>250</v>
      </c>
      <c r="C38" s="23" t="s">
        <v>11</v>
      </c>
      <c r="D38" s="11">
        <v>2008</v>
      </c>
      <c r="E38" s="10">
        <v>2012</v>
      </c>
      <c r="F38" s="10">
        <v>750</v>
      </c>
      <c r="G38" s="10">
        <v>75023</v>
      </c>
      <c r="H38" s="7">
        <f t="shared" si="13"/>
        <v>24034</v>
      </c>
      <c r="I38" s="7">
        <f>6588+9760</f>
        <v>16348</v>
      </c>
      <c r="J38" s="7">
        <v>6588</v>
      </c>
      <c r="K38" s="7">
        <v>1098</v>
      </c>
      <c r="L38" s="7"/>
      <c r="M38" s="7"/>
      <c r="N38" s="7"/>
      <c r="O38" s="7"/>
      <c r="P38" s="7"/>
      <c r="Q38" s="7"/>
      <c r="R38" s="7"/>
      <c r="S38" s="7">
        <v>7686</v>
      </c>
    </row>
    <row r="39" spans="1:19" s="9" customFormat="1" ht="131.25" customHeight="1" outlineLevel="2">
      <c r="A39" s="30" t="s">
        <v>87</v>
      </c>
      <c r="B39" s="18" t="s">
        <v>80</v>
      </c>
      <c r="C39" s="23" t="s">
        <v>11</v>
      </c>
      <c r="D39" s="11">
        <v>2011</v>
      </c>
      <c r="E39" s="10">
        <v>2012</v>
      </c>
      <c r="F39" s="10">
        <v>750</v>
      </c>
      <c r="G39" s="10">
        <v>75023</v>
      </c>
      <c r="H39" s="7">
        <f t="shared" si="13"/>
        <v>20562.900000000001</v>
      </c>
      <c r="I39" s="7">
        <f>5312.9+7320</f>
        <v>12632.9</v>
      </c>
      <c r="J39" s="7">
        <v>7320</v>
      </c>
      <c r="K39" s="7">
        <v>610</v>
      </c>
      <c r="L39" s="7"/>
      <c r="M39" s="7"/>
      <c r="N39" s="7"/>
      <c r="O39" s="7"/>
      <c r="P39" s="7"/>
      <c r="Q39" s="7"/>
      <c r="R39" s="7"/>
      <c r="S39" s="7">
        <v>7930</v>
      </c>
    </row>
    <row r="40" spans="1:19" s="9" customFormat="1" ht="203.25" customHeight="1" outlineLevel="2">
      <c r="A40" s="30" t="s">
        <v>88</v>
      </c>
      <c r="B40" s="18" t="s">
        <v>14</v>
      </c>
      <c r="C40" s="23" t="s">
        <v>11</v>
      </c>
      <c r="D40" s="11">
        <v>2011</v>
      </c>
      <c r="E40" s="10">
        <v>2012</v>
      </c>
      <c r="F40" s="10">
        <v>750</v>
      </c>
      <c r="G40" s="10">
        <v>75023</v>
      </c>
      <c r="H40" s="7">
        <f t="shared" si="13"/>
        <v>90280</v>
      </c>
      <c r="I40" s="7">
        <v>43334.400000000001</v>
      </c>
      <c r="J40" s="7">
        <v>43334.400000000001</v>
      </c>
      <c r="K40" s="7">
        <v>3611.2</v>
      </c>
      <c r="L40" s="7"/>
      <c r="M40" s="7"/>
      <c r="N40" s="7"/>
      <c r="O40" s="7"/>
      <c r="P40" s="7"/>
      <c r="Q40" s="7"/>
      <c r="R40" s="7"/>
      <c r="S40" s="7">
        <v>46945.599999999999</v>
      </c>
    </row>
    <row r="41" spans="1:19" s="9" customFormat="1" ht="67.5" customHeight="1" outlineLevel="2">
      <c r="A41" s="30" t="s">
        <v>89</v>
      </c>
      <c r="B41" s="18" t="s">
        <v>15</v>
      </c>
      <c r="C41" s="23" t="s">
        <v>11</v>
      </c>
      <c r="D41" s="11">
        <v>2006</v>
      </c>
      <c r="E41" s="10">
        <v>2018</v>
      </c>
      <c r="F41" s="10">
        <v>600</v>
      </c>
      <c r="G41" s="10">
        <v>60016</v>
      </c>
      <c r="H41" s="7">
        <f t="shared" si="13"/>
        <v>4902.01</v>
      </c>
      <c r="I41" s="7">
        <f>1257.66+463.15</f>
        <v>1720.81</v>
      </c>
      <c r="J41" s="7">
        <v>474.2</v>
      </c>
      <c r="K41" s="7">
        <v>449</v>
      </c>
      <c r="L41" s="7">
        <v>449</v>
      </c>
      <c r="M41" s="7">
        <v>449</v>
      </c>
      <c r="N41" s="7">
        <v>449</v>
      </c>
      <c r="O41" s="7">
        <v>449</v>
      </c>
      <c r="P41" s="7">
        <v>409</v>
      </c>
      <c r="Q41" s="7">
        <v>53</v>
      </c>
      <c r="R41" s="7">
        <v>0</v>
      </c>
      <c r="S41" s="7">
        <v>3181.2</v>
      </c>
    </row>
    <row r="42" spans="1:19" s="9" customFormat="1" ht="111" customHeight="1" outlineLevel="2">
      <c r="A42" s="30" t="s">
        <v>90</v>
      </c>
      <c r="B42" s="18" t="s">
        <v>16</v>
      </c>
      <c r="C42" s="23" t="s">
        <v>11</v>
      </c>
      <c r="D42" s="11">
        <v>2010</v>
      </c>
      <c r="E42" s="10">
        <v>2019</v>
      </c>
      <c r="F42" s="10">
        <v>600</v>
      </c>
      <c r="G42" s="10">
        <v>60016</v>
      </c>
      <c r="H42" s="7">
        <f t="shared" si="13"/>
        <v>498.39000000000004</v>
      </c>
      <c r="I42" s="7">
        <v>260.41000000000003</v>
      </c>
      <c r="J42" s="7">
        <v>47.27</v>
      </c>
      <c r="K42" s="7">
        <v>45.64</v>
      </c>
      <c r="L42" s="7">
        <v>32.6</v>
      </c>
      <c r="M42" s="7">
        <v>30.97</v>
      </c>
      <c r="N42" s="7">
        <v>16.3</v>
      </c>
      <c r="O42" s="7">
        <v>16.3</v>
      </c>
      <c r="P42" s="7">
        <v>16.3</v>
      </c>
      <c r="Q42" s="7">
        <v>16.3</v>
      </c>
      <c r="R42" s="7">
        <v>16.3</v>
      </c>
      <c r="S42" s="7">
        <v>240.95</v>
      </c>
    </row>
    <row r="43" spans="1:19" s="9" customFormat="1" ht="63" customHeight="1" outlineLevel="2">
      <c r="A43" s="30" t="s">
        <v>91</v>
      </c>
      <c r="B43" s="18" t="s">
        <v>251</v>
      </c>
      <c r="C43" s="24" t="s">
        <v>17</v>
      </c>
      <c r="D43" s="11">
        <v>2010</v>
      </c>
      <c r="E43" s="10">
        <v>2012</v>
      </c>
      <c r="F43" s="10">
        <v>852</v>
      </c>
      <c r="G43" s="10">
        <v>85214</v>
      </c>
      <c r="H43" s="7">
        <f t="shared" si="13"/>
        <v>45000</v>
      </c>
      <c r="I43" s="7">
        <v>10700</v>
      </c>
      <c r="J43" s="7">
        <v>17150</v>
      </c>
      <c r="K43" s="7">
        <v>17150</v>
      </c>
      <c r="L43" s="7"/>
      <c r="M43" s="7"/>
      <c r="N43" s="7"/>
      <c r="O43" s="7"/>
      <c r="P43" s="7"/>
      <c r="Q43" s="7"/>
      <c r="R43" s="7"/>
      <c r="S43" s="7">
        <v>0</v>
      </c>
    </row>
    <row r="44" spans="1:19" s="9" customFormat="1" ht="54" customHeight="1" outlineLevel="2">
      <c r="A44" s="30" t="s">
        <v>92</v>
      </c>
      <c r="B44" s="18" t="s">
        <v>258</v>
      </c>
      <c r="C44" s="24" t="s">
        <v>17</v>
      </c>
      <c r="D44" s="11">
        <v>2010</v>
      </c>
      <c r="E44" s="10">
        <v>2012</v>
      </c>
      <c r="F44" s="10">
        <v>852</v>
      </c>
      <c r="G44" s="10">
        <v>85219</v>
      </c>
      <c r="H44" s="7">
        <f t="shared" si="13"/>
        <v>8431.92</v>
      </c>
      <c r="I44" s="7">
        <v>336.48</v>
      </c>
      <c r="J44" s="7">
        <v>3971.84</v>
      </c>
      <c r="K44" s="7">
        <v>4123.6000000000004</v>
      </c>
      <c r="L44" s="7"/>
      <c r="M44" s="7"/>
      <c r="N44" s="7"/>
      <c r="O44" s="7"/>
      <c r="P44" s="7"/>
      <c r="Q44" s="7"/>
      <c r="R44" s="7"/>
      <c r="S44" s="7">
        <v>0</v>
      </c>
    </row>
    <row r="45" spans="1:19" s="9" customFormat="1" ht="84" customHeight="1" outlineLevel="2">
      <c r="A45" s="30" t="s">
        <v>93</v>
      </c>
      <c r="B45" s="18" t="s">
        <v>259</v>
      </c>
      <c r="C45" s="24" t="s">
        <v>17</v>
      </c>
      <c r="D45" s="11">
        <v>2011</v>
      </c>
      <c r="E45" s="10">
        <v>2013</v>
      </c>
      <c r="F45" s="10">
        <v>852</v>
      </c>
      <c r="G45" s="10">
        <v>85219</v>
      </c>
      <c r="H45" s="7">
        <f t="shared" si="13"/>
        <v>3952.7999999999997</v>
      </c>
      <c r="I45" s="7">
        <v>0</v>
      </c>
      <c r="J45" s="7">
        <v>1317.6</v>
      </c>
      <c r="K45" s="7">
        <v>1317.6</v>
      </c>
      <c r="L45" s="7">
        <v>1317.6</v>
      </c>
      <c r="M45" s="7"/>
      <c r="N45" s="7"/>
      <c r="O45" s="7"/>
      <c r="P45" s="7"/>
      <c r="Q45" s="7"/>
      <c r="R45" s="7"/>
      <c r="S45" s="7">
        <v>3952.8</v>
      </c>
    </row>
    <row r="46" spans="1:19" s="9" customFormat="1" ht="45" customHeight="1" outlineLevel="2">
      <c r="A46" s="30" t="s">
        <v>94</v>
      </c>
      <c r="B46" s="18" t="s">
        <v>260</v>
      </c>
      <c r="C46" s="24" t="s">
        <v>17</v>
      </c>
      <c r="D46" s="11">
        <v>2010</v>
      </c>
      <c r="E46" s="10">
        <v>2012</v>
      </c>
      <c r="F46" s="10">
        <v>852</v>
      </c>
      <c r="G46" s="10">
        <v>85219</v>
      </c>
      <c r="H46" s="7">
        <f t="shared" si="13"/>
        <v>285.48</v>
      </c>
      <c r="I46" s="7">
        <v>95.16</v>
      </c>
      <c r="J46" s="7">
        <v>95.16</v>
      </c>
      <c r="K46" s="7">
        <v>95.16</v>
      </c>
      <c r="L46" s="7"/>
      <c r="M46" s="7"/>
      <c r="N46" s="7"/>
      <c r="O46" s="7"/>
      <c r="P46" s="7"/>
      <c r="Q46" s="7"/>
      <c r="R46" s="7"/>
      <c r="S46" s="7">
        <v>0</v>
      </c>
    </row>
    <row r="47" spans="1:19" s="9" customFormat="1" ht="54" customHeight="1" outlineLevel="2">
      <c r="A47" s="30" t="s">
        <v>95</v>
      </c>
      <c r="B47" s="18" t="s">
        <v>252</v>
      </c>
      <c r="C47" s="24" t="s">
        <v>17</v>
      </c>
      <c r="D47" s="11">
        <v>2010</v>
      </c>
      <c r="E47" s="10">
        <v>2012</v>
      </c>
      <c r="F47" s="10">
        <v>852</v>
      </c>
      <c r="G47" s="10">
        <v>85203</v>
      </c>
      <c r="H47" s="7">
        <f t="shared" si="13"/>
        <v>439.20000000000005</v>
      </c>
      <c r="I47" s="7">
        <v>146.4</v>
      </c>
      <c r="J47" s="7">
        <v>146.4</v>
      </c>
      <c r="K47" s="7">
        <v>146.4</v>
      </c>
      <c r="L47" s="7"/>
      <c r="M47" s="7"/>
      <c r="N47" s="7"/>
      <c r="O47" s="7"/>
      <c r="P47" s="7"/>
      <c r="Q47" s="7"/>
      <c r="R47" s="7"/>
      <c r="S47" s="7">
        <v>0</v>
      </c>
    </row>
    <row r="48" spans="1:19" s="9" customFormat="1" ht="62.25" customHeight="1" outlineLevel="2">
      <c r="A48" s="30" t="s">
        <v>96</v>
      </c>
      <c r="B48" s="18" t="s">
        <v>253</v>
      </c>
      <c r="C48" s="24" t="s">
        <v>17</v>
      </c>
      <c r="D48" s="11">
        <v>2010</v>
      </c>
      <c r="E48" s="10">
        <v>2012</v>
      </c>
      <c r="F48" s="10">
        <v>852</v>
      </c>
      <c r="G48" s="10">
        <v>85203</v>
      </c>
      <c r="H48" s="7">
        <f t="shared" si="13"/>
        <v>4080</v>
      </c>
      <c r="I48" s="7">
        <v>1700</v>
      </c>
      <c r="J48" s="7">
        <v>2040</v>
      </c>
      <c r="K48" s="7">
        <v>340</v>
      </c>
      <c r="L48" s="7"/>
      <c r="M48" s="7"/>
      <c r="N48" s="7"/>
      <c r="O48" s="7"/>
      <c r="P48" s="7"/>
      <c r="Q48" s="7"/>
      <c r="R48" s="7"/>
      <c r="S48" s="7">
        <v>0</v>
      </c>
    </row>
    <row r="49" spans="1:19" s="9" customFormat="1" ht="62.25" customHeight="1" outlineLevel="2">
      <c r="A49" s="30" t="s">
        <v>97</v>
      </c>
      <c r="B49" s="18" t="s">
        <v>254</v>
      </c>
      <c r="C49" s="24" t="s">
        <v>17</v>
      </c>
      <c r="D49" s="11">
        <v>2010</v>
      </c>
      <c r="E49" s="10">
        <v>2012</v>
      </c>
      <c r="F49" s="10">
        <v>852</v>
      </c>
      <c r="G49" s="10">
        <v>85219</v>
      </c>
      <c r="H49" s="7">
        <f t="shared" si="13"/>
        <v>8208</v>
      </c>
      <c r="I49" s="7">
        <v>3420</v>
      </c>
      <c r="J49" s="7">
        <v>4104</v>
      </c>
      <c r="K49" s="7">
        <v>684</v>
      </c>
      <c r="L49" s="7"/>
      <c r="M49" s="7"/>
      <c r="N49" s="7"/>
      <c r="O49" s="7"/>
      <c r="P49" s="7"/>
      <c r="Q49" s="7"/>
      <c r="R49" s="7"/>
      <c r="S49" s="7">
        <v>0</v>
      </c>
    </row>
    <row r="50" spans="1:19" s="41" customFormat="1" ht="45" customHeight="1" outlineLevel="2">
      <c r="A50" s="30" t="s">
        <v>98</v>
      </c>
      <c r="B50" s="36" t="s">
        <v>19</v>
      </c>
      <c r="C50" s="37" t="s">
        <v>18</v>
      </c>
      <c r="D50" s="38">
        <v>2010</v>
      </c>
      <c r="E50" s="39">
        <v>2013</v>
      </c>
      <c r="F50" s="39">
        <v>600</v>
      </c>
      <c r="G50" s="39">
        <v>60015</v>
      </c>
      <c r="H50" s="40">
        <f t="shared" si="13"/>
        <v>2590222</v>
      </c>
      <c r="I50" s="40">
        <v>205032</v>
      </c>
      <c r="J50" s="40">
        <v>850000</v>
      </c>
      <c r="K50" s="40">
        <v>850000</v>
      </c>
      <c r="L50" s="40">
        <v>685190</v>
      </c>
      <c r="M50" s="40"/>
      <c r="N50" s="40"/>
      <c r="O50" s="40"/>
      <c r="P50" s="40"/>
      <c r="Q50" s="40"/>
      <c r="R50" s="40"/>
      <c r="S50" s="40"/>
    </row>
    <row r="51" spans="1:19" s="41" customFormat="1" ht="45" customHeight="1" outlineLevel="2">
      <c r="A51" s="30" t="s">
        <v>99</v>
      </c>
      <c r="B51" s="36" t="s">
        <v>19</v>
      </c>
      <c r="C51" s="37" t="s">
        <v>18</v>
      </c>
      <c r="D51" s="38">
        <v>2010</v>
      </c>
      <c r="E51" s="39">
        <v>2013</v>
      </c>
      <c r="F51" s="39">
        <v>600</v>
      </c>
      <c r="G51" s="39">
        <v>60016</v>
      </c>
      <c r="H51" s="40">
        <f t="shared" si="13"/>
        <v>744968</v>
      </c>
      <c r="I51" s="40">
        <v>44968</v>
      </c>
      <c r="J51" s="40">
        <v>250000</v>
      </c>
      <c r="K51" s="40">
        <v>250000</v>
      </c>
      <c r="L51" s="40">
        <v>200000</v>
      </c>
      <c r="M51" s="40"/>
      <c r="N51" s="40"/>
      <c r="O51" s="40"/>
      <c r="P51" s="40"/>
      <c r="Q51" s="40"/>
      <c r="R51" s="40"/>
      <c r="S51" s="40">
        <v>0</v>
      </c>
    </row>
    <row r="52" spans="1:19" s="41" customFormat="1" ht="90.75" customHeight="1" outlineLevel="2">
      <c r="A52" s="30" t="s">
        <v>100</v>
      </c>
      <c r="B52" s="36" t="s">
        <v>269</v>
      </c>
      <c r="C52" s="37" t="s">
        <v>18</v>
      </c>
      <c r="D52" s="38">
        <v>2011</v>
      </c>
      <c r="E52" s="39">
        <v>2012</v>
      </c>
      <c r="F52" s="39">
        <v>900</v>
      </c>
      <c r="G52" s="39">
        <v>90015</v>
      </c>
      <c r="H52" s="40">
        <f t="shared" si="13"/>
        <v>1500000</v>
      </c>
      <c r="I52" s="40">
        <v>0</v>
      </c>
      <c r="J52" s="40">
        <v>750000</v>
      </c>
      <c r="K52" s="40">
        <v>750000</v>
      </c>
      <c r="L52" s="40"/>
      <c r="M52" s="40"/>
      <c r="N52" s="40"/>
      <c r="O52" s="40"/>
      <c r="P52" s="40"/>
      <c r="Q52" s="40"/>
      <c r="R52" s="40"/>
      <c r="S52" s="40">
        <v>1500000</v>
      </c>
    </row>
    <row r="53" spans="1:19" s="41" customFormat="1" ht="70.5" customHeight="1" outlineLevel="2">
      <c r="A53" s="30" t="s">
        <v>101</v>
      </c>
      <c r="B53" s="36" t="s">
        <v>256</v>
      </c>
      <c r="C53" s="37" t="s">
        <v>18</v>
      </c>
      <c r="D53" s="38">
        <v>2009</v>
      </c>
      <c r="E53" s="39">
        <v>2012</v>
      </c>
      <c r="F53" s="39">
        <v>600</v>
      </c>
      <c r="G53" s="39">
        <v>60015</v>
      </c>
      <c r="H53" s="40">
        <f t="shared" si="13"/>
        <v>1793311.3599999999</v>
      </c>
      <c r="I53" s="40">
        <f>353311.36+480000</f>
        <v>833311.36</v>
      </c>
      <c r="J53" s="40">
        <v>480000</v>
      </c>
      <c r="K53" s="40">
        <v>480000</v>
      </c>
      <c r="L53" s="40"/>
      <c r="M53" s="40"/>
      <c r="N53" s="40"/>
      <c r="O53" s="40"/>
      <c r="P53" s="40"/>
      <c r="Q53" s="40"/>
      <c r="R53" s="40"/>
      <c r="S53" s="40">
        <v>44929.36</v>
      </c>
    </row>
    <row r="54" spans="1:19" s="41" customFormat="1" ht="94.5" customHeight="1" outlineLevel="2">
      <c r="A54" s="30" t="s">
        <v>102</v>
      </c>
      <c r="B54" s="36" t="s">
        <v>257</v>
      </c>
      <c r="C54" s="37" t="s">
        <v>18</v>
      </c>
      <c r="D54" s="38">
        <v>2009</v>
      </c>
      <c r="E54" s="39">
        <v>2012</v>
      </c>
      <c r="F54" s="39">
        <v>600</v>
      </c>
      <c r="G54" s="39">
        <v>60004</v>
      </c>
      <c r="H54" s="40">
        <f t="shared" si="13"/>
        <v>24916667</v>
      </c>
      <c r="I54" s="40">
        <f>5416667+6500000</f>
        <v>11916667</v>
      </c>
      <c r="J54" s="40">
        <v>6500000</v>
      </c>
      <c r="K54" s="40">
        <v>6500000</v>
      </c>
      <c r="L54" s="40"/>
      <c r="M54" s="40"/>
      <c r="N54" s="40"/>
      <c r="O54" s="40"/>
      <c r="P54" s="40"/>
      <c r="Q54" s="40"/>
      <c r="R54" s="40"/>
      <c r="S54" s="40">
        <v>0</v>
      </c>
    </row>
    <row r="55" spans="1:19" s="41" customFormat="1" ht="85.5" customHeight="1" outlineLevel="2">
      <c r="A55" s="30" t="s">
        <v>103</v>
      </c>
      <c r="B55" s="36" t="s">
        <v>20</v>
      </c>
      <c r="C55" s="37" t="s">
        <v>18</v>
      </c>
      <c r="D55" s="38">
        <v>2011</v>
      </c>
      <c r="E55" s="39">
        <v>2012</v>
      </c>
      <c r="F55" s="39">
        <v>600</v>
      </c>
      <c r="G55" s="39">
        <v>60015</v>
      </c>
      <c r="H55" s="40">
        <f t="shared" si="13"/>
        <v>11632</v>
      </c>
      <c r="I55" s="40">
        <v>0</v>
      </c>
      <c r="J55" s="40">
        <v>10732</v>
      </c>
      <c r="K55" s="40">
        <v>900</v>
      </c>
      <c r="L55" s="40"/>
      <c r="M55" s="40"/>
      <c r="N55" s="40"/>
      <c r="O55" s="40"/>
      <c r="P55" s="40"/>
      <c r="Q55" s="40"/>
      <c r="R55" s="40"/>
      <c r="S55" s="40">
        <v>11632</v>
      </c>
    </row>
    <row r="56" spans="1:19" s="41" customFormat="1" ht="80.25" customHeight="1" outlineLevel="2">
      <c r="A56" s="30" t="s">
        <v>104</v>
      </c>
      <c r="B56" s="36" t="s">
        <v>20</v>
      </c>
      <c r="C56" s="37" t="s">
        <v>18</v>
      </c>
      <c r="D56" s="38">
        <v>2011</v>
      </c>
      <c r="E56" s="39">
        <v>2012</v>
      </c>
      <c r="F56" s="39">
        <v>600</v>
      </c>
      <c r="G56" s="39">
        <v>60016</v>
      </c>
      <c r="H56" s="40">
        <f t="shared" si="13"/>
        <v>40762</v>
      </c>
      <c r="I56" s="40">
        <v>0</v>
      </c>
      <c r="J56" s="40">
        <v>37562</v>
      </c>
      <c r="K56" s="40">
        <v>3200</v>
      </c>
      <c r="L56" s="40"/>
      <c r="M56" s="40"/>
      <c r="N56" s="40"/>
      <c r="O56" s="40"/>
      <c r="P56" s="40"/>
      <c r="Q56" s="40"/>
      <c r="R56" s="40"/>
      <c r="S56" s="40">
        <v>40762</v>
      </c>
    </row>
    <row r="57" spans="1:19" s="41" customFormat="1" ht="84.75" customHeight="1" outlineLevel="2">
      <c r="A57" s="30" t="s">
        <v>105</v>
      </c>
      <c r="B57" s="36" t="s">
        <v>20</v>
      </c>
      <c r="C57" s="37" t="s">
        <v>18</v>
      </c>
      <c r="D57" s="38">
        <v>2011</v>
      </c>
      <c r="E57" s="39">
        <v>2012</v>
      </c>
      <c r="F57" s="39">
        <v>600</v>
      </c>
      <c r="G57" s="39">
        <v>60017</v>
      </c>
      <c r="H57" s="40">
        <f t="shared" si="13"/>
        <v>5866</v>
      </c>
      <c r="I57" s="40">
        <v>0</v>
      </c>
      <c r="J57" s="40">
        <v>5366</v>
      </c>
      <c r="K57" s="40">
        <v>500</v>
      </c>
      <c r="L57" s="40"/>
      <c r="M57" s="40"/>
      <c r="N57" s="40"/>
      <c r="O57" s="40"/>
      <c r="P57" s="40"/>
      <c r="Q57" s="40"/>
      <c r="R57" s="40"/>
      <c r="S57" s="40">
        <v>5866</v>
      </c>
    </row>
    <row r="58" spans="1:19" s="41" customFormat="1" ht="90.75" customHeight="1" outlineLevel="2">
      <c r="A58" s="30" t="s">
        <v>106</v>
      </c>
      <c r="B58" s="36" t="s">
        <v>261</v>
      </c>
      <c r="C58" s="37" t="s">
        <v>18</v>
      </c>
      <c r="D58" s="38">
        <v>2011</v>
      </c>
      <c r="E58" s="39">
        <v>2012</v>
      </c>
      <c r="F58" s="39">
        <v>600</v>
      </c>
      <c r="G58" s="39">
        <v>60015</v>
      </c>
      <c r="H58" s="40">
        <f t="shared" si="13"/>
        <v>93050</v>
      </c>
      <c r="I58" s="40">
        <v>0</v>
      </c>
      <c r="J58" s="40">
        <v>85850</v>
      </c>
      <c r="K58" s="40">
        <v>7200</v>
      </c>
      <c r="L58" s="40"/>
      <c r="M58" s="40"/>
      <c r="N58" s="40"/>
      <c r="O58" s="40"/>
      <c r="P58" s="40"/>
      <c r="Q58" s="40"/>
      <c r="R58" s="40"/>
      <c r="S58" s="40">
        <v>93050</v>
      </c>
    </row>
    <row r="59" spans="1:19" s="41" customFormat="1" ht="93.75" customHeight="1" outlineLevel="2">
      <c r="A59" s="30" t="s">
        <v>107</v>
      </c>
      <c r="B59" s="36" t="s">
        <v>262</v>
      </c>
      <c r="C59" s="37" t="s">
        <v>18</v>
      </c>
      <c r="D59" s="38">
        <v>2011</v>
      </c>
      <c r="E59" s="39">
        <v>2012</v>
      </c>
      <c r="F59" s="39">
        <v>600</v>
      </c>
      <c r="G59" s="39">
        <v>60016</v>
      </c>
      <c r="H59" s="40">
        <f t="shared" si="13"/>
        <v>14230</v>
      </c>
      <c r="I59" s="40">
        <v>0</v>
      </c>
      <c r="J59" s="40">
        <v>13130</v>
      </c>
      <c r="K59" s="40">
        <v>1100</v>
      </c>
      <c r="L59" s="40"/>
      <c r="M59" s="40"/>
      <c r="N59" s="40"/>
      <c r="O59" s="40"/>
      <c r="P59" s="40"/>
      <c r="Q59" s="40"/>
      <c r="R59" s="40"/>
      <c r="S59" s="40">
        <v>14230</v>
      </c>
    </row>
    <row r="60" spans="1:19" s="41" customFormat="1" ht="82.5" customHeight="1" outlineLevel="2">
      <c r="A60" s="30" t="s">
        <v>108</v>
      </c>
      <c r="B60" s="36" t="s">
        <v>263</v>
      </c>
      <c r="C60" s="37" t="s">
        <v>18</v>
      </c>
      <c r="D60" s="38">
        <v>2011</v>
      </c>
      <c r="E60" s="39">
        <v>2012</v>
      </c>
      <c r="F60" s="39">
        <v>900</v>
      </c>
      <c r="G60" s="39">
        <v>90004</v>
      </c>
      <c r="H60" s="40">
        <f t="shared" si="13"/>
        <v>10900</v>
      </c>
      <c r="I60" s="40">
        <v>0</v>
      </c>
      <c r="J60" s="40">
        <v>10000</v>
      </c>
      <c r="K60" s="40">
        <v>900</v>
      </c>
      <c r="L60" s="40"/>
      <c r="M60" s="40"/>
      <c r="N60" s="40"/>
      <c r="O60" s="40"/>
      <c r="P60" s="40"/>
      <c r="Q60" s="40"/>
      <c r="R60" s="40"/>
      <c r="S60" s="40">
        <v>10900</v>
      </c>
    </row>
    <row r="61" spans="1:19" s="41" customFormat="1" ht="83.25" customHeight="1" outlineLevel="2">
      <c r="A61" s="30" t="s">
        <v>109</v>
      </c>
      <c r="B61" s="36" t="s">
        <v>264</v>
      </c>
      <c r="C61" s="37" t="s">
        <v>18</v>
      </c>
      <c r="D61" s="38">
        <v>2011</v>
      </c>
      <c r="E61" s="39">
        <v>2012</v>
      </c>
      <c r="F61" s="39">
        <v>900</v>
      </c>
      <c r="G61" s="39">
        <v>90095</v>
      </c>
      <c r="H61" s="40">
        <f t="shared" si="13"/>
        <v>33000</v>
      </c>
      <c r="I61" s="40">
        <v>0</v>
      </c>
      <c r="J61" s="40">
        <v>30000</v>
      </c>
      <c r="K61" s="40">
        <v>3000</v>
      </c>
      <c r="L61" s="40"/>
      <c r="M61" s="40"/>
      <c r="N61" s="40"/>
      <c r="O61" s="40"/>
      <c r="P61" s="40"/>
      <c r="Q61" s="40"/>
      <c r="R61" s="40"/>
      <c r="S61" s="40">
        <v>33000</v>
      </c>
    </row>
    <row r="62" spans="1:19" s="41" customFormat="1" ht="49.5" customHeight="1" outlineLevel="2">
      <c r="A62" s="30" t="s">
        <v>110</v>
      </c>
      <c r="B62" s="36" t="s">
        <v>22</v>
      </c>
      <c r="C62" s="37" t="s">
        <v>21</v>
      </c>
      <c r="D62" s="38">
        <v>2011</v>
      </c>
      <c r="E62" s="39">
        <v>2012</v>
      </c>
      <c r="F62" s="39">
        <v>801</v>
      </c>
      <c r="G62" s="39">
        <v>80101</v>
      </c>
      <c r="H62" s="40">
        <f t="shared" si="13"/>
        <v>8300</v>
      </c>
      <c r="I62" s="40">
        <v>0</v>
      </c>
      <c r="J62" s="40">
        <v>7600</v>
      </c>
      <c r="K62" s="40">
        <v>700</v>
      </c>
      <c r="L62" s="40"/>
      <c r="M62" s="40"/>
      <c r="N62" s="40"/>
      <c r="O62" s="40"/>
      <c r="P62" s="40"/>
      <c r="Q62" s="40"/>
      <c r="R62" s="40"/>
      <c r="S62" s="40">
        <v>8300</v>
      </c>
    </row>
    <row r="63" spans="1:19" s="41" customFormat="1" ht="46.5" customHeight="1" outlineLevel="2">
      <c r="A63" s="30" t="s">
        <v>111</v>
      </c>
      <c r="B63" s="36" t="s">
        <v>22</v>
      </c>
      <c r="C63" s="37" t="s">
        <v>21</v>
      </c>
      <c r="D63" s="38">
        <v>2011</v>
      </c>
      <c r="E63" s="39">
        <v>2012</v>
      </c>
      <c r="F63" s="39">
        <v>801</v>
      </c>
      <c r="G63" s="39">
        <v>80148</v>
      </c>
      <c r="H63" s="40">
        <f t="shared" si="13"/>
        <v>980</v>
      </c>
      <c r="I63" s="40">
        <v>0</v>
      </c>
      <c r="J63" s="40">
        <v>900</v>
      </c>
      <c r="K63" s="40">
        <v>80</v>
      </c>
      <c r="L63" s="40"/>
      <c r="M63" s="40"/>
      <c r="N63" s="40"/>
      <c r="O63" s="40"/>
      <c r="P63" s="40"/>
      <c r="Q63" s="40"/>
      <c r="R63" s="40"/>
      <c r="S63" s="40">
        <v>980</v>
      </c>
    </row>
    <row r="64" spans="1:19" s="41" customFormat="1" ht="48" customHeight="1" outlineLevel="2">
      <c r="A64" s="30" t="s">
        <v>112</v>
      </c>
      <c r="B64" s="36" t="s">
        <v>22</v>
      </c>
      <c r="C64" s="37" t="s">
        <v>21</v>
      </c>
      <c r="D64" s="38">
        <v>2011</v>
      </c>
      <c r="E64" s="39">
        <v>2012</v>
      </c>
      <c r="F64" s="39">
        <v>854</v>
      </c>
      <c r="G64" s="39">
        <v>85401</v>
      </c>
      <c r="H64" s="40">
        <f t="shared" si="13"/>
        <v>650</v>
      </c>
      <c r="I64" s="40">
        <v>0</v>
      </c>
      <c r="J64" s="40">
        <v>600</v>
      </c>
      <c r="K64" s="40">
        <v>50</v>
      </c>
      <c r="L64" s="40"/>
      <c r="M64" s="40"/>
      <c r="N64" s="40"/>
      <c r="O64" s="40"/>
      <c r="P64" s="40"/>
      <c r="Q64" s="40"/>
      <c r="R64" s="40"/>
      <c r="S64" s="40">
        <v>650</v>
      </c>
    </row>
    <row r="65" spans="1:19" s="41" customFormat="1" ht="47.25" customHeight="1" outlineLevel="2">
      <c r="A65" s="30" t="s">
        <v>113</v>
      </c>
      <c r="B65" s="36" t="s">
        <v>22</v>
      </c>
      <c r="C65" s="37" t="s">
        <v>23</v>
      </c>
      <c r="D65" s="38">
        <v>2011</v>
      </c>
      <c r="E65" s="39">
        <v>2012</v>
      </c>
      <c r="F65" s="39">
        <v>801</v>
      </c>
      <c r="G65" s="39">
        <v>80148</v>
      </c>
      <c r="H65" s="40">
        <f t="shared" si="13"/>
        <v>1800</v>
      </c>
      <c r="I65" s="40">
        <v>0</v>
      </c>
      <c r="J65" s="40">
        <v>1000</v>
      </c>
      <c r="K65" s="40">
        <v>800</v>
      </c>
      <c r="L65" s="40"/>
      <c r="M65" s="40"/>
      <c r="N65" s="40"/>
      <c r="O65" s="40"/>
      <c r="P65" s="40"/>
      <c r="Q65" s="40"/>
      <c r="R65" s="40"/>
      <c r="S65" s="40">
        <v>1800</v>
      </c>
    </row>
    <row r="66" spans="1:19" s="41" customFormat="1" ht="52.5" customHeight="1" outlineLevel="2">
      <c r="A66" s="30" t="s">
        <v>114</v>
      </c>
      <c r="B66" s="36" t="s">
        <v>22</v>
      </c>
      <c r="C66" s="37" t="s">
        <v>23</v>
      </c>
      <c r="D66" s="38">
        <v>2011</v>
      </c>
      <c r="E66" s="39">
        <v>2012</v>
      </c>
      <c r="F66" s="39">
        <v>801</v>
      </c>
      <c r="G66" s="39">
        <v>80101</v>
      </c>
      <c r="H66" s="40">
        <f t="shared" si="13"/>
        <v>19000</v>
      </c>
      <c r="I66" s="40">
        <v>0</v>
      </c>
      <c r="J66" s="40">
        <v>16000</v>
      </c>
      <c r="K66" s="40">
        <v>3000</v>
      </c>
      <c r="L66" s="40"/>
      <c r="M66" s="40"/>
      <c r="N66" s="40"/>
      <c r="O66" s="40"/>
      <c r="P66" s="40"/>
      <c r="Q66" s="40"/>
      <c r="R66" s="40"/>
      <c r="S66" s="40">
        <v>19000</v>
      </c>
    </row>
    <row r="67" spans="1:19" s="41" customFormat="1" ht="48.75" customHeight="1" outlineLevel="2">
      <c r="A67" s="30" t="s">
        <v>115</v>
      </c>
      <c r="B67" s="36" t="s">
        <v>22</v>
      </c>
      <c r="C67" s="37" t="s">
        <v>23</v>
      </c>
      <c r="D67" s="38">
        <v>2011</v>
      </c>
      <c r="E67" s="39">
        <v>2012</v>
      </c>
      <c r="F67" s="39">
        <v>854</v>
      </c>
      <c r="G67" s="39">
        <v>85401</v>
      </c>
      <c r="H67" s="40">
        <f t="shared" si="13"/>
        <v>900</v>
      </c>
      <c r="I67" s="40">
        <v>0</v>
      </c>
      <c r="J67" s="40">
        <v>800</v>
      </c>
      <c r="K67" s="40">
        <v>100</v>
      </c>
      <c r="L67" s="40"/>
      <c r="M67" s="40"/>
      <c r="N67" s="40"/>
      <c r="O67" s="40"/>
      <c r="P67" s="40"/>
      <c r="Q67" s="40"/>
      <c r="R67" s="40"/>
      <c r="S67" s="40">
        <v>900</v>
      </c>
    </row>
    <row r="68" spans="1:19" s="41" customFormat="1" ht="49.5" customHeight="1" outlineLevel="2">
      <c r="A68" s="30" t="s">
        <v>116</v>
      </c>
      <c r="B68" s="36" t="s">
        <v>22</v>
      </c>
      <c r="C68" s="37" t="s">
        <v>24</v>
      </c>
      <c r="D68" s="38">
        <v>2011</v>
      </c>
      <c r="E68" s="39">
        <v>2012</v>
      </c>
      <c r="F68" s="39">
        <v>801</v>
      </c>
      <c r="G68" s="39">
        <v>80101</v>
      </c>
      <c r="H68" s="40">
        <f t="shared" si="13"/>
        <v>20000</v>
      </c>
      <c r="I68" s="40">
        <v>0</v>
      </c>
      <c r="J68" s="40">
        <v>18000</v>
      </c>
      <c r="K68" s="40">
        <v>2000</v>
      </c>
      <c r="L68" s="40"/>
      <c r="M68" s="40"/>
      <c r="N68" s="40"/>
      <c r="O68" s="40"/>
      <c r="P68" s="40"/>
      <c r="Q68" s="40"/>
      <c r="R68" s="40"/>
      <c r="S68" s="40">
        <v>20000</v>
      </c>
    </row>
    <row r="69" spans="1:19" s="41" customFormat="1" ht="47.25" customHeight="1" outlineLevel="2">
      <c r="A69" s="30" t="s">
        <v>117</v>
      </c>
      <c r="B69" s="36" t="s">
        <v>22</v>
      </c>
      <c r="C69" s="37" t="s">
        <v>24</v>
      </c>
      <c r="D69" s="38">
        <v>2011</v>
      </c>
      <c r="E69" s="39">
        <v>2012</v>
      </c>
      <c r="F69" s="39">
        <v>854</v>
      </c>
      <c r="G69" s="39">
        <v>85401</v>
      </c>
      <c r="H69" s="40">
        <f t="shared" si="13"/>
        <v>440</v>
      </c>
      <c r="I69" s="40">
        <v>0</v>
      </c>
      <c r="J69" s="40">
        <v>400</v>
      </c>
      <c r="K69" s="40">
        <v>40</v>
      </c>
      <c r="L69" s="40"/>
      <c r="M69" s="40"/>
      <c r="N69" s="40"/>
      <c r="O69" s="40"/>
      <c r="P69" s="40"/>
      <c r="Q69" s="40"/>
      <c r="R69" s="40"/>
      <c r="S69" s="40">
        <v>440</v>
      </c>
    </row>
    <row r="70" spans="1:19" s="41" customFormat="1" ht="45" customHeight="1" outlineLevel="2">
      <c r="A70" s="30" t="s">
        <v>118</v>
      </c>
      <c r="B70" s="36" t="s">
        <v>22</v>
      </c>
      <c r="C70" s="37" t="s">
        <v>81</v>
      </c>
      <c r="D70" s="38">
        <v>2011</v>
      </c>
      <c r="E70" s="39">
        <v>2012</v>
      </c>
      <c r="F70" s="39">
        <v>801</v>
      </c>
      <c r="G70" s="39">
        <v>80101</v>
      </c>
      <c r="H70" s="40">
        <f t="shared" si="13"/>
        <v>17236</v>
      </c>
      <c r="I70" s="40">
        <v>0</v>
      </c>
      <c r="J70" s="40">
        <v>15917</v>
      </c>
      <c r="K70" s="40">
        <v>1319</v>
      </c>
      <c r="L70" s="40"/>
      <c r="M70" s="40"/>
      <c r="N70" s="40"/>
      <c r="O70" s="40"/>
      <c r="P70" s="40"/>
      <c r="Q70" s="40"/>
      <c r="R70" s="40"/>
      <c r="S70" s="40">
        <v>17236</v>
      </c>
    </row>
    <row r="71" spans="1:19" s="41" customFormat="1" ht="45" customHeight="1" outlineLevel="2">
      <c r="A71" s="30" t="s">
        <v>119</v>
      </c>
      <c r="B71" s="36" t="s">
        <v>22</v>
      </c>
      <c r="C71" s="37" t="s">
        <v>81</v>
      </c>
      <c r="D71" s="38">
        <v>2011</v>
      </c>
      <c r="E71" s="39">
        <v>2012</v>
      </c>
      <c r="F71" s="39">
        <v>801</v>
      </c>
      <c r="G71" s="39">
        <v>80148</v>
      </c>
      <c r="H71" s="40">
        <f>SUM(I71:R71)</f>
        <v>1960</v>
      </c>
      <c r="I71" s="40">
        <v>0</v>
      </c>
      <c r="J71" s="40">
        <v>1805</v>
      </c>
      <c r="K71" s="40">
        <v>155</v>
      </c>
      <c r="L71" s="40"/>
      <c r="M71" s="40"/>
      <c r="N71" s="40"/>
      <c r="O71" s="40"/>
      <c r="P71" s="40"/>
      <c r="Q71" s="40"/>
      <c r="R71" s="40"/>
      <c r="S71" s="40">
        <v>1960</v>
      </c>
    </row>
    <row r="72" spans="1:19" s="41" customFormat="1" ht="47.25" customHeight="1" outlineLevel="2">
      <c r="A72" s="30" t="s">
        <v>120</v>
      </c>
      <c r="B72" s="36" t="s">
        <v>22</v>
      </c>
      <c r="C72" s="37" t="s">
        <v>81</v>
      </c>
      <c r="D72" s="38">
        <v>2011</v>
      </c>
      <c r="E72" s="39">
        <v>2012</v>
      </c>
      <c r="F72" s="39">
        <v>854</v>
      </c>
      <c r="G72" s="39">
        <v>85401</v>
      </c>
      <c r="H72" s="40">
        <f>SUM(I72:R72)</f>
        <v>980</v>
      </c>
      <c r="I72" s="40">
        <v>0</v>
      </c>
      <c r="J72" s="40">
        <v>902</v>
      </c>
      <c r="K72" s="40">
        <v>78</v>
      </c>
      <c r="L72" s="40"/>
      <c r="M72" s="40"/>
      <c r="N72" s="40"/>
      <c r="O72" s="40"/>
      <c r="P72" s="40"/>
      <c r="Q72" s="40"/>
      <c r="R72" s="40"/>
      <c r="S72" s="40">
        <v>980</v>
      </c>
    </row>
    <row r="73" spans="1:19" s="41" customFormat="1" ht="44.25" customHeight="1" outlineLevel="2">
      <c r="A73" s="30" t="s">
        <v>121</v>
      </c>
      <c r="B73" s="36" t="s">
        <v>22</v>
      </c>
      <c r="C73" s="37" t="s">
        <v>25</v>
      </c>
      <c r="D73" s="38">
        <v>2011</v>
      </c>
      <c r="E73" s="39">
        <v>2012</v>
      </c>
      <c r="F73" s="39">
        <v>801</v>
      </c>
      <c r="G73" s="39">
        <v>80101</v>
      </c>
      <c r="H73" s="40">
        <f t="shared" si="13"/>
        <v>18000</v>
      </c>
      <c r="I73" s="40">
        <v>0</v>
      </c>
      <c r="J73" s="40">
        <v>15000</v>
      </c>
      <c r="K73" s="40">
        <v>3000</v>
      </c>
      <c r="L73" s="40"/>
      <c r="M73" s="40"/>
      <c r="N73" s="40"/>
      <c r="O73" s="40"/>
      <c r="P73" s="40"/>
      <c r="Q73" s="40"/>
      <c r="R73" s="40"/>
      <c r="S73" s="40">
        <v>18000</v>
      </c>
    </row>
    <row r="74" spans="1:19" s="41" customFormat="1" ht="48.75" customHeight="1" outlineLevel="2">
      <c r="A74" s="30" t="s">
        <v>122</v>
      </c>
      <c r="B74" s="36" t="s">
        <v>22</v>
      </c>
      <c r="C74" s="37" t="s">
        <v>25</v>
      </c>
      <c r="D74" s="38">
        <v>2011</v>
      </c>
      <c r="E74" s="39">
        <v>2012</v>
      </c>
      <c r="F74" s="39">
        <v>801</v>
      </c>
      <c r="G74" s="39">
        <v>80148</v>
      </c>
      <c r="H74" s="40">
        <f t="shared" si="13"/>
        <v>1800</v>
      </c>
      <c r="I74" s="40">
        <v>0</v>
      </c>
      <c r="J74" s="40">
        <v>1200</v>
      </c>
      <c r="K74" s="40">
        <v>600</v>
      </c>
      <c r="L74" s="40"/>
      <c r="M74" s="40"/>
      <c r="N74" s="40"/>
      <c r="O74" s="40"/>
      <c r="P74" s="40"/>
      <c r="Q74" s="40"/>
      <c r="R74" s="40"/>
      <c r="S74" s="40">
        <v>1800</v>
      </c>
    </row>
    <row r="75" spans="1:19" s="41" customFormat="1" ht="48.75" customHeight="1" outlineLevel="2">
      <c r="A75" s="30" t="s">
        <v>123</v>
      </c>
      <c r="B75" s="36" t="s">
        <v>22</v>
      </c>
      <c r="C75" s="37" t="s">
        <v>25</v>
      </c>
      <c r="D75" s="38">
        <v>2011</v>
      </c>
      <c r="E75" s="39">
        <v>2012</v>
      </c>
      <c r="F75" s="39">
        <v>854</v>
      </c>
      <c r="G75" s="39">
        <v>85401</v>
      </c>
      <c r="H75" s="40">
        <f t="shared" si="13"/>
        <v>230</v>
      </c>
      <c r="I75" s="40">
        <v>0</v>
      </c>
      <c r="J75" s="40">
        <v>210</v>
      </c>
      <c r="K75" s="40">
        <v>20</v>
      </c>
      <c r="L75" s="40"/>
      <c r="M75" s="40"/>
      <c r="N75" s="40"/>
      <c r="O75" s="40"/>
      <c r="P75" s="40"/>
      <c r="Q75" s="40"/>
      <c r="R75" s="40"/>
      <c r="S75" s="40">
        <v>230</v>
      </c>
    </row>
    <row r="76" spans="1:19" s="41" customFormat="1" ht="45.75" customHeight="1" outlineLevel="2">
      <c r="A76" s="30" t="s">
        <v>124</v>
      </c>
      <c r="B76" s="36" t="s">
        <v>22</v>
      </c>
      <c r="C76" s="37" t="s">
        <v>26</v>
      </c>
      <c r="D76" s="38">
        <v>2011</v>
      </c>
      <c r="E76" s="39">
        <v>2012</v>
      </c>
      <c r="F76" s="39">
        <v>801</v>
      </c>
      <c r="G76" s="39">
        <v>80101</v>
      </c>
      <c r="H76" s="40">
        <f t="shared" si="13"/>
        <v>40000</v>
      </c>
      <c r="I76" s="40">
        <v>0</v>
      </c>
      <c r="J76" s="40">
        <v>36000</v>
      </c>
      <c r="K76" s="40">
        <v>4000</v>
      </c>
      <c r="L76" s="40"/>
      <c r="M76" s="40"/>
      <c r="N76" s="40"/>
      <c r="O76" s="40"/>
      <c r="P76" s="40"/>
      <c r="Q76" s="40"/>
      <c r="R76" s="40"/>
      <c r="S76" s="40">
        <v>40000</v>
      </c>
    </row>
    <row r="77" spans="1:19" s="41" customFormat="1" ht="45.75" customHeight="1" outlineLevel="2">
      <c r="A77" s="30" t="s">
        <v>125</v>
      </c>
      <c r="B77" s="36" t="s">
        <v>22</v>
      </c>
      <c r="C77" s="37" t="s">
        <v>26</v>
      </c>
      <c r="D77" s="38">
        <v>2011</v>
      </c>
      <c r="E77" s="39">
        <v>2012</v>
      </c>
      <c r="F77" s="39">
        <v>801</v>
      </c>
      <c r="G77" s="39">
        <v>80148</v>
      </c>
      <c r="H77" s="40">
        <f t="shared" si="13"/>
        <v>20000</v>
      </c>
      <c r="I77" s="40">
        <v>0</v>
      </c>
      <c r="J77" s="40">
        <v>18000</v>
      </c>
      <c r="K77" s="40">
        <v>2000</v>
      </c>
      <c r="L77" s="40"/>
      <c r="M77" s="40"/>
      <c r="N77" s="40"/>
      <c r="O77" s="40"/>
      <c r="P77" s="40"/>
      <c r="Q77" s="40"/>
      <c r="R77" s="40"/>
      <c r="S77" s="40">
        <v>20000</v>
      </c>
    </row>
    <row r="78" spans="1:19" s="41" customFormat="1" ht="49.5" customHeight="1" outlineLevel="2">
      <c r="A78" s="30" t="s">
        <v>126</v>
      </c>
      <c r="B78" s="36" t="s">
        <v>22</v>
      </c>
      <c r="C78" s="37" t="s">
        <v>26</v>
      </c>
      <c r="D78" s="38">
        <v>2011</v>
      </c>
      <c r="E78" s="39">
        <v>2012</v>
      </c>
      <c r="F78" s="39">
        <v>854</v>
      </c>
      <c r="G78" s="39">
        <v>85401</v>
      </c>
      <c r="H78" s="40">
        <f t="shared" si="13"/>
        <v>3000</v>
      </c>
      <c r="I78" s="40">
        <v>0</v>
      </c>
      <c r="J78" s="40">
        <v>2750</v>
      </c>
      <c r="K78" s="40">
        <v>250</v>
      </c>
      <c r="L78" s="40"/>
      <c r="M78" s="40"/>
      <c r="N78" s="40"/>
      <c r="O78" s="40"/>
      <c r="P78" s="40"/>
      <c r="Q78" s="40"/>
      <c r="R78" s="40"/>
      <c r="S78" s="40">
        <v>3000</v>
      </c>
    </row>
    <row r="79" spans="1:19" s="41" customFormat="1" ht="44.25" customHeight="1" outlineLevel="2">
      <c r="A79" s="30" t="s">
        <v>127</v>
      </c>
      <c r="B79" s="36" t="s">
        <v>22</v>
      </c>
      <c r="C79" s="37" t="s">
        <v>27</v>
      </c>
      <c r="D79" s="38">
        <v>2011</v>
      </c>
      <c r="E79" s="39">
        <v>2012</v>
      </c>
      <c r="F79" s="39">
        <v>801</v>
      </c>
      <c r="G79" s="39">
        <v>80101</v>
      </c>
      <c r="H79" s="40">
        <f t="shared" si="13"/>
        <v>33000</v>
      </c>
      <c r="I79" s="40">
        <v>0</v>
      </c>
      <c r="J79" s="40">
        <v>30000</v>
      </c>
      <c r="K79" s="40">
        <v>3000</v>
      </c>
      <c r="L79" s="40"/>
      <c r="M79" s="40"/>
      <c r="N79" s="40"/>
      <c r="O79" s="40"/>
      <c r="P79" s="40"/>
      <c r="Q79" s="40"/>
      <c r="R79" s="40"/>
      <c r="S79" s="40">
        <v>33000</v>
      </c>
    </row>
    <row r="80" spans="1:19" s="41" customFormat="1" ht="45.75" customHeight="1" outlineLevel="2">
      <c r="A80" s="30" t="s">
        <v>128</v>
      </c>
      <c r="B80" s="36" t="s">
        <v>22</v>
      </c>
      <c r="C80" s="37" t="s">
        <v>27</v>
      </c>
      <c r="D80" s="38">
        <v>2011</v>
      </c>
      <c r="E80" s="39">
        <v>2012</v>
      </c>
      <c r="F80" s="39">
        <v>801</v>
      </c>
      <c r="G80" s="39">
        <v>80148</v>
      </c>
      <c r="H80" s="40">
        <f t="shared" si="13"/>
        <v>2000</v>
      </c>
      <c r="I80" s="40">
        <v>0</v>
      </c>
      <c r="J80" s="40">
        <v>1700</v>
      </c>
      <c r="K80" s="40">
        <v>300</v>
      </c>
      <c r="L80" s="40"/>
      <c r="M80" s="40"/>
      <c r="N80" s="40"/>
      <c r="O80" s="40"/>
      <c r="P80" s="40"/>
      <c r="Q80" s="40"/>
      <c r="R80" s="40"/>
      <c r="S80" s="40">
        <v>2000</v>
      </c>
    </row>
    <row r="81" spans="1:19" s="41" customFormat="1" ht="46.5" customHeight="1" outlineLevel="2">
      <c r="A81" s="30" t="s">
        <v>129</v>
      </c>
      <c r="B81" s="36" t="s">
        <v>22</v>
      </c>
      <c r="C81" s="37" t="s">
        <v>27</v>
      </c>
      <c r="D81" s="38">
        <v>2011</v>
      </c>
      <c r="E81" s="39">
        <v>2012</v>
      </c>
      <c r="F81" s="39">
        <v>854</v>
      </c>
      <c r="G81" s="39">
        <v>85401</v>
      </c>
      <c r="H81" s="40">
        <f t="shared" si="13"/>
        <v>1400</v>
      </c>
      <c r="I81" s="40">
        <v>0</v>
      </c>
      <c r="J81" s="40">
        <v>1200</v>
      </c>
      <c r="K81" s="40">
        <v>200</v>
      </c>
      <c r="L81" s="40"/>
      <c r="M81" s="40"/>
      <c r="N81" s="40"/>
      <c r="O81" s="40"/>
      <c r="P81" s="40"/>
      <c r="Q81" s="40"/>
      <c r="R81" s="40"/>
      <c r="S81" s="40">
        <v>1400</v>
      </c>
    </row>
    <row r="82" spans="1:19" s="41" customFormat="1" ht="45" customHeight="1" outlineLevel="2">
      <c r="A82" s="30" t="s">
        <v>130</v>
      </c>
      <c r="B82" s="36" t="s">
        <v>22</v>
      </c>
      <c r="C82" s="37" t="s">
        <v>28</v>
      </c>
      <c r="D82" s="38">
        <v>2011</v>
      </c>
      <c r="E82" s="39">
        <v>2012</v>
      </c>
      <c r="F82" s="39">
        <v>801</v>
      </c>
      <c r="G82" s="39">
        <v>80101</v>
      </c>
      <c r="H82" s="40">
        <f t="shared" si="13"/>
        <v>27833.48</v>
      </c>
      <c r="I82" s="40">
        <v>0</v>
      </c>
      <c r="J82" s="40">
        <v>23138.18</v>
      </c>
      <c r="K82" s="40">
        <v>4695.3</v>
      </c>
      <c r="L82" s="40"/>
      <c r="M82" s="40"/>
      <c r="N82" s="40"/>
      <c r="O82" s="40"/>
      <c r="P82" s="40"/>
      <c r="Q82" s="40"/>
      <c r="R82" s="40"/>
      <c r="S82" s="40">
        <v>27833.48</v>
      </c>
    </row>
    <row r="83" spans="1:19" s="41" customFormat="1" ht="46.5" customHeight="1" outlineLevel="2">
      <c r="A83" s="30" t="s">
        <v>131</v>
      </c>
      <c r="B83" s="36" t="s">
        <v>22</v>
      </c>
      <c r="C83" s="37" t="s">
        <v>28</v>
      </c>
      <c r="D83" s="38">
        <v>2011</v>
      </c>
      <c r="E83" s="39">
        <v>2012</v>
      </c>
      <c r="F83" s="39">
        <v>801</v>
      </c>
      <c r="G83" s="39">
        <v>80148</v>
      </c>
      <c r="H83" s="40">
        <f t="shared" si="13"/>
        <v>1185.24</v>
      </c>
      <c r="I83" s="40">
        <v>0</v>
      </c>
      <c r="J83" s="40">
        <v>932.89</v>
      </c>
      <c r="K83" s="40">
        <v>252.35</v>
      </c>
      <c r="L83" s="40"/>
      <c r="M83" s="40"/>
      <c r="N83" s="40"/>
      <c r="O83" s="40"/>
      <c r="P83" s="40"/>
      <c r="Q83" s="40"/>
      <c r="R83" s="40"/>
      <c r="S83" s="40">
        <v>1185.24</v>
      </c>
    </row>
    <row r="84" spans="1:19" s="41" customFormat="1" ht="48.75" customHeight="1" outlineLevel="2">
      <c r="A84" s="30" t="s">
        <v>132</v>
      </c>
      <c r="B84" s="36" t="s">
        <v>22</v>
      </c>
      <c r="C84" s="37" t="s">
        <v>28</v>
      </c>
      <c r="D84" s="38">
        <v>2011</v>
      </c>
      <c r="E84" s="39">
        <v>2012</v>
      </c>
      <c r="F84" s="39">
        <v>854</v>
      </c>
      <c r="G84" s="39">
        <v>85401</v>
      </c>
      <c r="H84" s="40">
        <f t="shared" si="13"/>
        <v>457.04999999999995</v>
      </c>
      <c r="I84" s="40">
        <v>0</v>
      </c>
      <c r="J84" s="40">
        <v>364.64</v>
      </c>
      <c r="K84" s="40">
        <v>92.41</v>
      </c>
      <c r="L84" s="40"/>
      <c r="M84" s="40"/>
      <c r="N84" s="40"/>
      <c r="O84" s="40"/>
      <c r="P84" s="40"/>
      <c r="Q84" s="40"/>
      <c r="R84" s="40"/>
      <c r="S84" s="40">
        <v>457.05</v>
      </c>
    </row>
    <row r="85" spans="1:19" s="41" customFormat="1" ht="49.5" customHeight="1" outlineLevel="2">
      <c r="A85" s="30" t="s">
        <v>133</v>
      </c>
      <c r="B85" s="36" t="s">
        <v>22</v>
      </c>
      <c r="C85" s="37" t="s">
        <v>29</v>
      </c>
      <c r="D85" s="38">
        <v>2011</v>
      </c>
      <c r="E85" s="39">
        <v>2012</v>
      </c>
      <c r="F85" s="39">
        <v>801</v>
      </c>
      <c r="G85" s="39">
        <v>80110</v>
      </c>
      <c r="H85" s="40">
        <f t="shared" si="13"/>
        <v>18500</v>
      </c>
      <c r="I85" s="40">
        <v>0</v>
      </c>
      <c r="J85" s="40">
        <v>15500</v>
      </c>
      <c r="K85" s="40">
        <v>3000</v>
      </c>
      <c r="L85" s="40"/>
      <c r="M85" s="40"/>
      <c r="N85" s="40"/>
      <c r="O85" s="40"/>
      <c r="P85" s="40"/>
      <c r="Q85" s="40"/>
      <c r="R85" s="40"/>
      <c r="S85" s="40">
        <v>18500</v>
      </c>
    </row>
    <row r="86" spans="1:19" s="41" customFormat="1" ht="45" customHeight="1" outlineLevel="2">
      <c r="A86" s="30" t="s">
        <v>134</v>
      </c>
      <c r="B86" s="36" t="s">
        <v>22</v>
      </c>
      <c r="C86" s="37" t="s">
        <v>29</v>
      </c>
      <c r="D86" s="38">
        <v>2011</v>
      </c>
      <c r="E86" s="39">
        <v>2012</v>
      </c>
      <c r="F86" s="39">
        <v>801</v>
      </c>
      <c r="G86" s="39">
        <v>80148</v>
      </c>
      <c r="H86" s="40">
        <f t="shared" si="13"/>
        <v>21800</v>
      </c>
      <c r="I86" s="40">
        <v>0</v>
      </c>
      <c r="J86" s="40">
        <v>18800</v>
      </c>
      <c r="K86" s="40">
        <v>3000</v>
      </c>
      <c r="L86" s="40"/>
      <c r="M86" s="40"/>
      <c r="N86" s="40"/>
      <c r="O86" s="40"/>
      <c r="P86" s="40"/>
      <c r="Q86" s="40"/>
      <c r="R86" s="40"/>
      <c r="S86" s="40">
        <v>21800</v>
      </c>
    </row>
    <row r="87" spans="1:19" s="41" customFormat="1" ht="47.25" customHeight="1" outlineLevel="2">
      <c r="A87" s="30" t="s">
        <v>135</v>
      </c>
      <c r="B87" s="36" t="s">
        <v>22</v>
      </c>
      <c r="C87" s="37" t="s">
        <v>29</v>
      </c>
      <c r="D87" s="38">
        <v>2011</v>
      </c>
      <c r="E87" s="39">
        <v>2012</v>
      </c>
      <c r="F87" s="39">
        <v>854</v>
      </c>
      <c r="G87" s="39">
        <v>85401</v>
      </c>
      <c r="H87" s="40">
        <f t="shared" si="13"/>
        <v>1300</v>
      </c>
      <c r="I87" s="40">
        <v>0</v>
      </c>
      <c r="J87" s="40">
        <v>1000</v>
      </c>
      <c r="K87" s="40">
        <v>300</v>
      </c>
      <c r="L87" s="40"/>
      <c r="M87" s="40"/>
      <c r="N87" s="40"/>
      <c r="O87" s="40"/>
      <c r="P87" s="40"/>
      <c r="Q87" s="40"/>
      <c r="R87" s="40"/>
      <c r="S87" s="40">
        <v>1300</v>
      </c>
    </row>
    <row r="88" spans="1:19" s="41" customFormat="1" ht="51" customHeight="1" outlineLevel="2">
      <c r="A88" s="30" t="s">
        <v>136</v>
      </c>
      <c r="B88" s="36" t="s">
        <v>22</v>
      </c>
      <c r="C88" s="37" t="s">
        <v>30</v>
      </c>
      <c r="D88" s="38">
        <v>2011</v>
      </c>
      <c r="E88" s="39">
        <v>2012</v>
      </c>
      <c r="F88" s="39">
        <v>801</v>
      </c>
      <c r="G88" s="39">
        <v>80110</v>
      </c>
      <c r="H88" s="40">
        <f t="shared" si="13"/>
        <v>24200</v>
      </c>
      <c r="I88" s="40">
        <v>0</v>
      </c>
      <c r="J88" s="40">
        <v>20400</v>
      </c>
      <c r="K88" s="40">
        <v>3800</v>
      </c>
      <c r="L88" s="40"/>
      <c r="M88" s="40"/>
      <c r="N88" s="40"/>
      <c r="O88" s="40"/>
      <c r="P88" s="40"/>
      <c r="Q88" s="40"/>
      <c r="R88" s="40"/>
      <c r="S88" s="40">
        <v>24200</v>
      </c>
    </row>
    <row r="89" spans="1:19" s="41" customFormat="1" ht="51" customHeight="1" outlineLevel="2">
      <c r="A89" s="30" t="s">
        <v>137</v>
      </c>
      <c r="B89" s="36" t="s">
        <v>22</v>
      </c>
      <c r="C89" s="37" t="s">
        <v>30</v>
      </c>
      <c r="D89" s="38">
        <v>2011</v>
      </c>
      <c r="E89" s="39">
        <v>2012</v>
      </c>
      <c r="F89" s="39">
        <v>801</v>
      </c>
      <c r="G89" s="39">
        <v>80148</v>
      </c>
      <c r="H89" s="40">
        <f t="shared" si="13"/>
        <v>6000</v>
      </c>
      <c r="I89" s="40">
        <v>0</v>
      </c>
      <c r="J89" s="40">
        <v>5000</v>
      </c>
      <c r="K89" s="40">
        <v>1000</v>
      </c>
      <c r="L89" s="40"/>
      <c r="M89" s="40"/>
      <c r="N89" s="40"/>
      <c r="O89" s="40"/>
      <c r="P89" s="40"/>
      <c r="Q89" s="40"/>
      <c r="R89" s="40"/>
      <c r="S89" s="40">
        <v>6000</v>
      </c>
    </row>
    <row r="90" spans="1:19" s="41" customFormat="1" ht="45.75" customHeight="1" outlineLevel="2">
      <c r="A90" s="30" t="s">
        <v>138</v>
      </c>
      <c r="B90" s="36" t="s">
        <v>22</v>
      </c>
      <c r="C90" s="37" t="s">
        <v>30</v>
      </c>
      <c r="D90" s="38">
        <v>2011</v>
      </c>
      <c r="E90" s="39">
        <v>2012</v>
      </c>
      <c r="F90" s="39">
        <v>854</v>
      </c>
      <c r="G90" s="39">
        <v>85401</v>
      </c>
      <c r="H90" s="40">
        <f t="shared" si="13"/>
        <v>400</v>
      </c>
      <c r="I90" s="40">
        <v>0</v>
      </c>
      <c r="J90" s="40">
        <v>350</v>
      </c>
      <c r="K90" s="40">
        <v>50</v>
      </c>
      <c r="L90" s="40"/>
      <c r="M90" s="40"/>
      <c r="N90" s="40"/>
      <c r="O90" s="40"/>
      <c r="P90" s="40"/>
      <c r="Q90" s="40"/>
      <c r="R90" s="40"/>
      <c r="S90" s="40">
        <v>400</v>
      </c>
    </row>
    <row r="91" spans="1:19" s="41" customFormat="1" ht="42.75" customHeight="1" outlineLevel="2">
      <c r="A91" s="30" t="s">
        <v>139</v>
      </c>
      <c r="B91" s="36" t="s">
        <v>22</v>
      </c>
      <c r="C91" s="37" t="s">
        <v>31</v>
      </c>
      <c r="D91" s="38">
        <v>2011</v>
      </c>
      <c r="E91" s="39">
        <v>2012</v>
      </c>
      <c r="F91" s="39">
        <v>801</v>
      </c>
      <c r="G91" s="39">
        <v>80110</v>
      </c>
      <c r="H91" s="40">
        <f t="shared" si="13"/>
        <v>27800</v>
      </c>
      <c r="I91" s="40">
        <v>0</v>
      </c>
      <c r="J91" s="40">
        <v>25000</v>
      </c>
      <c r="K91" s="40">
        <v>2800</v>
      </c>
      <c r="L91" s="40"/>
      <c r="M91" s="40"/>
      <c r="N91" s="40"/>
      <c r="O91" s="40"/>
      <c r="P91" s="40"/>
      <c r="Q91" s="40"/>
      <c r="R91" s="40"/>
      <c r="S91" s="40">
        <v>27800</v>
      </c>
    </row>
    <row r="92" spans="1:19" s="41" customFormat="1" ht="48" customHeight="1" outlineLevel="2">
      <c r="A92" s="30" t="s">
        <v>140</v>
      </c>
      <c r="B92" s="36" t="s">
        <v>22</v>
      </c>
      <c r="C92" s="37" t="s">
        <v>31</v>
      </c>
      <c r="D92" s="38">
        <v>2011</v>
      </c>
      <c r="E92" s="39">
        <v>2012</v>
      </c>
      <c r="F92" s="39">
        <v>801</v>
      </c>
      <c r="G92" s="39">
        <v>80148</v>
      </c>
      <c r="H92" s="40">
        <f t="shared" si="13"/>
        <v>3150</v>
      </c>
      <c r="I92" s="40">
        <v>0</v>
      </c>
      <c r="J92" s="40">
        <v>2800</v>
      </c>
      <c r="K92" s="40">
        <v>350</v>
      </c>
      <c r="L92" s="40"/>
      <c r="M92" s="40"/>
      <c r="N92" s="40"/>
      <c r="O92" s="40"/>
      <c r="P92" s="40"/>
      <c r="Q92" s="40"/>
      <c r="R92" s="40"/>
      <c r="S92" s="40">
        <v>3150</v>
      </c>
    </row>
    <row r="93" spans="1:19" s="41" customFormat="1" ht="46.5" customHeight="1" outlineLevel="2">
      <c r="A93" s="30" t="s">
        <v>141</v>
      </c>
      <c r="B93" s="36" t="s">
        <v>22</v>
      </c>
      <c r="C93" s="37" t="s">
        <v>31</v>
      </c>
      <c r="D93" s="38">
        <v>2011</v>
      </c>
      <c r="E93" s="39">
        <v>2012</v>
      </c>
      <c r="F93" s="39">
        <v>854</v>
      </c>
      <c r="G93" s="39">
        <v>85401</v>
      </c>
      <c r="H93" s="40">
        <f t="shared" si="13"/>
        <v>900</v>
      </c>
      <c r="I93" s="40">
        <v>0</v>
      </c>
      <c r="J93" s="40">
        <v>800</v>
      </c>
      <c r="K93" s="40">
        <v>100</v>
      </c>
      <c r="L93" s="40"/>
      <c r="M93" s="40"/>
      <c r="N93" s="40"/>
      <c r="O93" s="40"/>
      <c r="P93" s="40"/>
      <c r="Q93" s="40"/>
      <c r="R93" s="40"/>
      <c r="S93" s="40">
        <v>900</v>
      </c>
    </row>
    <row r="94" spans="1:19" s="41" customFormat="1" ht="43.5" customHeight="1" outlineLevel="2">
      <c r="A94" s="30" t="s">
        <v>142</v>
      </c>
      <c r="B94" s="36" t="s">
        <v>22</v>
      </c>
      <c r="C94" s="37" t="s">
        <v>32</v>
      </c>
      <c r="D94" s="38">
        <v>2011</v>
      </c>
      <c r="E94" s="39">
        <v>2012</v>
      </c>
      <c r="F94" s="39">
        <v>801</v>
      </c>
      <c r="G94" s="39">
        <v>80110</v>
      </c>
      <c r="H94" s="40">
        <f t="shared" si="13"/>
        <v>57000</v>
      </c>
      <c r="I94" s="40">
        <v>0</v>
      </c>
      <c r="J94" s="40">
        <v>50000</v>
      </c>
      <c r="K94" s="40">
        <v>7000</v>
      </c>
      <c r="L94" s="40"/>
      <c r="M94" s="40"/>
      <c r="N94" s="40"/>
      <c r="O94" s="40"/>
      <c r="P94" s="40"/>
      <c r="Q94" s="40"/>
      <c r="R94" s="40"/>
      <c r="S94" s="40">
        <v>57000</v>
      </c>
    </row>
    <row r="95" spans="1:19" s="41" customFormat="1" ht="47.25" customHeight="1" outlineLevel="2">
      <c r="A95" s="30" t="s">
        <v>143</v>
      </c>
      <c r="B95" s="36" t="s">
        <v>22</v>
      </c>
      <c r="C95" s="37" t="s">
        <v>32</v>
      </c>
      <c r="D95" s="38">
        <v>2011</v>
      </c>
      <c r="E95" s="39">
        <v>2012</v>
      </c>
      <c r="F95" s="39">
        <v>801</v>
      </c>
      <c r="G95" s="39">
        <v>80148</v>
      </c>
      <c r="H95" s="40">
        <f t="shared" si="13"/>
        <v>13300</v>
      </c>
      <c r="I95" s="40">
        <v>0</v>
      </c>
      <c r="J95" s="40">
        <v>12000</v>
      </c>
      <c r="K95" s="40">
        <v>1300</v>
      </c>
      <c r="L95" s="40"/>
      <c r="M95" s="40"/>
      <c r="N95" s="40"/>
      <c r="O95" s="40"/>
      <c r="P95" s="40"/>
      <c r="Q95" s="40"/>
      <c r="R95" s="40"/>
      <c r="S95" s="40">
        <v>13300</v>
      </c>
    </row>
    <row r="96" spans="1:19" s="41" customFormat="1" ht="46.5" customHeight="1" outlineLevel="2">
      <c r="A96" s="30" t="s">
        <v>144</v>
      </c>
      <c r="B96" s="36" t="s">
        <v>22</v>
      </c>
      <c r="C96" s="37" t="s">
        <v>32</v>
      </c>
      <c r="D96" s="38">
        <v>2011</v>
      </c>
      <c r="E96" s="39">
        <v>2012</v>
      </c>
      <c r="F96" s="39">
        <v>854</v>
      </c>
      <c r="G96" s="39">
        <v>85401</v>
      </c>
      <c r="H96" s="40">
        <f t="shared" si="13"/>
        <v>900</v>
      </c>
      <c r="I96" s="40">
        <v>0</v>
      </c>
      <c r="J96" s="40">
        <v>800</v>
      </c>
      <c r="K96" s="40">
        <v>100</v>
      </c>
      <c r="L96" s="40"/>
      <c r="M96" s="40"/>
      <c r="N96" s="40"/>
      <c r="O96" s="40"/>
      <c r="P96" s="40"/>
      <c r="Q96" s="40"/>
      <c r="R96" s="40"/>
      <c r="S96" s="40">
        <v>900</v>
      </c>
    </row>
    <row r="97" spans="1:19" s="41" customFormat="1" ht="30" customHeight="1" outlineLevel="2">
      <c r="A97" s="30" t="s">
        <v>145</v>
      </c>
      <c r="B97" s="36" t="s">
        <v>22</v>
      </c>
      <c r="C97" s="37" t="s">
        <v>33</v>
      </c>
      <c r="D97" s="38">
        <v>2010</v>
      </c>
      <c r="E97" s="39">
        <v>2012</v>
      </c>
      <c r="F97" s="39">
        <v>801</v>
      </c>
      <c r="G97" s="39">
        <v>80101</v>
      </c>
      <c r="H97" s="40">
        <f t="shared" si="13"/>
        <v>24100</v>
      </c>
      <c r="I97" s="40">
        <v>0</v>
      </c>
      <c r="J97" s="40">
        <v>22000</v>
      </c>
      <c r="K97" s="40">
        <v>2100</v>
      </c>
      <c r="L97" s="40"/>
      <c r="M97" s="40"/>
      <c r="N97" s="40"/>
      <c r="O97" s="40"/>
      <c r="P97" s="40"/>
      <c r="Q97" s="40"/>
      <c r="R97" s="40"/>
      <c r="S97" s="40">
        <v>24100</v>
      </c>
    </row>
    <row r="98" spans="1:19" s="41" customFormat="1" ht="53.25" customHeight="1" outlineLevel="2">
      <c r="A98" s="30" t="s">
        <v>146</v>
      </c>
      <c r="B98" s="36" t="s">
        <v>22</v>
      </c>
      <c r="C98" s="37" t="s">
        <v>33</v>
      </c>
      <c r="D98" s="38">
        <v>2011</v>
      </c>
      <c r="E98" s="39">
        <v>2012</v>
      </c>
      <c r="F98" s="39">
        <v>801</v>
      </c>
      <c r="G98" s="39">
        <v>8010</v>
      </c>
      <c r="H98" s="40">
        <f t="shared" si="13"/>
        <v>12200</v>
      </c>
      <c r="I98" s="40">
        <v>0</v>
      </c>
      <c r="J98" s="40">
        <v>10500</v>
      </c>
      <c r="K98" s="40">
        <v>1700</v>
      </c>
      <c r="L98" s="40"/>
      <c r="M98" s="40"/>
      <c r="N98" s="40"/>
      <c r="O98" s="40"/>
      <c r="P98" s="40"/>
      <c r="Q98" s="40"/>
      <c r="R98" s="40"/>
      <c r="S98" s="40">
        <v>12200</v>
      </c>
    </row>
    <row r="99" spans="1:19" s="41" customFormat="1" ht="44.25" customHeight="1" outlineLevel="2">
      <c r="A99" s="30" t="s">
        <v>147</v>
      </c>
      <c r="B99" s="36" t="s">
        <v>22</v>
      </c>
      <c r="C99" s="37" t="s">
        <v>33</v>
      </c>
      <c r="D99" s="38">
        <v>2011</v>
      </c>
      <c r="E99" s="39">
        <v>2012</v>
      </c>
      <c r="F99" s="39">
        <v>801</v>
      </c>
      <c r="G99" s="39">
        <v>80148</v>
      </c>
      <c r="H99" s="40">
        <f t="shared" si="13"/>
        <v>19700</v>
      </c>
      <c r="I99" s="40">
        <v>0</v>
      </c>
      <c r="J99" s="40">
        <v>16200</v>
      </c>
      <c r="K99" s="40">
        <v>3500</v>
      </c>
      <c r="L99" s="40"/>
      <c r="M99" s="40"/>
      <c r="N99" s="40"/>
      <c r="O99" s="40"/>
      <c r="P99" s="40"/>
      <c r="Q99" s="40"/>
      <c r="R99" s="40"/>
      <c r="S99" s="40">
        <v>19700</v>
      </c>
    </row>
    <row r="100" spans="1:19" s="41" customFormat="1" ht="48.75" customHeight="1" outlineLevel="2">
      <c r="A100" s="30" t="s">
        <v>148</v>
      </c>
      <c r="B100" s="36" t="s">
        <v>22</v>
      </c>
      <c r="C100" s="37" t="s">
        <v>33</v>
      </c>
      <c r="D100" s="38">
        <v>2011</v>
      </c>
      <c r="E100" s="39">
        <v>2012</v>
      </c>
      <c r="F100" s="39">
        <v>854</v>
      </c>
      <c r="G100" s="39">
        <v>85401</v>
      </c>
      <c r="H100" s="40">
        <f t="shared" si="13"/>
        <v>1400</v>
      </c>
      <c r="I100" s="40">
        <v>0</v>
      </c>
      <c r="J100" s="40">
        <v>1200</v>
      </c>
      <c r="K100" s="40">
        <v>200</v>
      </c>
      <c r="L100" s="40"/>
      <c r="M100" s="40"/>
      <c r="N100" s="40"/>
      <c r="O100" s="40"/>
      <c r="P100" s="40"/>
      <c r="Q100" s="40"/>
      <c r="R100" s="40"/>
      <c r="S100" s="40">
        <v>1400</v>
      </c>
    </row>
    <row r="101" spans="1:19" s="41" customFormat="1" ht="60" customHeight="1" outlineLevel="2">
      <c r="A101" s="30" t="s">
        <v>149</v>
      </c>
      <c r="B101" s="36" t="s">
        <v>43</v>
      </c>
      <c r="C101" s="37" t="s">
        <v>37</v>
      </c>
      <c r="D101" s="38">
        <v>2011</v>
      </c>
      <c r="E101" s="39">
        <v>2012</v>
      </c>
      <c r="F101" s="39">
        <v>801</v>
      </c>
      <c r="G101" s="39">
        <v>80104</v>
      </c>
      <c r="H101" s="40">
        <f t="shared" ref="H101:H165" si="14">SUM(I101:R101)</f>
        <v>11900</v>
      </c>
      <c r="I101" s="40">
        <v>0</v>
      </c>
      <c r="J101" s="40">
        <v>11000</v>
      </c>
      <c r="K101" s="40">
        <v>900</v>
      </c>
      <c r="L101" s="40"/>
      <c r="M101" s="40"/>
      <c r="N101" s="40"/>
      <c r="O101" s="40"/>
      <c r="P101" s="40"/>
      <c r="Q101" s="40"/>
      <c r="R101" s="40"/>
      <c r="S101" s="40">
        <v>11900</v>
      </c>
    </row>
    <row r="102" spans="1:19" s="41" customFormat="1" ht="56.25" customHeight="1" outlineLevel="2">
      <c r="A102" s="30" t="s">
        <v>150</v>
      </c>
      <c r="B102" s="36" t="s">
        <v>43</v>
      </c>
      <c r="C102" s="37" t="s">
        <v>37</v>
      </c>
      <c r="D102" s="38">
        <v>2011</v>
      </c>
      <c r="E102" s="39">
        <v>2012</v>
      </c>
      <c r="F102" s="39">
        <v>801</v>
      </c>
      <c r="G102" s="39">
        <v>80148</v>
      </c>
      <c r="H102" s="40">
        <f t="shared" si="14"/>
        <v>1100</v>
      </c>
      <c r="I102" s="40">
        <v>0</v>
      </c>
      <c r="J102" s="40">
        <v>1000</v>
      </c>
      <c r="K102" s="40">
        <v>100</v>
      </c>
      <c r="L102" s="40"/>
      <c r="M102" s="40"/>
      <c r="N102" s="40"/>
      <c r="O102" s="40"/>
      <c r="P102" s="40"/>
      <c r="Q102" s="40"/>
      <c r="R102" s="40"/>
      <c r="S102" s="40">
        <v>1100</v>
      </c>
    </row>
    <row r="103" spans="1:19" s="41" customFormat="1" ht="66" customHeight="1" outlineLevel="2">
      <c r="A103" s="30" t="s">
        <v>151</v>
      </c>
      <c r="B103" s="36" t="s">
        <v>43</v>
      </c>
      <c r="C103" s="37" t="s">
        <v>37</v>
      </c>
      <c r="D103" s="38">
        <v>2011</v>
      </c>
      <c r="E103" s="39">
        <v>2012</v>
      </c>
      <c r="F103" s="39">
        <v>801</v>
      </c>
      <c r="G103" s="39">
        <v>80103</v>
      </c>
      <c r="H103" s="40">
        <f t="shared" si="14"/>
        <v>760</v>
      </c>
      <c r="I103" s="40">
        <v>0</v>
      </c>
      <c r="J103" s="40">
        <v>700</v>
      </c>
      <c r="K103" s="40">
        <v>60</v>
      </c>
      <c r="L103" s="40"/>
      <c r="M103" s="40"/>
      <c r="N103" s="40"/>
      <c r="O103" s="40"/>
      <c r="P103" s="40"/>
      <c r="Q103" s="40"/>
      <c r="R103" s="40"/>
      <c r="S103" s="40">
        <v>760</v>
      </c>
    </row>
    <row r="104" spans="1:19" s="41" customFormat="1" ht="66" customHeight="1" outlineLevel="2">
      <c r="A104" s="30" t="s">
        <v>152</v>
      </c>
      <c r="B104" s="36" t="s">
        <v>43</v>
      </c>
      <c r="C104" s="37" t="s">
        <v>36</v>
      </c>
      <c r="D104" s="38">
        <v>2011</v>
      </c>
      <c r="E104" s="39">
        <v>2012</v>
      </c>
      <c r="F104" s="39">
        <v>801</v>
      </c>
      <c r="G104" s="39">
        <v>80104</v>
      </c>
      <c r="H104" s="40">
        <f t="shared" si="14"/>
        <v>11000</v>
      </c>
      <c r="I104" s="40">
        <v>0</v>
      </c>
      <c r="J104" s="40">
        <v>10000</v>
      </c>
      <c r="K104" s="40">
        <v>1000</v>
      </c>
      <c r="L104" s="40"/>
      <c r="M104" s="40"/>
      <c r="N104" s="40"/>
      <c r="O104" s="40"/>
      <c r="P104" s="40"/>
      <c r="Q104" s="40"/>
      <c r="R104" s="40"/>
      <c r="S104" s="40">
        <v>11000</v>
      </c>
    </row>
    <row r="105" spans="1:19" s="41" customFormat="1" ht="62.25" customHeight="1" outlineLevel="2">
      <c r="A105" s="30" t="s">
        <v>153</v>
      </c>
      <c r="B105" s="36" t="s">
        <v>43</v>
      </c>
      <c r="C105" s="37" t="s">
        <v>36</v>
      </c>
      <c r="D105" s="38">
        <v>2011</v>
      </c>
      <c r="E105" s="39">
        <v>2012</v>
      </c>
      <c r="F105" s="39">
        <v>801</v>
      </c>
      <c r="G105" s="39">
        <v>80148</v>
      </c>
      <c r="H105" s="40">
        <f t="shared" si="14"/>
        <v>1100</v>
      </c>
      <c r="I105" s="40">
        <v>0</v>
      </c>
      <c r="J105" s="40">
        <v>1000</v>
      </c>
      <c r="K105" s="40">
        <v>100</v>
      </c>
      <c r="L105" s="40"/>
      <c r="M105" s="40"/>
      <c r="N105" s="40"/>
      <c r="O105" s="40"/>
      <c r="P105" s="40"/>
      <c r="Q105" s="40"/>
      <c r="R105" s="40"/>
      <c r="S105" s="40">
        <v>1100</v>
      </c>
    </row>
    <row r="106" spans="1:19" s="41" customFormat="1" ht="58.5" customHeight="1" outlineLevel="2">
      <c r="A106" s="30" t="s">
        <v>154</v>
      </c>
      <c r="B106" s="36" t="s">
        <v>43</v>
      </c>
      <c r="C106" s="37" t="s">
        <v>35</v>
      </c>
      <c r="D106" s="38">
        <v>2011</v>
      </c>
      <c r="E106" s="39">
        <v>2012</v>
      </c>
      <c r="F106" s="39">
        <v>801</v>
      </c>
      <c r="G106" s="39">
        <v>80104</v>
      </c>
      <c r="H106" s="40">
        <f t="shared" si="14"/>
        <v>6900</v>
      </c>
      <c r="I106" s="40">
        <v>0</v>
      </c>
      <c r="J106" s="40">
        <v>6300</v>
      </c>
      <c r="K106" s="40">
        <v>600</v>
      </c>
      <c r="L106" s="40"/>
      <c r="M106" s="40"/>
      <c r="N106" s="40"/>
      <c r="O106" s="40"/>
      <c r="P106" s="40"/>
      <c r="Q106" s="40"/>
      <c r="R106" s="40"/>
      <c r="S106" s="40">
        <v>6900</v>
      </c>
    </row>
    <row r="107" spans="1:19" s="41" customFormat="1" ht="63.75" customHeight="1" outlineLevel="2">
      <c r="A107" s="30" t="s">
        <v>155</v>
      </c>
      <c r="B107" s="36" t="s">
        <v>43</v>
      </c>
      <c r="C107" s="37" t="s">
        <v>35</v>
      </c>
      <c r="D107" s="38">
        <v>2011</v>
      </c>
      <c r="E107" s="39">
        <v>2012</v>
      </c>
      <c r="F107" s="39">
        <v>801</v>
      </c>
      <c r="G107" s="39">
        <v>80148</v>
      </c>
      <c r="H107" s="40">
        <f t="shared" si="14"/>
        <v>1100</v>
      </c>
      <c r="I107" s="40">
        <v>0</v>
      </c>
      <c r="J107" s="40">
        <v>1000</v>
      </c>
      <c r="K107" s="40">
        <v>100</v>
      </c>
      <c r="L107" s="40"/>
      <c r="M107" s="40"/>
      <c r="N107" s="40"/>
      <c r="O107" s="40"/>
      <c r="P107" s="40"/>
      <c r="Q107" s="40"/>
      <c r="R107" s="40"/>
      <c r="S107" s="40">
        <v>1100</v>
      </c>
    </row>
    <row r="108" spans="1:19" s="41" customFormat="1" ht="63.75" customHeight="1" outlineLevel="2">
      <c r="A108" s="30" t="s">
        <v>156</v>
      </c>
      <c r="B108" s="36" t="s">
        <v>43</v>
      </c>
      <c r="C108" s="37" t="s">
        <v>34</v>
      </c>
      <c r="D108" s="38">
        <v>2011</v>
      </c>
      <c r="E108" s="39">
        <v>2012</v>
      </c>
      <c r="F108" s="39">
        <v>801</v>
      </c>
      <c r="G108" s="39">
        <v>80104</v>
      </c>
      <c r="H108" s="40">
        <f t="shared" si="14"/>
        <v>6900</v>
      </c>
      <c r="I108" s="40">
        <v>0</v>
      </c>
      <c r="J108" s="40">
        <v>6300</v>
      </c>
      <c r="K108" s="40">
        <v>600</v>
      </c>
      <c r="L108" s="40"/>
      <c r="M108" s="40"/>
      <c r="N108" s="40"/>
      <c r="O108" s="40"/>
      <c r="P108" s="40"/>
      <c r="Q108" s="40"/>
      <c r="R108" s="40"/>
      <c r="S108" s="40">
        <v>6900</v>
      </c>
    </row>
    <row r="109" spans="1:19" s="41" customFormat="1" ht="60" customHeight="1" outlineLevel="2">
      <c r="A109" s="30" t="s">
        <v>157</v>
      </c>
      <c r="B109" s="36" t="s">
        <v>43</v>
      </c>
      <c r="C109" s="37" t="s">
        <v>34</v>
      </c>
      <c r="D109" s="38">
        <v>2011</v>
      </c>
      <c r="E109" s="39">
        <v>2012</v>
      </c>
      <c r="F109" s="39">
        <v>801</v>
      </c>
      <c r="G109" s="39">
        <v>80148</v>
      </c>
      <c r="H109" s="40">
        <f t="shared" si="14"/>
        <v>1400</v>
      </c>
      <c r="I109" s="40">
        <v>0</v>
      </c>
      <c r="J109" s="40">
        <v>1200</v>
      </c>
      <c r="K109" s="40">
        <v>200</v>
      </c>
      <c r="L109" s="40"/>
      <c r="M109" s="40"/>
      <c r="N109" s="40"/>
      <c r="O109" s="40"/>
      <c r="P109" s="40"/>
      <c r="Q109" s="40"/>
      <c r="R109" s="40"/>
      <c r="S109" s="40">
        <v>1400</v>
      </c>
    </row>
    <row r="110" spans="1:19" s="41" customFormat="1" ht="68.25" customHeight="1" outlineLevel="2">
      <c r="A110" s="30" t="s">
        <v>158</v>
      </c>
      <c r="B110" s="36" t="s">
        <v>43</v>
      </c>
      <c r="C110" s="37" t="s">
        <v>38</v>
      </c>
      <c r="D110" s="38">
        <v>2011</v>
      </c>
      <c r="E110" s="39">
        <v>2012</v>
      </c>
      <c r="F110" s="39">
        <v>801</v>
      </c>
      <c r="G110" s="39">
        <v>80104</v>
      </c>
      <c r="H110" s="40">
        <f t="shared" si="14"/>
        <v>54000</v>
      </c>
      <c r="I110" s="40">
        <v>0</v>
      </c>
      <c r="J110" s="40">
        <v>50000</v>
      </c>
      <c r="K110" s="40">
        <v>4000</v>
      </c>
      <c r="L110" s="40"/>
      <c r="M110" s="40"/>
      <c r="N110" s="40"/>
      <c r="O110" s="40"/>
      <c r="P110" s="40"/>
      <c r="Q110" s="40"/>
      <c r="R110" s="40"/>
      <c r="S110" s="40">
        <v>54000</v>
      </c>
    </row>
    <row r="111" spans="1:19" s="41" customFormat="1" ht="30" customHeight="1" outlineLevel="2">
      <c r="A111" s="30" t="s">
        <v>159</v>
      </c>
      <c r="B111" s="36" t="s">
        <v>43</v>
      </c>
      <c r="C111" s="37" t="s">
        <v>38</v>
      </c>
      <c r="D111" s="38">
        <v>2011</v>
      </c>
      <c r="E111" s="39">
        <v>2012</v>
      </c>
      <c r="F111" s="39">
        <v>801</v>
      </c>
      <c r="G111" s="39">
        <v>80148</v>
      </c>
      <c r="H111" s="40">
        <f t="shared" si="14"/>
        <v>6200</v>
      </c>
      <c r="I111" s="40">
        <v>0</v>
      </c>
      <c r="J111" s="40">
        <v>5500</v>
      </c>
      <c r="K111" s="40">
        <v>700</v>
      </c>
      <c r="L111" s="40"/>
      <c r="M111" s="40"/>
      <c r="N111" s="40"/>
      <c r="O111" s="40"/>
      <c r="P111" s="40"/>
      <c r="Q111" s="40"/>
      <c r="R111" s="40"/>
      <c r="S111" s="40">
        <v>6200</v>
      </c>
    </row>
    <row r="112" spans="1:19" s="41" customFormat="1" ht="30" customHeight="1" outlineLevel="2">
      <c r="A112" s="30" t="s">
        <v>160</v>
      </c>
      <c r="B112" s="36" t="s">
        <v>43</v>
      </c>
      <c r="C112" s="37" t="s">
        <v>39</v>
      </c>
      <c r="D112" s="38">
        <v>2011</v>
      </c>
      <c r="E112" s="39">
        <v>2012</v>
      </c>
      <c r="F112" s="39">
        <v>801</v>
      </c>
      <c r="G112" s="39">
        <v>80104</v>
      </c>
      <c r="H112" s="40">
        <f t="shared" si="14"/>
        <v>43000</v>
      </c>
      <c r="I112" s="40">
        <v>0</v>
      </c>
      <c r="J112" s="40">
        <v>39000</v>
      </c>
      <c r="K112" s="40">
        <v>4000</v>
      </c>
      <c r="L112" s="40"/>
      <c r="M112" s="40"/>
      <c r="N112" s="40"/>
      <c r="O112" s="40"/>
      <c r="P112" s="40"/>
      <c r="Q112" s="40"/>
      <c r="R112" s="40"/>
      <c r="S112" s="40">
        <v>43000</v>
      </c>
    </row>
    <row r="113" spans="1:19" s="41" customFormat="1" ht="62.25" customHeight="1" outlineLevel="2">
      <c r="A113" s="30" t="s">
        <v>161</v>
      </c>
      <c r="B113" s="36" t="s">
        <v>43</v>
      </c>
      <c r="C113" s="37" t="s">
        <v>39</v>
      </c>
      <c r="D113" s="38">
        <v>2011</v>
      </c>
      <c r="E113" s="39">
        <v>2012</v>
      </c>
      <c r="F113" s="39">
        <v>801</v>
      </c>
      <c r="G113" s="39">
        <v>80148</v>
      </c>
      <c r="H113" s="40">
        <f t="shared" si="14"/>
        <v>6200</v>
      </c>
      <c r="I113" s="40">
        <v>0</v>
      </c>
      <c r="J113" s="40">
        <v>5500</v>
      </c>
      <c r="K113" s="40">
        <v>700</v>
      </c>
      <c r="L113" s="40"/>
      <c r="M113" s="40"/>
      <c r="N113" s="40"/>
      <c r="O113" s="40"/>
      <c r="P113" s="40"/>
      <c r="Q113" s="40"/>
      <c r="R113" s="40"/>
      <c r="S113" s="40">
        <v>6200</v>
      </c>
    </row>
    <row r="114" spans="1:19" s="41" customFormat="1" ht="60" customHeight="1" outlineLevel="2">
      <c r="A114" s="30" t="s">
        <v>162</v>
      </c>
      <c r="B114" s="36" t="s">
        <v>43</v>
      </c>
      <c r="C114" s="37" t="s">
        <v>40</v>
      </c>
      <c r="D114" s="38">
        <v>2011</v>
      </c>
      <c r="E114" s="39">
        <v>2012</v>
      </c>
      <c r="F114" s="39">
        <v>801</v>
      </c>
      <c r="G114" s="39">
        <v>80103</v>
      </c>
      <c r="H114" s="40">
        <f t="shared" si="14"/>
        <v>650</v>
      </c>
      <c r="I114" s="40">
        <v>0</v>
      </c>
      <c r="J114" s="40">
        <v>600</v>
      </c>
      <c r="K114" s="40">
        <v>50</v>
      </c>
      <c r="L114" s="40"/>
      <c r="M114" s="40"/>
      <c r="N114" s="40"/>
      <c r="O114" s="40"/>
      <c r="P114" s="40"/>
      <c r="Q114" s="40"/>
      <c r="R114" s="40"/>
      <c r="S114" s="40">
        <v>650</v>
      </c>
    </row>
    <row r="115" spans="1:19" s="41" customFormat="1" ht="63" customHeight="1" outlineLevel="2">
      <c r="A115" s="30" t="s">
        <v>163</v>
      </c>
      <c r="B115" s="36" t="s">
        <v>43</v>
      </c>
      <c r="C115" s="37" t="s">
        <v>40</v>
      </c>
      <c r="D115" s="38">
        <v>2011</v>
      </c>
      <c r="E115" s="39">
        <v>2012</v>
      </c>
      <c r="F115" s="39">
        <v>801</v>
      </c>
      <c r="G115" s="39">
        <v>80104</v>
      </c>
      <c r="H115" s="40">
        <f t="shared" si="14"/>
        <v>19500</v>
      </c>
      <c r="I115" s="40">
        <v>0</v>
      </c>
      <c r="J115" s="40">
        <v>18000</v>
      </c>
      <c r="K115" s="40">
        <v>1500</v>
      </c>
      <c r="L115" s="40"/>
      <c r="M115" s="40"/>
      <c r="N115" s="40"/>
      <c r="O115" s="40"/>
      <c r="P115" s="40"/>
      <c r="Q115" s="40"/>
      <c r="R115" s="40"/>
      <c r="S115" s="40">
        <v>19500</v>
      </c>
    </row>
    <row r="116" spans="1:19" s="41" customFormat="1" ht="66" customHeight="1" outlineLevel="2">
      <c r="A116" s="30" t="s">
        <v>164</v>
      </c>
      <c r="B116" s="36" t="s">
        <v>43</v>
      </c>
      <c r="C116" s="37" t="s">
        <v>40</v>
      </c>
      <c r="D116" s="38">
        <v>2011</v>
      </c>
      <c r="E116" s="39">
        <v>2012</v>
      </c>
      <c r="F116" s="39">
        <v>801</v>
      </c>
      <c r="G116" s="39">
        <v>80148</v>
      </c>
      <c r="H116" s="40">
        <f t="shared" si="14"/>
        <v>3300</v>
      </c>
      <c r="I116" s="40">
        <v>0</v>
      </c>
      <c r="J116" s="40">
        <v>3000</v>
      </c>
      <c r="K116" s="40">
        <v>300</v>
      </c>
      <c r="L116" s="40"/>
      <c r="M116" s="40"/>
      <c r="N116" s="40"/>
      <c r="O116" s="40"/>
      <c r="P116" s="40"/>
      <c r="Q116" s="40"/>
      <c r="R116" s="40"/>
      <c r="S116" s="40">
        <v>3300</v>
      </c>
    </row>
    <row r="117" spans="1:19" s="41" customFormat="1" ht="59.25" customHeight="1" outlineLevel="2">
      <c r="A117" s="30" t="s">
        <v>165</v>
      </c>
      <c r="B117" s="36" t="s">
        <v>43</v>
      </c>
      <c r="C117" s="37" t="s">
        <v>41</v>
      </c>
      <c r="D117" s="38">
        <v>2011</v>
      </c>
      <c r="E117" s="39">
        <v>2012</v>
      </c>
      <c r="F117" s="39">
        <v>801</v>
      </c>
      <c r="G117" s="39">
        <v>80104</v>
      </c>
      <c r="H117" s="40">
        <f t="shared" si="14"/>
        <v>6500</v>
      </c>
      <c r="I117" s="40">
        <v>0</v>
      </c>
      <c r="J117" s="40">
        <v>6000</v>
      </c>
      <c r="K117" s="40">
        <v>500</v>
      </c>
      <c r="L117" s="40"/>
      <c r="M117" s="40"/>
      <c r="N117" s="40"/>
      <c r="O117" s="40"/>
      <c r="P117" s="40"/>
      <c r="Q117" s="40"/>
      <c r="R117" s="40"/>
      <c r="S117" s="40">
        <v>6500</v>
      </c>
    </row>
    <row r="118" spans="1:19" s="41" customFormat="1" ht="57.75" customHeight="1" outlineLevel="2">
      <c r="A118" s="30" t="s">
        <v>166</v>
      </c>
      <c r="B118" s="36" t="s">
        <v>43</v>
      </c>
      <c r="C118" s="37" t="s">
        <v>41</v>
      </c>
      <c r="D118" s="38">
        <v>2011</v>
      </c>
      <c r="E118" s="39">
        <v>2012</v>
      </c>
      <c r="F118" s="39">
        <v>801</v>
      </c>
      <c r="G118" s="39">
        <v>80148</v>
      </c>
      <c r="H118" s="40">
        <f t="shared" si="14"/>
        <v>1100</v>
      </c>
      <c r="I118" s="40">
        <v>0</v>
      </c>
      <c r="J118" s="40">
        <v>1000</v>
      </c>
      <c r="K118" s="40">
        <v>100</v>
      </c>
      <c r="L118" s="40"/>
      <c r="M118" s="40"/>
      <c r="N118" s="40"/>
      <c r="O118" s="40"/>
      <c r="P118" s="40"/>
      <c r="Q118" s="40"/>
      <c r="R118" s="40"/>
      <c r="S118" s="40">
        <v>1100</v>
      </c>
    </row>
    <row r="119" spans="1:19" s="41" customFormat="1" ht="64.5" customHeight="1" outlineLevel="2">
      <c r="A119" s="30" t="s">
        <v>167</v>
      </c>
      <c r="B119" s="36" t="s">
        <v>43</v>
      </c>
      <c r="C119" s="37" t="s">
        <v>42</v>
      </c>
      <c r="D119" s="38">
        <v>2011</v>
      </c>
      <c r="E119" s="39">
        <v>2012</v>
      </c>
      <c r="F119" s="39">
        <v>801</v>
      </c>
      <c r="G119" s="39">
        <v>80104</v>
      </c>
      <c r="H119" s="40">
        <f t="shared" si="14"/>
        <v>5500</v>
      </c>
      <c r="I119" s="40">
        <v>0</v>
      </c>
      <c r="J119" s="40">
        <v>5000</v>
      </c>
      <c r="K119" s="40">
        <v>500</v>
      </c>
      <c r="L119" s="40"/>
      <c r="M119" s="40"/>
      <c r="N119" s="40"/>
      <c r="O119" s="40"/>
      <c r="P119" s="40"/>
      <c r="Q119" s="40"/>
      <c r="R119" s="40"/>
      <c r="S119" s="40">
        <v>5500</v>
      </c>
    </row>
    <row r="120" spans="1:19" s="41" customFormat="1" ht="58.5" customHeight="1" outlineLevel="2">
      <c r="A120" s="30" t="s">
        <v>168</v>
      </c>
      <c r="B120" s="36" t="s">
        <v>43</v>
      </c>
      <c r="C120" s="37" t="s">
        <v>42</v>
      </c>
      <c r="D120" s="38">
        <v>2011</v>
      </c>
      <c r="E120" s="39">
        <v>2012</v>
      </c>
      <c r="F120" s="39">
        <v>801</v>
      </c>
      <c r="G120" s="39">
        <v>80148</v>
      </c>
      <c r="H120" s="40">
        <f t="shared" si="14"/>
        <v>1100</v>
      </c>
      <c r="I120" s="40">
        <v>0</v>
      </c>
      <c r="J120" s="40">
        <v>1000</v>
      </c>
      <c r="K120" s="40">
        <v>100</v>
      </c>
      <c r="L120" s="40"/>
      <c r="M120" s="40"/>
      <c r="N120" s="40"/>
      <c r="O120" s="40"/>
      <c r="P120" s="40"/>
      <c r="Q120" s="40"/>
      <c r="R120" s="40"/>
      <c r="S120" s="40">
        <v>1100</v>
      </c>
    </row>
    <row r="121" spans="1:19" s="41" customFormat="1" ht="60" customHeight="1" outlineLevel="2">
      <c r="A121" s="30" t="s">
        <v>169</v>
      </c>
      <c r="B121" s="36" t="s">
        <v>43</v>
      </c>
      <c r="C121" s="37" t="s">
        <v>44</v>
      </c>
      <c r="D121" s="38">
        <v>2011</v>
      </c>
      <c r="E121" s="39">
        <v>2012</v>
      </c>
      <c r="F121" s="39">
        <v>801</v>
      </c>
      <c r="G121" s="39">
        <v>80104</v>
      </c>
      <c r="H121" s="40">
        <f t="shared" si="14"/>
        <v>16300</v>
      </c>
      <c r="I121" s="40">
        <v>0</v>
      </c>
      <c r="J121" s="40">
        <v>15000</v>
      </c>
      <c r="K121" s="40">
        <v>1300</v>
      </c>
      <c r="L121" s="40"/>
      <c r="M121" s="40"/>
      <c r="N121" s="40"/>
      <c r="O121" s="40"/>
      <c r="P121" s="40"/>
      <c r="Q121" s="40"/>
      <c r="R121" s="40"/>
      <c r="S121" s="40">
        <v>16300</v>
      </c>
    </row>
    <row r="122" spans="1:19" s="41" customFormat="1" ht="65.25" customHeight="1" outlineLevel="2">
      <c r="A122" s="30" t="s">
        <v>170</v>
      </c>
      <c r="B122" s="36" t="s">
        <v>43</v>
      </c>
      <c r="C122" s="37" t="s">
        <v>44</v>
      </c>
      <c r="D122" s="38">
        <v>2011</v>
      </c>
      <c r="E122" s="39">
        <v>2012</v>
      </c>
      <c r="F122" s="39">
        <v>801</v>
      </c>
      <c r="G122" s="39">
        <v>80148</v>
      </c>
      <c r="H122" s="40">
        <f t="shared" si="14"/>
        <v>1550</v>
      </c>
      <c r="I122" s="40">
        <v>0</v>
      </c>
      <c r="J122" s="40">
        <v>1400</v>
      </c>
      <c r="K122" s="40">
        <v>150</v>
      </c>
      <c r="L122" s="40"/>
      <c r="M122" s="40"/>
      <c r="N122" s="40"/>
      <c r="O122" s="40"/>
      <c r="P122" s="40"/>
      <c r="Q122" s="40"/>
      <c r="R122" s="40"/>
      <c r="S122" s="40">
        <v>1550</v>
      </c>
    </row>
    <row r="123" spans="1:19" s="41" customFormat="1" ht="65.25" customHeight="1" outlineLevel="2">
      <c r="A123" s="30" t="s">
        <v>171</v>
      </c>
      <c r="B123" s="36" t="s">
        <v>43</v>
      </c>
      <c r="C123" s="37" t="s">
        <v>45</v>
      </c>
      <c r="D123" s="38">
        <v>2011</v>
      </c>
      <c r="E123" s="39">
        <v>2012</v>
      </c>
      <c r="F123" s="39">
        <v>801</v>
      </c>
      <c r="G123" s="39">
        <v>80104</v>
      </c>
      <c r="H123" s="40">
        <f t="shared" si="14"/>
        <v>5500</v>
      </c>
      <c r="I123" s="40">
        <v>0</v>
      </c>
      <c r="J123" s="40">
        <v>5000</v>
      </c>
      <c r="K123" s="40">
        <v>500</v>
      </c>
      <c r="L123" s="40"/>
      <c r="M123" s="40"/>
      <c r="N123" s="40"/>
      <c r="O123" s="40"/>
      <c r="P123" s="40"/>
      <c r="Q123" s="40"/>
      <c r="R123" s="40"/>
      <c r="S123" s="40">
        <v>5500</v>
      </c>
    </row>
    <row r="124" spans="1:19" s="41" customFormat="1" ht="60" customHeight="1" outlineLevel="2">
      <c r="A124" s="30" t="s">
        <v>172</v>
      </c>
      <c r="B124" s="36" t="s">
        <v>43</v>
      </c>
      <c r="C124" s="37" t="s">
        <v>45</v>
      </c>
      <c r="D124" s="38">
        <v>2011</v>
      </c>
      <c r="E124" s="39">
        <v>2012</v>
      </c>
      <c r="F124" s="39">
        <v>801</v>
      </c>
      <c r="G124" s="39">
        <v>80148</v>
      </c>
      <c r="H124" s="40">
        <f t="shared" si="14"/>
        <v>1550</v>
      </c>
      <c r="I124" s="40">
        <v>0</v>
      </c>
      <c r="J124" s="40">
        <v>1400</v>
      </c>
      <c r="K124" s="40">
        <v>150</v>
      </c>
      <c r="L124" s="40"/>
      <c r="M124" s="40"/>
      <c r="N124" s="40"/>
      <c r="O124" s="40"/>
      <c r="P124" s="40"/>
      <c r="Q124" s="40"/>
      <c r="R124" s="40"/>
      <c r="S124" s="40">
        <v>1550</v>
      </c>
    </row>
    <row r="125" spans="1:19" s="41" customFormat="1" ht="60" customHeight="1" outlineLevel="2">
      <c r="A125" s="30" t="s">
        <v>173</v>
      </c>
      <c r="B125" s="36" t="s">
        <v>43</v>
      </c>
      <c r="C125" s="37" t="s">
        <v>46</v>
      </c>
      <c r="D125" s="38">
        <v>2011</v>
      </c>
      <c r="E125" s="39">
        <v>2012</v>
      </c>
      <c r="F125" s="39">
        <v>801</v>
      </c>
      <c r="G125" s="39">
        <v>80104</v>
      </c>
      <c r="H125" s="40">
        <f t="shared" si="14"/>
        <v>11000</v>
      </c>
      <c r="I125" s="40">
        <v>0</v>
      </c>
      <c r="J125" s="40">
        <v>10000</v>
      </c>
      <c r="K125" s="40">
        <v>1000</v>
      </c>
      <c r="L125" s="40"/>
      <c r="M125" s="40"/>
      <c r="N125" s="40"/>
      <c r="O125" s="40"/>
      <c r="P125" s="40"/>
      <c r="Q125" s="40"/>
      <c r="R125" s="40"/>
      <c r="S125" s="40">
        <v>11000</v>
      </c>
    </row>
    <row r="126" spans="1:19" s="41" customFormat="1" ht="68.25" customHeight="1" outlineLevel="2">
      <c r="A126" s="30" t="s">
        <v>174</v>
      </c>
      <c r="B126" s="36" t="s">
        <v>43</v>
      </c>
      <c r="C126" s="37" t="s">
        <v>46</v>
      </c>
      <c r="D126" s="38">
        <v>2011</v>
      </c>
      <c r="E126" s="39">
        <v>2012</v>
      </c>
      <c r="F126" s="39">
        <v>801</v>
      </c>
      <c r="G126" s="39">
        <v>80148</v>
      </c>
      <c r="H126" s="40">
        <f t="shared" si="14"/>
        <v>1350</v>
      </c>
      <c r="I126" s="40">
        <v>0</v>
      </c>
      <c r="J126" s="40">
        <v>1200</v>
      </c>
      <c r="K126" s="40">
        <v>150</v>
      </c>
      <c r="L126" s="40"/>
      <c r="M126" s="40"/>
      <c r="N126" s="40"/>
      <c r="O126" s="40"/>
      <c r="P126" s="40"/>
      <c r="Q126" s="40"/>
      <c r="R126" s="40"/>
      <c r="S126" s="40">
        <v>1350</v>
      </c>
    </row>
    <row r="127" spans="1:19" s="41" customFormat="1" ht="63" customHeight="1" outlineLevel="2">
      <c r="A127" s="30" t="s">
        <v>175</v>
      </c>
      <c r="B127" s="36" t="s">
        <v>43</v>
      </c>
      <c r="C127" s="37" t="s">
        <v>47</v>
      </c>
      <c r="D127" s="38">
        <v>2011</v>
      </c>
      <c r="E127" s="39">
        <v>2012</v>
      </c>
      <c r="F127" s="39">
        <v>801</v>
      </c>
      <c r="G127" s="39">
        <v>80104</v>
      </c>
      <c r="H127" s="40">
        <f t="shared" si="14"/>
        <v>4400</v>
      </c>
      <c r="I127" s="40">
        <v>0</v>
      </c>
      <c r="J127" s="40">
        <v>4000</v>
      </c>
      <c r="K127" s="40">
        <v>400</v>
      </c>
      <c r="L127" s="40"/>
      <c r="M127" s="40"/>
      <c r="N127" s="40"/>
      <c r="O127" s="40"/>
      <c r="P127" s="40"/>
      <c r="Q127" s="40"/>
      <c r="R127" s="40"/>
      <c r="S127" s="40">
        <v>4400</v>
      </c>
    </row>
    <row r="128" spans="1:19" s="41" customFormat="1" ht="69.75" customHeight="1" outlineLevel="2">
      <c r="A128" s="30" t="s">
        <v>176</v>
      </c>
      <c r="B128" s="36" t="s">
        <v>43</v>
      </c>
      <c r="C128" s="37" t="s">
        <v>47</v>
      </c>
      <c r="D128" s="38">
        <v>2011</v>
      </c>
      <c r="E128" s="39">
        <v>2012</v>
      </c>
      <c r="F128" s="39">
        <v>801</v>
      </c>
      <c r="G128" s="39">
        <v>80148</v>
      </c>
      <c r="H128" s="40">
        <f t="shared" si="14"/>
        <v>900</v>
      </c>
      <c r="I128" s="40">
        <v>0</v>
      </c>
      <c r="J128" s="40">
        <v>800</v>
      </c>
      <c r="K128" s="40">
        <v>100</v>
      </c>
      <c r="L128" s="40"/>
      <c r="M128" s="40"/>
      <c r="N128" s="40"/>
      <c r="O128" s="40"/>
      <c r="P128" s="40"/>
      <c r="Q128" s="40"/>
      <c r="R128" s="40"/>
      <c r="S128" s="40">
        <v>900</v>
      </c>
    </row>
    <row r="129" spans="1:19" s="41" customFormat="1" ht="62.25" customHeight="1" outlineLevel="2">
      <c r="A129" s="30" t="s">
        <v>177</v>
      </c>
      <c r="B129" s="36" t="s">
        <v>49</v>
      </c>
      <c r="C129" s="37" t="s">
        <v>48</v>
      </c>
      <c r="D129" s="38">
        <v>2011</v>
      </c>
      <c r="E129" s="39">
        <v>2012</v>
      </c>
      <c r="F129" s="39">
        <v>853</v>
      </c>
      <c r="G129" s="39">
        <v>85305</v>
      </c>
      <c r="H129" s="40">
        <f t="shared" si="14"/>
        <v>6000</v>
      </c>
      <c r="I129" s="40">
        <v>0</v>
      </c>
      <c r="J129" s="40">
        <v>5500</v>
      </c>
      <c r="K129" s="40">
        <v>500</v>
      </c>
      <c r="L129" s="40"/>
      <c r="M129" s="40"/>
      <c r="N129" s="40"/>
      <c r="O129" s="40"/>
      <c r="P129" s="40"/>
      <c r="Q129" s="40"/>
      <c r="R129" s="40"/>
      <c r="S129" s="40">
        <v>6000</v>
      </c>
    </row>
    <row r="130" spans="1:19" s="41" customFormat="1" ht="67.5" customHeight="1" outlineLevel="2">
      <c r="A130" s="30" t="s">
        <v>178</v>
      </c>
      <c r="B130" s="36" t="s">
        <v>52</v>
      </c>
      <c r="C130" s="37" t="s">
        <v>48</v>
      </c>
      <c r="D130" s="38">
        <v>2010</v>
      </c>
      <c r="E130" s="39">
        <v>2012</v>
      </c>
      <c r="F130" s="39">
        <v>853</v>
      </c>
      <c r="G130" s="39">
        <v>85305</v>
      </c>
      <c r="H130" s="40">
        <f t="shared" si="14"/>
        <v>2452</v>
      </c>
      <c r="I130" s="40">
        <v>1100</v>
      </c>
      <c r="J130" s="40">
        <v>1100</v>
      </c>
      <c r="K130" s="40">
        <v>252</v>
      </c>
      <c r="L130" s="40"/>
      <c r="M130" s="40"/>
      <c r="N130" s="40"/>
      <c r="O130" s="40"/>
      <c r="P130" s="40"/>
      <c r="Q130" s="40"/>
      <c r="R130" s="40"/>
      <c r="S130" s="40"/>
    </row>
    <row r="131" spans="1:19" s="41" customFormat="1" ht="60.75" customHeight="1" outlineLevel="2">
      <c r="A131" s="30" t="s">
        <v>179</v>
      </c>
      <c r="B131" s="36" t="s">
        <v>51</v>
      </c>
      <c r="C131" s="37" t="s">
        <v>50</v>
      </c>
      <c r="D131" s="38">
        <v>2011</v>
      </c>
      <c r="E131" s="39">
        <v>2012</v>
      </c>
      <c r="F131" s="39">
        <v>852</v>
      </c>
      <c r="G131" s="39">
        <v>85203</v>
      </c>
      <c r="H131" s="40">
        <f t="shared" si="14"/>
        <v>11059</v>
      </c>
      <c r="I131" s="40">
        <v>0</v>
      </c>
      <c r="J131" s="40">
        <v>9216</v>
      </c>
      <c r="K131" s="40">
        <v>1843</v>
      </c>
      <c r="L131" s="40"/>
      <c r="M131" s="40"/>
      <c r="N131" s="40"/>
      <c r="O131" s="40"/>
      <c r="P131" s="40"/>
      <c r="Q131" s="40"/>
      <c r="R131" s="40"/>
      <c r="S131" s="40">
        <v>11059</v>
      </c>
    </row>
    <row r="132" spans="1:19" s="41" customFormat="1" ht="44.25" customHeight="1" outlineLevel="2">
      <c r="A132" s="30" t="s">
        <v>180</v>
      </c>
      <c r="B132" s="36" t="s">
        <v>51</v>
      </c>
      <c r="C132" s="37" t="s">
        <v>53</v>
      </c>
      <c r="D132" s="38">
        <v>2011</v>
      </c>
      <c r="E132" s="39">
        <v>2012</v>
      </c>
      <c r="F132" s="39">
        <v>710</v>
      </c>
      <c r="G132" s="39">
        <v>71095</v>
      </c>
      <c r="H132" s="40">
        <f t="shared" si="14"/>
        <v>11700</v>
      </c>
      <c r="I132" s="40">
        <v>0</v>
      </c>
      <c r="J132" s="40">
        <v>10000</v>
      </c>
      <c r="K132" s="40">
        <v>1700</v>
      </c>
      <c r="L132" s="40"/>
      <c r="M132" s="40"/>
      <c r="N132" s="40"/>
      <c r="O132" s="40"/>
      <c r="P132" s="40"/>
      <c r="Q132" s="40"/>
      <c r="R132" s="40"/>
      <c r="S132" s="40">
        <v>11700</v>
      </c>
    </row>
    <row r="133" spans="1:19" s="41" customFormat="1" ht="62.25" customHeight="1" outlineLevel="2">
      <c r="A133" s="30" t="s">
        <v>181</v>
      </c>
      <c r="B133" s="36" t="s">
        <v>54</v>
      </c>
      <c r="C133" s="37" t="s">
        <v>53</v>
      </c>
      <c r="D133" s="38">
        <v>2009</v>
      </c>
      <c r="E133" s="39">
        <v>2012</v>
      </c>
      <c r="F133" s="39">
        <v>710</v>
      </c>
      <c r="G133" s="39">
        <v>71095</v>
      </c>
      <c r="H133" s="40">
        <f t="shared" si="14"/>
        <v>7550</v>
      </c>
      <c r="I133" s="40">
        <f>2550+2400</f>
        <v>4950</v>
      </c>
      <c r="J133" s="40">
        <v>2400</v>
      </c>
      <c r="K133" s="40">
        <v>200</v>
      </c>
      <c r="L133" s="40"/>
      <c r="M133" s="40"/>
      <c r="N133" s="40"/>
      <c r="O133" s="40"/>
      <c r="P133" s="40"/>
      <c r="Q133" s="40"/>
      <c r="R133" s="40"/>
      <c r="S133" s="40">
        <v>2600</v>
      </c>
    </row>
    <row r="134" spans="1:19" s="41" customFormat="1" ht="66" customHeight="1" outlineLevel="2">
      <c r="A134" s="30" t="s">
        <v>182</v>
      </c>
      <c r="B134" s="36" t="s">
        <v>56</v>
      </c>
      <c r="C134" s="37" t="s">
        <v>55</v>
      </c>
      <c r="D134" s="38">
        <v>2011</v>
      </c>
      <c r="E134" s="39">
        <v>2012</v>
      </c>
      <c r="F134" s="39">
        <v>926</v>
      </c>
      <c r="G134" s="39">
        <v>92604</v>
      </c>
      <c r="H134" s="40">
        <f t="shared" si="14"/>
        <v>389000</v>
      </c>
      <c r="I134" s="40">
        <v>0</v>
      </c>
      <c r="J134" s="40">
        <v>343000</v>
      </c>
      <c r="K134" s="40">
        <v>46000</v>
      </c>
      <c r="L134" s="40"/>
      <c r="M134" s="40"/>
      <c r="N134" s="40"/>
      <c r="O134" s="40"/>
      <c r="P134" s="40"/>
      <c r="Q134" s="40"/>
      <c r="R134" s="40"/>
      <c r="S134" s="40">
        <v>389000</v>
      </c>
    </row>
    <row r="135" spans="1:19" s="41" customFormat="1" ht="75.75" customHeight="1" outlineLevel="2">
      <c r="A135" s="30" t="s">
        <v>183</v>
      </c>
      <c r="B135" s="36" t="s">
        <v>267</v>
      </c>
      <c r="C135" s="37" t="s">
        <v>57</v>
      </c>
      <c r="D135" s="38">
        <v>2011</v>
      </c>
      <c r="E135" s="39">
        <v>2012</v>
      </c>
      <c r="F135" s="39">
        <v>852</v>
      </c>
      <c r="G135" s="39">
        <v>85202</v>
      </c>
      <c r="H135" s="40">
        <f t="shared" si="14"/>
        <v>408875</v>
      </c>
      <c r="I135" s="40">
        <v>0</v>
      </c>
      <c r="J135" s="40">
        <v>284970</v>
      </c>
      <c r="K135" s="40">
        <v>123905</v>
      </c>
      <c r="L135" s="40"/>
      <c r="M135" s="40"/>
      <c r="N135" s="40"/>
      <c r="O135" s="40"/>
      <c r="P135" s="40"/>
      <c r="Q135" s="40"/>
      <c r="R135" s="40"/>
      <c r="S135" s="40">
        <v>408875</v>
      </c>
    </row>
    <row r="136" spans="1:19" s="41" customFormat="1" ht="105.75" customHeight="1" outlineLevel="2">
      <c r="A136" s="30" t="s">
        <v>184</v>
      </c>
      <c r="B136" s="36" t="s">
        <v>282</v>
      </c>
      <c r="C136" s="37" t="s">
        <v>57</v>
      </c>
      <c r="D136" s="38">
        <v>2011</v>
      </c>
      <c r="E136" s="39">
        <v>2013</v>
      </c>
      <c r="F136" s="39">
        <v>852</v>
      </c>
      <c r="G136" s="39">
        <v>85202</v>
      </c>
      <c r="H136" s="40">
        <f t="shared" si="14"/>
        <v>10000</v>
      </c>
      <c r="I136" s="40">
        <v>0</v>
      </c>
      <c r="J136" s="40">
        <v>2700</v>
      </c>
      <c r="K136" s="40">
        <v>5000</v>
      </c>
      <c r="L136" s="40">
        <v>2300</v>
      </c>
      <c r="M136" s="40"/>
      <c r="N136" s="40"/>
      <c r="O136" s="40"/>
      <c r="P136" s="40"/>
      <c r="Q136" s="40"/>
      <c r="R136" s="40"/>
      <c r="S136" s="40">
        <v>10000</v>
      </c>
    </row>
    <row r="137" spans="1:19" s="41" customFormat="1" ht="95.25" customHeight="1" outlineLevel="2">
      <c r="A137" s="30" t="s">
        <v>185</v>
      </c>
      <c r="B137" s="36" t="s">
        <v>283</v>
      </c>
      <c r="C137" s="37" t="s">
        <v>57</v>
      </c>
      <c r="D137" s="38">
        <v>2011</v>
      </c>
      <c r="E137" s="39">
        <v>2012</v>
      </c>
      <c r="F137" s="39">
        <v>852</v>
      </c>
      <c r="G137" s="39">
        <v>85202</v>
      </c>
      <c r="H137" s="40">
        <f>SUM(I137:R137)</f>
        <v>102000</v>
      </c>
      <c r="I137" s="40">
        <v>0</v>
      </c>
      <c r="J137" s="40">
        <v>93000</v>
      </c>
      <c r="K137" s="40">
        <v>9000</v>
      </c>
      <c r="L137" s="40">
        <v>0</v>
      </c>
      <c r="M137" s="40"/>
      <c r="N137" s="40"/>
      <c r="O137" s="40"/>
      <c r="P137" s="40"/>
      <c r="Q137" s="40"/>
      <c r="R137" s="40"/>
      <c r="S137" s="40">
        <v>102000</v>
      </c>
    </row>
    <row r="138" spans="1:19" s="41" customFormat="1" ht="95.25" customHeight="1" outlineLevel="2">
      <c r="A138" s="30" t="s">
        <v>186</v>
      </c>
      <c r="B138" s="36" t="s">
        <v>284</v>
      </c>
      <c r="C138" s="37" t="s">
        <v>57</v>
      </c>
      <c r="D138" s="38">
        <v>2011</v>
      </c>
      <c r="E138" s="39">
        <v>2013</v>
      </c>
      <c r="F138" s="39">
        <v>852</v>
      </c>
      <c r="G138" s="39">
        <v>85202</v>
      </c>
      <c r="H138" s="40">
        <f>SUM(I138:R138)</f>
        <v>16773</v>
      </c>
      <c r="I138" s="40">
        <v>0</v>
      </c>
      <c r="J138" s="40">
        <v>4989</v>
      </c>
      <c r="K138" s="40">
        <v>8387</v>
      </c>
      <c r="L138" s="40">
        <v>3397</v>
      </c>
      <c r="M138" s="40"/>
      <c r="N138" s="40"/>
      <c r="O138" s="40"/>
      <c r="P138" s="40"/>
      <c r="Q138" s="40"/>
      <c r="R138" s="40"/>
      <c r="S138" s="40">
        <v>16773</v>
      </c>
    </row>
    <row r="139" spans="1:19" s="41" customFormat="1" ht="95.25" customHeight="1" outlineLevel="2">
      <c r="A139" s="30" t="s">
        <v>187</v>
      </c>
      <c r="B139" s="36" t="s">
        <v>285</v>
      </c>
      <c r="C139" s="37" t="s">
        <v>57</v>
      </c>
      <c r="D139" s="38">
        <v>2011</v>
      </c>
      <c r="E139" s="39">
        <v>2012</v>
      </c>
      <c r="F139" s="39">
        <v>852</v>
      </c>
      <c r="G139" s="39">
        <v>85202</v>
      </c>
      <c r="H139" s="40">
        <f>SUM(I139:R139)</f>
        <v>53000</v>
      </c>
      <c r="I139" s="40">
        <v>0</v>
      </c>
      <c r="J139" s="40">
        <v>44170</v>
      </c>
      <c r="K139" s="40">
        <v>8830</v>
      </c>
      <c r="L139" s="40">
        <v>0</v>
      </c>
      <c r="M139" s="40"/>
      <c r="N139" s="40"/>
      <c r="O139" s="40"/>
      <c r="P139" s="40"/>
      <c r="Q139" s="40"/>
      <c r="R139" s="40"/>
      <c r="S139" s="40">
        <v>53000</v>
      </c>
    </row>
    <row r="140" spans="1:19" s="41" customFormat="1" ht="75" customHeight="1" outlineLevel="2">
      <c r="A140" s="30" t="s">
        <v>188</v>
      </c>
      <c r="B140" s="36" t="s">
        <v>58</v>
      </c>
      <c r="C140" s="37" t="s">
        <v>57</v>
      </c>
      <c r="D140" s="38">
        <v>2011</v>
      </c>
      <c r="E140" s="39">
        <v>2012</v>
      </c>
      <c r="F140" s="39">
        <v>852</v>
      </c>
      <c r="G140" s="39">
        <v>85202</v>
      </c>
      <c r="H140" s="40">
        <f t="shared" si="14"/>
        <v>4000</v>
      </c>
      <c r="I140" s="40">
        <v>0</v>
      </c>
      <c r="J140" s="40">
        <v>2540</v>
      </c>
      <c r="K140" s="40">
        <v>1460</v>
      </c>
      <c r="L140" s="40"/>
      <c r="M140" s="40"/>
      <c r="N140" s="40"/>
      <c r="O140" s="40"/>
      <c r="P140" s="40"/>
      <c r="Q140" s="40"/>
      <c r="R140" s="40"/>
      <c r="S140" s="40">
        <v>4000</v>
      </c>
    </row>
    <row r="141" spans="1:19" s="41" customFormat="1" ht="60" customHeight="1" outlineLevel="2">
      <c r="A141" s="30" t="s">
        <v>189</v>
      </c>
      <c r="B141" s="36" t="s">
        <v>60</v>
      </c>
      <c r="C141" s="37" t="s">
        <v>59</v>
      </c>
      <c r="D141" s="38">
        <v>2009</v>
      </c>
      <c r="E141" s="39">
        <v>2013</v>
      </c>
      <c r="F141" s="39">
        <v>754</v>
      </c>
      <c r="G141" s="39">
        <v>75411</v>
      </c>
      <c r="H141" s="40">
        <f t="shared" si="14"/>
        <v>30000</v>
      </c>
      <c r="I141" s="40">
        <f>4473+8000</f>
        <v>12473</v>
      </c>
      <c r="J141" s="40">
        <v>8500</v>
      </c>
      <c r="K141" s="40">
        <v>8500</v>
      </c>
      <c r="L141" s="40">
        <v>527</v>
      </c>
      <c r="M141" s="40"/>
      <c r="N141" s="40"/>
      <c r="O141" s="40"/>
      <c r="P141" s="40"/>
      <c r="Q141" s="40"/>
      <c r="R141" s="40"/>
      <c r="S141" s="40">
        <v>0</v>
      </c>
    </row>
    <row r="142" spans="1:19" s="41" customFormat="1" ht="57.75" customHeight="1" outlineLevel="2">
      <c r="A142" s="30" t="s">
        <v>190</v>
      </c>
      <c r="B142" s="36" t="s">
        <v>286</v>
      </c>
      <c r="C142" s="37" t="s">
        <v>61</v>
      </c>
      <c r="D142" s="38">
        <v>2010</v>
      </c>
      <c r="E142" s="39">
        <v>2011</v>
      </c>
      <c r="F142" s="39">
        <v>801</v>
      </c>
      <c r="G142" s="39">
        <v>80120</v>
      </c>
      <c r="H142" s="40">
        <f t="shared" si="14"/>
        <v>21500</v>
      </c>
      <c r="I142" s="40">
        <v>0</v>
      </c>
      <c r="J142" s="40">
        <v>18000</v>
      </c>
      <c r="K142" s="40">
        <v>3500</v>
      </c>
      <c r="L142" s="40"/>
      <c r="M142" s="40"/>
      <c r="N142" s="40"/>
      <c r="O142" s="40"/>
      <c r="P142" s="40"/>
      <c r="Q142" s="40"/>
      <c r="R142" s="40"/>
      <c r="S142" s="40">
        <v>21500</v>
      </c>
    </row>
    <row r="143" spans="1:19" s="41" customFormat="1" ht="66.75" customHeight="1" outlineLevel="2">
      <c r="A143" s="30" t="s">
        <v>191</v>
      </c>
      <c r="B143" s="36" t="s">
        <v>56</v>
      </c>
      <c r="C143" s="37" t="s">
        <v>62</v>
      </c>
      <c r="D143" s="38">
        <v>2011</v>
      </c>
      <c r="E143" s="39">
        <v>2012</v>
      </c>
      <c r="F143" s="39">
        <v>801</v>
      </c>
      <c r="G143" s="39">
        <v>80120</v>
      </c>
      <c r="H143" s="40">
        <f t="shared" si="14"/>
        <v>22476</v>
      </c>
      <c r="I143" s="40">
        <v>0</v>
      </c>
      <c r="J143" s="40">
        <v>17976</v>
      </c>
      <c r="K143" s="40">
        <v>4500</v>
      </c>
      <c r="L143" s="40"/>
      <c r="M143" s="40"/>
      <c r="N143" s="40"/>
      <c r="O143" s="40"/>
      <c r="P143" s="40"/>
      <c r="Q143" s="40"/>
      <c r="R143" s="40"/>
      <c r="S143" s="40">
        <v>22476</v>
      </c>
    </row>
    <row r="144" spans="1:19" s="41" customFormat="1" ht="68.25" customHeight="1" outlineLevel="2">
      <c r="A144" s="30" t="s">
        <v>192</v>
      </c>
      <c r="B144" s="36" t="s">
        <v>56</v>
      </c>
      <c r="C144" s="37" t="s">
        <v>64</v>
      </c>
      <c r="D144" s="38">
        <v>2011</v>
      </c>
      <c r="E144" s="39">
        <v>2012</v>
      </c>
      <c r="F144" s="39">
        <v>801</v>
      </c>
      <c r="G144" s="39">
        <v>80120</v>
      </c>
      <c r="H144" s="40">
        <f t="shared" si="14"/>
        <v>17041</v>
      </c>
      <c r="I144" s="40">
        <v>0</v>
      </c>
      <c r="J144" s="40">
        <v>14541</v>
      </c>
      <c r="K144" s="40">
        <v>2500</v>
      </c>
      <c r="L144" s="40"/>
      <c r="M144" s="40"/>
      <c r="N144" s="40"/>
      <c r="O144" s="40"/>
      <c r="P144" s="40"/>
      <c r="Q144" s="40"/>
      <c r="R144" s="40"/>
      <c r="S144" s="40">
        <v>17041</v>
      </c>
    </row>
    <row r="145" spans="1:19" s="41" customFormat="1" ht="67.5" customHeight="1" outlineLevel="2">
      <c r="A145" s="30" t="s">
        <v>193</v>
      </c>
      <c r="B145" s="36" t="s">
        <v>56</v>
      </c>
      <c r="C145" s="37" t="s">
        <v>65</v>
      </c>
      <c r="D145" s="38">
        <v>2011</v>
      </c>
      <c r="E145" s="39">
        <v>2012</v>
      </c>
      <c r="F145" s="39">
        <v>801</v>
      </c>
      <c r="G145" s="39">
        <v>80120</v>
      </c>
      <c r="H145" s="40">
        <f t="shared" si="14"/>
        <v>12500</v>
      </c>
      <c r="I145" s="40">
        <v>0</v>
      </c>
      <c r="J145" s="40">
        <v>11000</v>
      </c>
      <c r="K145" s="40">
        <v>1500</v>
      </c>
      <c r="L145" s="40"/>
      <c r="M145" s="40"/>
      <c r="N145" s="40"/>
      <c r="O145" s="40"/>
      <c r="P145" s="40"/>
      <c r="Q145" s="40"/>
      <c r="R145" s="40"/>
      <c r="S145" s="40">
        <v>12500</v>
      </c>
    </row>
    <row r="146" spans="1:19" s="41" customFormat="1" ht="70.5" customHeight="1" outlineLevel="2">
      <c r="A146" s="30" t="s">
        <v>194</v>
      </c>
      <c r="B146" s="36" t="s">
        <v>56</v>
      </c>
      <c r="C146" s="37" t="s">
        <v>66</v>
      </c>
      <c r="D146" s="38">
        <v>2011</v>
      </c>
      <c r="E146" s="39">
        <v>2012</v>
      </c>
      <c r="F146" s="39">
        <v>801</v>
      </c>
      <c r="G146" s="39">
        <v>80120</v>
      </c>
      <c r="H146" s="40">
        <f t="shared" si="14"/>
        <v>11300</v>
      </c>
      <c r="I146" s="40">
        <v>0</v>
      </c>
      <c r="J146" s="40">
        <v>10430</v>
      </c>
      <c r="K146" s="40">
        <v>870</v>
      </c>
      <c r="L146" s="40"/>
      <c r="M146" s="40"/>
      <c r="N146" s="40"/>
      <c r="O146" s="40"/>
      <c r="P146" s="40"/>
      <c r="Q146" s="40"/>
      <c r="R146" s="40"/>
      <c r="S146" s="40">
        <v>11300</v>
      </c>
    </row>
    <row r="147" spans="1:19" s="41" customFormat="1" ht="64.5" customHeight="1" outlineLevel="2">
      <c r="A147" s="30" t="s">
        <v>195</v>
      </c>
      <c r="B147" s="36" t="s">
        <v>56</v>
      </c>
      <c r="C147" s="37" t="s">
        <v>66</v>
      </c>
      <c r="D147" s="38">
        <v>2011</v>
      </c>
      <c r="E147" s="39">
        <v>2012</v>
      </c>
      <c r="F147" s="39">
        <v>801</v>
      </c>
      <c r="G147" s="39">
        <v>80130</v>
      </c>
      <c r="H147" s="40">
        <f t="shared" si="14"/>
        <v>13350</v>
      </c>
      <c r="I147" s="40">
        <v>0</v>
      </c>
      <c r="J147" s="40">
        <v>12300</v>
      </c>
      <c r="K147" s="40">
        <v>1050</v>
      </c>
      <c r="L147" s="40"/>
      <c r="M147" s="40"/>
      <c r="N147" s="40"/>
      <c r="O147" s="40"/>
      <c r="P147" s="40"/>
      <c r="Q147" s="40"/>
      <c r="R147" s="40"/>
      <c r="S147" s="40">
        <v>13350</v>
      </c>
    </row>
    <row r="148" spans="1:19" s="41" customFormat="1" ht="54.75" customHeight="1" outlineLevel="2">
      <c r="A148" s="30" t="s">
        <v>196</v>
      </c>
      <c r="B148" s="36" t="s">
        <v>63</v>
      </c>
      <c r="C148" s="37" t="s">
        <v>67</v>
      </c>
      <c r="D148" s="38">
        <v>2010</v>
      </c>
      <c r="E148" s="39">
        <v>2012</v>
      </c>
      <c r="F148" s="39">
        <v>801</v>
      </c>
      <c r="G148" s="39">
        <v>80130</v>
      </c>
      <c r="H148" s="40">
        <f t="shared" si="14"/>
        <v>2605.92</v>
      </c>
      <c r="I148" s="40">
        <v>760.06</v>
      </c>
      <c r="J148" s="40">
        <v>1302.96</v>
      </c>
      <c r="K148" s="40">
        <v>542.9</v>
      </c>
      <c r="L148" s="40"/>
      <c r="M148" s="40"/>
      <c r="N148" s="40"/>
      <c r="O148" s="40"/>
      <c r="P148" s="40"/>
      <c r="Q148" s="40"/>
      <c r="R148" s="40"/>
      <c r="S148" s="40">
        <v>0</v>
      </c>
    </row>
    <row r="149" spans="1:19" s="41" customFormat="1" ht="66" customHeight="1" outlineLevel="2">
      <c r="A149" s="30" t="s">
        <v>197</v>
      </c>
      <c r="B149" s="36" t="s">
        <v>56</v>
      </c>
      <c r="C149" s="37" t="s">
        <v>68</v>
      </c>
      <c r="D149" s="38">
        <v>2011</v>
      </c>
      <c r="E149" s="39">
        <v>2012</v>
      </c>
      <c r="F149" s="39">
        <v>801</v>
      </c>
      <c r="G149" s="39">
        <v>80130</v>
      </c>
      <c r="H149" s="40">
        <f t="shared" si="14"/>
        <v>36000</v>
      </c>
      <c r="I149" s="40">
        <v>0</v>
      </c>
      <c r="J149" s="40">
        <v>32000</v>
      </c>
      <c r="K149" s="40">
        <v>4000</v>
      </c>
      <c r="L149" s="40"/>
      <c r="M149" s="40"/>
      <c r="N149" s="40"/>
      <c r="O149" s="40"/>
      <c r="P149" s="40"/>
      <c r="Q149" s="40"/>
      <c r="R149" s="40"/>
      <c r="S149" s="40">
        <v>36000</v>
      </c>
    </row>
    <row r="150" spans="1:19" s="41" customFormat="1" ht="62.25" customHeight="1" outlineLevel="2">
      <c r="A150" s="30" t="s">
        <v>198</v>
      </c>
      <c r="B150" s="36" t="s">
        <v>56</v>
      </c>
      <c r="C150" s="37" t="s">
        <v>68</v>
      </c>
      <c r="D150" s="38">
        <v>2011</v>
      </c>
      <c r="E150" s="39">
        <v>2012</v>
      </c>
      <c r="F150" s="39">
        <v>854</v>
      </c>
      <c r="G150" s="39">
        <v>85410</v>
      </c>
      <c r="H150" s="40">
        <f t="shared" si="14"/>
        <v>17000</v>
      </c>
      <c r="I150" s="40">
        <v>0</v>
      </c>
      <c r="J150" s="40">
        <v>15000</v>
      </c>
      <c r="K150" s="40">
        <v>2000</v>
      </c>
      <c r="L150" s="40"/>
      <c r="M150" s="40"/>
      <c r="N150" s="40"/>
      <c r="O150" s="40"/>
      <c r="P150" s="40"/>
      <c r="Q150" s="40"/>
      <c r="R150" s="40"/>
      <c r="S150" s="40">
        <v>17000</v>
      </c>
    </row>
    <row r="151" spans="1:19" s="41" customFormat="1" ht="57.75" customHeight="1" outlineLevel="2">
      <c r="A151" s="30" t="s">
        <v>199</v>
      </c>
      <c r="B151" s="36" t="s">
        <v>56</v>
      </c>
      <c r="C151" s="37" t="s">
        <v>69</v>
      </c>
      <c r="D151" s="38">
        <v>2011</v>
      </c>
      <c r="E151" s="39">
        <v>2012</v>
      </c>
      <c r="F151" s="39">
        <v>801</v>
      </c>
      <c r="G151" s="39">
        <v>80130</v>
      </c>
      <c r="H151" s="40">
        <f t="shared" si="14"/>
        <v>77000</v>
      </c>
      <c r="I151" s="40">
        <v>0</v>
      </c>
      <c r="J151" s="40">
        <v>70000</v>
      </c>
      <c r="K151" s="40">
        <v>7000</v>
      </c>
      <c r="L151" s="40"/>
      <c r="M151" s="40"/>
      <c r="N151" s="40"/>
      <c r="O151" s="40"/>
      <c r="P151" s="40"/>
      <c r="Q151" s="40"/>
      <c r="R151" s="40"/>
      <c r="S151" s="40">
        <v>77000</v>
      </c>
    </row>
    <row r="152" spans="1:19" s="41" customFormat="1" ht="60.75" customHeight="1" outlineLevel="2">
      <c r="A152" s="30" t="s">
        <v>200</v>
      </c>
      <c r="B152" s="36" t="s">
        <v>56</v>
      </c>
      <c r="C152" s="37" t="s">
        <v>69</v>
      </c>
      <c r="D152" s="38">
        <v>2011</v>
      </c>
      <c r="E152" s="39">
        <v>2012</v>
      </c>
      <c r="F152" s="39">
        <v>801</v>
      </c>
      <c r="G152" s="39">
        <v>80148</v>
      </c>
      <c r="H152" s="40">
        <f t="shared" si="14"/>
        <v>3500</v>
      </c>
      <c r="I152" s="40">
        <v>0</v>
      </c>
      <c r="J152" s="40">
        <v>3000</v>
      </c>
      <c r="K152" s="40">
        <v>500</v>
      </c>
      <c r="L152" s="40"/>
      <c r="M152" s="40"/>
      <c r="N152" s="40"/>
      <c r="O152" s="40"/>
      <c r="P152" s="40"/>
      <c r="Q152" s="40"/>
      <c r="R152" s="40"/>
      <c r="S152" s="40">
        <v>3500</v>
      </c>
    </row>
    <row r="153" spans="1:19" s="41" customFormat="1" ht="78" customHeight="1" outlineLevel="2">
      <c r="A153" s="30" t="s">
        <v>201</v>
      </c>
      <c r="B153" s="36" t="s">
        <v>270</v>
      </c>
      <c r="C153" s="37" t="s">
        <v>69</v>
      </c>
      <c r="D153" s="38">
        <v>2010</v>
      </c>
      <c r="E153" s="39">
        <v>2012</v>
      </c>
      <c r="F153" s="39">
        <v>801</v>
      </c>
      <c r="G153" s="39">
        <v>80130</v>
      </c>
      <c r="H153" s="40">
        <f t="shared" si="14"/>
        <v>7615</v>
      </c>
      <c r="I153" s="40">
        <v>1904</v>
      </c>
      <c r="J153" s="40">
        <v>3807</v>
      </c>
      <c r="K153" s="40">
        <v>1904</v>
      </c>
      <c r="L153" s="40"/>
      <c r="M153" s="40"/>
      <c r="N153" s="40"/>
      <c r="O153" s="40"/>
      <c r="P153" s="40"/>
      <c r="Q153" s="40"/>
      <c r="R153" s="40"/>
      <c r="S153" s="40"/>
    </row>
    <row r="154" spans="1:19" s="41" customFormat="1" ht="45" customHeight="1" outlineLevel="2">
      <c r="A154" s="30" t="s">
        <v>202</v>
      </c>
      <c r="B154" s="36" t="s">
        <v>56</v>
      </c>
      <c r="C154" s="37" t="s">
        <v>70</v>
      </c>
      <c r="D154" s="38">
        <v>2011</v>
      </c>
      <c r="E154" s="39">
        <v>2012</v>
      </c>
      <c r="F154" s="39">
        <v>801</v>
      </c>
      <c r="G154" s="39">
        <v>80123</v>
      </c>
      <c r="H154" s="40">
        <f t="shared" si="14"/>
        <v>2700</v>
      </c>
      <c r="I154" s="40">
        <v>0</v>
      </c>
      <c r="J154" s="40">
        <v>2200</v>
      </c>
      <c r="K154" s="40">
        <v>500</v>
      </c>
      <c r="L154" s="40"/>
      <c r="M154" s="40"/>
      <c r="N154" s="40"/>
      <c r="O154" s="40"/>
      <c r="P154" s="40"/>
      <c r="Q154" s="40"/>
      <c r="R154" s="40"/>
      <c r="S154" s="40">
        <v>2700</v>
      </c>
    </row>
    <row r="155" spans="1:19" s="41" customFormat="1" ht="45" customHeight="1" outlineLevel="2">
      <c r="A155" s="30" t="s">
        <v>203</v>
      </c>
      <c r="B155" s="36" t="s">
        <v>56</v>
      </c>
      <c r="C155" s="37" t="s">
        <v>70</v>
      </c>
      <c r="D155" s="38">
        <v>2011</v>
      </c>
      <c r="E155" s="39">
        <v>2012</v>
      </c>
      <c r="F155" s="39">
        <v>801</v>
      </c>
      <c r="G155" s="39">
        <v>80130</v>
      </c>
      <c r="H155" s="40">
        <f t="shared" si="14"/>
        <v>21000</v>
      </c>
      <c r="I155" s="40">
        <v>0</v>
      </c>
      <c r="J155" s="40">
        <v>18000</v>
      </c>
      <c r="K155" s="40">
        <v>3000</v>
      </c>
      <c r="L155" s="40"/>
      <c r="M155" s="40"/>
      <c r="N155" s="40"/>
      <c r="O155" s="40"/>
      <c r="P155" s="40"/>
      <c r="Q155" s="40"/>
      <c r="R155" s="40"/>
      <c r="S155" s="40">
        <v>21000</v>
      </c>
    </row>
    <row r="156" spans="1:19" s="41" customFormat="1" ht="63" customHeight="1" outlineLevel="2">
      <c r="A156" s="30" t="s">
        <v>204</v>
      </c>
      <c r="B156" s="36" t="s">
        <v>71</v>
      </c>
      <c r="C156" s="37" t="s">
        <v>70</v>
      </c>
      <c r="D156" s="38">
        <v>2003</v>
      </c>
      <c r="E156" s="39">
        <v>2016</v>
      </c>
      <c r="F156" s="39">
        <v>801</v>
      </c>
      <c r="G156" s="39">
        <v>80130</v>
      </c>
      <c r="H156" s="40">
        <f t="shared" si="14"/>
        <v>10248</v>
      </c>
      <c r="I156" s="40">
        <f>5124+732</f>
        <v>5856</v>
      </c>
      <c r="J156" s="40">
        <v>732</v>
      </c>
      <c r="K156" s="40">
        <v>732</v>
      </c>
      <c r="L156" s="40">
        <v>732</v>
      </c>
      <c r="M156" s="40">
        <v>732</v>
      </c>
      <c r="N156" s="40">
        <v>732</v>
      </c>
      <c r="O156" s="40">
        <v>732</v>
      </c>
      <c r="P156" s="40"/>
      <c r="Q156" s="40"/>
      <c r="R156" s="40"/>
      <c r="S156" s="40">
        <v>4392</v>
      </c>
    </row>
    <row r="157" spans="1:19" s="41" customFormat="1" ht="61.5" customHeight="1" outlineLevel="2">
      <c r="A157" s="30" t="s">
        <v>205</v>
      </c>
      <c r="B157" s="36" t="s">
        <v>56</v>
      </c>
      <c r="C157" s="37" t="s">
        <v>72</v>
      </c>
      <c r="D157" s="38">
        <v>2011</v>
      </c>
      <c r="E157" s="39">
        <v>2012</v>
      </c>
      <c r="F157" s="39">
        <v>801</v>
      </c>
      <c r="G157" s="39">
        <v>80120</v>
      </c>
      <c r="H157" s="40">
        <f t="shared" si="14"/>
        <v>3200</v>
      </c>
      <c r="I157" s="40">
        <v>0</v>
      </c>
      <c r="J157" s="40">
        <v>2700</v>
      </c>
      <c r="K157" s="40">
        <v>500</v>
      </c>
      <c r="L157" s="40"/>
      <c r="M157" s="40"/>
      <c r="N157" s="40"/>
      <c r="O157" s="40"/>
      <c r="P157" s="40"/>
      <c r="Q157" s="40"/>
      <c r="R157" s="40"/>
      <c r="S157" s="40">
        <v>3200</v>
      </c>
    </row>
    <row r="158" spans="1:19" s="41" customFormat="1" ht="45" customHeight="1" outlineLevel="2">
      <c r="A158" s="30" t="s">
        <v>206</v>
      </c>
      <c r="B158" s="36" t="s">
        <v>56</v>
      </c>
      <c r="C158" s="37" t="s">
        <v>72</v>
      </c>
      <c r="D158" s="38">
        <v>2011</v>
      </c>
      <c r="E158" s="39">
        <v>2012</v>
      </c>
      <c r="F158" s="39">
        <v>801</v>
      </c>
      <c r="G158" s="39">
        <v>80130</v>
      </c>
      <c r="H158" s="40">
        <f t="shared" si="14"/>
        <v>14700</v>
      </c>
      <c r="I158" s="40">
        <v>0</v>
      </c>
      <c r="J158" s="40">
        <v>12300</v>
      </c>
      <c r="K158" s="40">
        <v>2400</v>
      </c>
      <c r="L158" s="40"/>
      <c r="M158" s="40"/>
      <c r="N158" s="40"/>
      <c r="O158" s="40"/>
      <c r="P158" s="40"/>
      <c r="Q158" s="40"/>
      <c r="R158" s="40"/>
      <c r="S158" s="40">
        <v>14700</v>
      </c>
    </row>
    <row r="159" spans="1:19" s="41" customFormat="1" ht="64.5" customHeight="1" outlineLevel="2">
      <c r="A159" s="30" t="s">
        <v>207</v>
      </c>
      <c r="B159" s="36" t="s">
        <v>56</v>
      </c>
      <c r="C159" s="37" t="s">
        <v>72</v>
      </c>
      <c r="D159" s="38">
        <v>2011</v>
      </c>
      <c r="E159" s="39">
        <v>2012</v>
      </c>
      <c r="F159" s="39">
        <v>801</v>
      </c>
      <c r="G159" s="39">
        <v>80140</v>
      </c>
      <c r="H159" s="40">
        <f t="shared" si="14"/>
        <v>5100</v>
      </c>
      <c r="I159" s="40">
        <v>0</v>
      </c>
      <c r="J159" s="40">
        <v>4300</v>
      </c>
      <c r="K159" s="40">
        <v>800</v>
      </c>
      <c r="L159" s="40"/>
      <c r="M159" s="40"/>
      <c r="N159" s="40"/>
      <c r="O159" s="40"/>
      <c r="P159" s="40"/>
      <c r="Q159" s="40"/>
      <c r="R159" s="40"/>
      <c r="S159" s="40">
        <v>5100</v>
      </c>
    </row>
    <row r="160" spans="1:19" s="47" customFormat="1" ht="60" customHeight="1" outlineLevel="2">
      <c r="A160" s="30" t="s">
        <v>208</v>
      </c>
      <c r="B160" s="42" t="s">
        <v>56</v>
      </c>
      <c r="C160" s="43" t="s">
        <v>73</v>
      </c>
      <c r="D160" s="44">
        <v>2011</v>
      </c>
      <c r="E160" s="45">
        <v>2012</v>
      </c>
      <c r="F160" s="45">
        <v>801</v>
      </c>
      <c r="G160" s="45">
        <v>80140</v>
      </c>
      <c r="H160" s="40">
        <f t="shared" si="14"/>
        <v>40100</v>
      </c>
      <c r="I160" s="46">
        <v>0</v>
      </c>
      <c r="J160" s="46">
        <v>30100</v>
      </c>
      <c r="K160" s="46">
        <v>10000</v>
      </c>
      <c r="L160" s="46"/>
      <c r="M160" s="46"/>
      <c r="N160" s="46"/>
      <c r="O160" s="46"/>
      <c r="P160" s="46"/>
      <c r="Q160" s="46"/>
      <c r="R160" s="46"/>
      <c r="S160" s="46">
        <v>40100</v>
      </c>
    </row>
    <row r="161" spans="1:19" s="41" customFormat="1" ht="56.25" customHeight="1" outlineLevel="2">
      <c r="A161" s="30" t="s">
        <v>209</v>
      </c>
      <c r="B161" s="42" t="s">
        <v>56</v>
      </c>
      <c r="C161" s="37" t="s">
        <v>74</v>
      </c>
      <c r="D161" s="38">
        <v>2011</v>
      </c>
      <c r="E161" s="39">
        <v>2012</v>
      </c>
      <c r="F161" s="39">
        <v>852</v>
      </c>
      <c r="G161" s="39">
        <v>85201</v>
      </c>
      <c r="H161" s="40">
        <f t="shared" si="14"/>
        <v>18000</v>
      </c>
      <c r="I161" s="40">
        <v>0</v>
      </c>
      <c r="J161" s="40">
        <v>15000</v>
      </c>
      <c r="K161" s="40">
        <v>3000</v>
      </c>
      <c r="L161" s="40"/>
      <c r="M161" s="40"/>
      <c r="N161" s="40"/>
      <c r="O161" s="40"/>
      <c r="P161" s="40"/>
      <c r="Q161" s="40"/>
      <c r="R161" s="40"/>
      <c r="S161" s="40">
        <v>0</v>
      </c>
    </row>
    <row r="162" spans="1:19" s="41" customFormat="1" ht="65.25" customHeight="1" outlineLevel="2">
      <c r="A162" s="30" t="s">
        <v>210</v>
      </c>
      <c r="B162" s="42" t="s">
        <v>56</v>
      </c>
      <c r="C162" s="37" t="s">
        <v>75</v>
      </c>
      <c r="D162" s="38">
        <v>2009</v>
      </c>
      <c r="E162" s="39">
        <v>2012</v>
      </c>
      <c r="F162" s="39">
        <v>852</v>
      </c>
      <c r="G162" s="39">
        <v>85226</v>
      </c>
      <c r="H162" s="40">
        <f t="shared" si="14"/>
        <v>6546</v>
      </c>
      <c r="I162" s="40">
        <f>1846+1700</f>
        <v>3546</v>
      </c>
      <c r="J162" s="40">
        <v>1500</v>
      </c>
      <c r="K162" s="40">
        <v>1500</v>
      </c>
      <c r="L162" s="40"/>
      <c r="M162" s="40"/>
      <c r="N162" s="40"/>
      <c r="O162" s="40"/>
      <c r="P162" s="40"/>
      <c r="Q162" s="40"/>
      <c r="R162" s="40"/>
      <c r="S162" s="40">
        <v>3000</v>
      </c>
    </row>
    <row r="163" spans="1:19" s="41" customFormat="1" ht="60" customHeight="1" outlineLevel="2">
      <c r="A163" s="30" t="s">
        <v>211</v>
      </c>
      <c r="B163" s="42" t="s">
        <v>77</v>
      </c>
      <c r="C163" s="37" t="s">
        <v>76</v>
      </c>
      <c r="D163" s="38">
        <v>2010</v>
      </c>
      <c r="E163" s="39">
        <v>2012</v>
      </c>
      <c r="F163" s="39">
        <v>852</v>
      </c>
      <c r="G163" s="39">
        <v>85201</v>
      </c>
      <c r="H163" s="40">
        <f t="shared" si="14"/>
        <v>2321.2799999999997</v>
      </c>
      <c r="I163" s="40">
        <v>1045.9100000000001</v>
      </c>
      <c r="J163" s="40">
        <v>1156.5</v>
      </c>
      <c r="K163" s="40">
        <v>118.87</v>
      </c>
      <c r="L163" s="40"/>
      <c r="M163" s="40"/>
      <c r="N163" s="40"/>
      <c r="O163" s="40"/>
      <c r="P163" s="40"/>
      <c r="Q163" s="40"/>
      <c r="R163" s="40"/>
      <c r="S163" s="40">
        <v>0</v>
      </c>
    </row>
    <row r="164" spans="1:19" s="41" customFormat="1" ht="72" customHeight="1" outlineLevel="2">
      <c r="A164" s="30" t="s">
        <v>212</v>
      </c>
      <c r="B164" s="42" t="s">
        <v>79</v>
      </c>
      <c r="C164" s="37" t="s">
        <v>78</v>
      </c>
      <c r="D164" s="38">
        <v>2010</v>
      </c>
      <c r="E164" s="39">
        <v>2012</v>
      </c>
      <c r="F164" s="39">
        <v>801</v>
      </c>
      <c r="G164" s="39">
        <v>80102</v>
      </c>
      <c r="H164" s="40">
        <f t="shared" si="14"/>
        <v>1195.7</v>
      </c>
      <c r="I164" s="40">
        <f>439.3</f>
        <v>439.3</v>
      </c>
      <c r="J164" s="40">
        <v>453.84</v>
      </c>
      <c r="K164" s="40">
        <v>302.56</v>
      </c>
      <c r="L164" s="40"/>
      <c r="M164" s="40"/>
      <c r="N164" s="40"/>
      <c r="O164" s="40"/>
      <c r="P164" s="40"/>
      <c r="Q164" s="40"/>
      <c r="R164" s="40"/>
      <c r="S164" s="40">
        <v>756.4</v>
      </c>
    </row>
    <row r="165" spans="1:19" s="41" customFormat="1" ht="81" customHeight="1" outlineLevel="2">
      <c r="A165" s="30" t="s">
        <v>213</v>
      </c>
      <c r="B165" s="42" t="s">
        <v>79</v>
      </c>
      <c r="C165" s="37" t="s">
        <v>78</v>
      </c>
      <c r="D165" s="38">
        <v>2010</v>
      </c>
      <c r="E165" s="39">
        <v>2012</v>
      </c>
      <c r="F165" s="39">
        <v>801</v>
      </c>
      <c r="G165" s="39">
        <v>80111</v>
      </c>
      <c r="H165" s="40">
        <f t="shared" si="14"/>
        <v>820.22</v>
      </c>
      <c r="I165" s="40">
        <v>215.1</v>
      </c>
      <c r="J165" s="40">
        <v>302.56</v>
      </c>
      <c r="K165" s="40">
        <v>302.56</v>
      </c>
      <c r="L165" s="40"/>
      <c r="M165" s="40"/>
      <c r="N165" s="40"/>
      <c r="O165" s="40"/>
      <c r="P165" s="40"/>
      <c r="Q165" s="40"/>
      <c r="R165" s="40"/>
      <c r="S165" s="40">
        <v>605.12</v>
      </c>
    </row>
    <row r="166" spans="1:19" s="41" customFormat="1" ht="62.25" customHeight="1" outlineLevel="2">
      <c r="A166" s="30" t="s">
        <v>214</v>
      </c>
      <c r="B166" s="42" t="s">
        <v>79</v>
      </c>
      <c r="C166" s="37" t="s">
        <v>78</v>
      </c>
      <c r="D166" s="38">
        <v>2010</v>
      </c>
      <c r="E166" s="39">
        <v>2012</v>
      </c>
      <c r="F166" s="39">
        <v>854</v>
      </c>
      <c r="G166" s="39">
        <v>85403</v>
      </c>
      <c r="H166" s="40">
        <f>SUM(I166:R166)</f>
        <v>1978.29</v>
      </c>
      <c r="I166" s="40">
        <v>465.49</v>
      </c>
      <c r="J166" s="40">
        <v>1058.96</v>
      </c>
      <c r="K166" s="40">
        <v>453.84</v>
      </c>
      <c r="L166" s="40"/>
      <c r="M166" s="40"/>
      <c r="N166" s="40"/>
      <c r="O166" s="40"/>
      <c r="P166" s="40"/>
      <c r="Q166" s="40"/>
      <c r="R166" s="40"/>
      <c r="S166" s="40">
        <v>1512.8</v>
      </c>
    </row>
    <row r="167" spans="1:19" s="41" customFormat="1" ht="45" customHeight="1" outlineLevel="2">
      <c r="A167" s="30" t="s">
        <v>215</v>
      </c>
      <c r="B167" s="36" t="s">
        <v>265</v>
      </c>
      <c r="C167" s="37" t="s">
        <v>78</v>
      </c>
      <c r="D167" s="38">
        <v>2011</v>
      </c>
      <c r="E167" s="39">
        <v>2012</v>
      </c>
      <c r="F167" s="39">
        <v>801</v>
      </c>
      <c r="G167" s="39">
        <v>80102</v>
      </c>
      <c r="H167" s="40">
        <f>SUM(I167:R167)</f>
        <v>10000</v>
      </c>
      <c r="I167" s="40">
        <v>0</v>
      </c>
      <c r="J167" s="40">
        <v>9000</v>
      </c>
      <c r="K167" s="40">
        <v>1000</v>
      </c>
      <c r="L167" s="40"/>
      <c r="M167" s="40"/>
      <c r="N167" s="40"/>
      <c r="O167" s="40"/>
      <c r="P167" s="40"/>
      <c r="Q167" s="40"/>
      <c r="R167" s="40"/>
      <c r="S167" s="40">
        <v>10000</v>
      </c>
    </row>
    <row r="168" spans="1:19" s="41" customFormat="1" ht="45" customHeight="1" outlineLevel="2">
      <c r="A168" s="30" t="s">
        <v>239</v>
      </c>
      <c r="B168" s="36" t="s">
        <v>266</v>
      </c>
      <c r="C168" s="37" t="s">
        <v>78</v>
      </c>
      <c r="D168" s="38">
        <v>2011</v>
      </c>
      <c r="E168" s="39">
        <v>2012</v>
      </c>
      <c r="F168" s="39">
        <v>801</v>
      </c>
      <c r="G168" s="39">
        <v>80111</v>
      </c>
      <c r="H168" s="40">
        <f>SUM(I168:R168)</f>
        <v>10500</v>
      </c>
      <c r="I168" s="40">
        <v>0</v>
      </c>
      <c r="J168" s="40">
        <v>9500</v>
      </c>
      <c r="K168" s="40">
        <v>1000</v>
      </c>
      <c r="L168" s="40"/>
      <c r="M168" s="40"/>
      <c r="N168" s="40"/>
      <c r="O168" s="40"/>
      <c r="P168" s="40"/>
      <c r="Q168" s="40"/>
      <c r="R168" s="40"/>
      <c r="S168" s="40">
        <v>10500</v>
      </c>
    </row>
    <row r="169" spans="1:19" s="41" customFormat="1" ht="45" customHeight="1" outlineLevel="2">
      <c r="A169" s="30" t="s">
        <v>245</v>
      </c>
      <c r="B169" s="36" t="s">
        <v>265</v>
      </c>
      <c r="C169" s="37" t="s">
        <v>78</v>
      </c>
      <c r="D169" s="38">
        <v>2011</v>
      </c>
      <c r="E169" s="39">
        <v>2012</v>
      </c>
      <c r="F169" s="39">
        <v>801</v>
      </c>
      <c r="G169" s="39">
        <v>80148</v>
      </c>
      <c r="H169" s="40">
        <f>SUM(I169:R169)</f>
        <v>3500</v>
      </c>
      <c r="I169" s="40">
        <v>0</v>
      </c>
      <c r="J169" s="40">
        <v>3000</v>
      </c>
      <c r="K169" s="40">
        <v>500</v>
      </c>
      <c r="L169" s="40"/>
      <c r="M169" s="40"/>
      <c r="N169" s="40"/>
      <c r="O169" s="40"/>
      <c r="P169" s="40"/>
      <c r="Q169" s="40"/>
      <c r="R169" s="40"/>
      <c r="S169" s="40">
        <v>3500</v>
      </c>
    </row>
    <row r="170" spans="1:19" s="41" customFormat="1" ht="49.5" customHeight="1" outlineLevel="2">
      <c r="A170" s="30" t="s">
        <v>268</v>
      </c>
      <c r="B170" s="36" t="s">
        <v>265</v>
      </c>
      <c r="C170" s="37" t="s">
        <v>78</v>
      </c>
      <c r="D170" s="38">
        <v>2011</v>
      </c>
      <c r="E170" s="39">
        <v>2012</v>
      </c>
      <c r="F170" s="39">
        <v>854</v>
      </c>
      <c r="G170" s="39">
        <v>85403</v>
      </c>
      <c r="H170" s="40">
        <f>SUM(I170:R170)</f>
        <v>31000</v>
      </c>
      <c r="I170" s="40">
        <v>0</v>
      </c>
      <c r="J170" s="40">
        <v>28000</v>
      </c>
      <c r="K170" s="40">
        <v>3000</v>
      </c>
      <c r="L170" s="40"/>
      <c r="M170" s="40"/>
      <c r="N170" s="40"/>
      <c r="O170" s="40"/>
      <c r="P170" s="40"/>
      <c r="Q170" s="40"/>
      <c r="R170" s="40"/>
      <c r="S170" s="40">
        <v>31000</v>
      </c>
    </row>
    <row r="171" spans="1:19" ht="15" outlineLevel="1">
      <c r="A171" s="31"/>
      <c r="B171" s="58" t="s">
        <v>227</v>
      </c>
      <c r="C171" s="58"/>
      <c r="D171" s="58"/>
      <c r="E171" s="58"/>
      <c r="F171" s="58"/>
      <c r="G171" s="58"/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</row>
    <row r="172" spans="1:19" ht="15" customHeight="1">
      <c r="A172" s="31" t="s">
        <v>255</v>
      </c>
      <c r="B172" s="68" t="s">
        <v>234</v>
      </c>
      <c r="C172" s="68"/>
      <c r="D172" s="68"/>
      <c r="E172" s="68"/>
      <c r="F172" s="68"/>
      <c r="G172" s="68"/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</row>
    <row r="173" spans="1:19" ht="15" outlineLevel="1" collapsed="1">
      <c r="A173" s="31"/>
      <c r="B173" s="58" t="s">
        <v>226</v>
      </c>
      <c r="C173" s="58"/>
      <c r="D173" s="58"/>
      <c r="E173" s="58"/>
      <c r="F173" s="58"/>
      <c r="G173" s="58"/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</row>
    <row r="174" spans="1:19" s="9" customFormat="1" ht="15" hidden="1" outlineLevel="2">
      <c r="A174" s="30"/>
      <c r="B174" s="10" t="s">
        <v>9</v>
      </c>
      <c r="C174" s="22"/>
      <c r="D174" s="16"/>
      <c r="E174" s="10"/>
      <c r="F174" s="69" t="s">
        <v>0</v>
      </c>
      <c r="G174" s="69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19" s="9" customFormat="1" ht="15" hidden="1" outlineLevel="2">
      <c r="A175" s="30"/>
      <c r="B175" s="13" t="s">
        <v>10</v>
      </c>
      <c r="C175" s="70"/>
      <c r="D175" s="16"/>
      <c r="E175" s="10"/>
      <c r="F175" s="69" t="s">
        <v>0</v>
      </c>
      <c r="G175" s="69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19" ht="15.75" hidden="1" outlineLevel="2">
      <c r="A176" s="31"/>
      <c r="B176" s="15"/>
      <c r="C176" s="71"/>
      <c r="D176" s="17"/>
      <c r="E176" s="12"/>
      <c r="F176" s="14"/>
      <c r="G176" s="14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1:19" ht="15" customHeight="1">
      <c r="A177" s="49" t="s">
        <v>271</v>
      </c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</row>
    <row r="178" spans="1:19" ht="15" customHeight="1">
      <c r="A178" s="49" t="s">
        <v>272</v>
      </c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</row>
    <row r="179" spans="1:19" ht="33.75" customHeight="1">
      <c r="A179" s="49" t="s">
        <v>273</v>
      </c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</row>
    <row r="180" spans="1:19" ht="15" customHeight="1">
      <c r="A180" s="49" t="s">
        <v>274</v>
      </c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</row>
    <row r="181" spans="1:19" ht="15" customHeight="1">
      <c r="A181" s="49" t="s">
        <v>275</v>
      </c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</row>
    <row r="182" spans="1:19" ht="15" customHeight="1">
      <c r="A182" s="49" t="s">
        <v>276</v>
      </c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</row>
    <row r="183" spans="1:19" ht="15" customHeight="1">
      <c r="A183" s="49" t="s">
        <v>279</v>
      </c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</row>
    <row r="184" spans="1:19" ht="15" customHeight="1">
      <c r="A184" s="49" t="s">
        <v>280</v>
      </c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</row>
    <row r="185" spans="1:19" ht="15" customHeight="1">
      <c r="A185" s="49" t="s">
        <v>277</v>
      </c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</row>
    <row r="186" spans="1:19" ht="15" customHeight="1">
      <c r="A186" s="49" t="s">
        <v>278</v>
      </c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</row>
    <row r="187" spans="1:19" ht="15" customHeight="1">
      <c r="A187" s="52" t="s">
        <v>281</v>
      </c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</row>
    <row r="188" spans="1:19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</row>
  </sheetData>
  <mergeCells count="49">
    <mergeCell ref="B16:G16"/>
    <mergeCell ref="B17:G17"/>
    <mergeCell ref="B19:G19"/>
    <mergeCell ref="B24:G24"/>
    <mergeCell ref="B25:G25"/>
    <mergeCell ref="A177:S177"/>
    <mergeCell ref="F174:G174"/>
    <mergeCell ref="C175:C176"/>
    <mergeCell ref="F175:G175"/>
    <mergeCell ref="B32:G32"/>
    <mergeCell ref="F7:G7"/>
    <mergeCell ref="H7:H8"/>
    <mergeCell ref="I7:I8"/>
    <mergeCell ref="B172:G172"/>
    <mergeCell ref="B173:G173"/>
    <mergeCell ref="B13:G13"/>
    <mergeCell ref="B29:G29"/>
    <mergeCell ref="B26:G26"/>
    <mergeCell ref="B14:G14"/>
    <mergeCell ref="B15:G15"/>
    <mergeCell ref="A180:S180"/>
    <mergeCell ref="A181:S181"/>
    <mergeCell ref="A182:S182"/>
    <mergeCell ref="A183:S183"/>
    <mergeCell ref="B27:G27"/>
    <mergeCell ref="B28:G28"/>
    <mergeCell ref="A178:S178"/>
    <mergeCell ref="B33:G33"/>
    <mergeCell ref="B171:G171"/>
    <mergeCell ref="A185:S185"/>
    <mergeCell ref="A186:S186"/>
    <mergeCell ref="A187:S187"/>
    <mergeCell ref="A188:S188"/>
    <mergeCell ref="A184:S184"/>
    <mergeCell ref="A7:A8"/>
    <mergeCell ref="B7:B8"/>
    <mergeCell ref="C7:C8"/>
    <mergeCell ref="D7:E7"/>
    <mergeCell ref="S7:S8"/>
    <mergeCell ref="H5:I5"/>
    <mergeCell ref="A179:S179"/>
    <mergeCell ref="Q1:R1"/>
    <mergeCell ref="Q2:R2"/>
    <mergeCell ref="Q3:R3"/>
    <mergeCell ref="Q4:R4"/>
    <mergeCell ref="B10:G10"/>
    <mergeCell ref="J7:R7"/>
    <mergeCell ref="B11:G11"/>
    <mergeCell ref="B12:G12"/>
  </mergeCells>
  <phoneticPr fontId="18" type="noConversion"/>
  <pageMargins left="0.39370078740157483" right="0.23622047244094491" top="0.70866141732283472" bottom="0.70866141732283472" header="0.31496062992125984" footer="0.31496062992125984"/>
  <pageSetup paperSize="9" scale="65" orientation="landscape" horizontalDpi="4294967293" r:id="rId1"/>
  <headerFooter>
    <oddFooter>Strona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2011</vt:lpstr>
      <vt:lpstr>'2011'!Obszar_wydruku</vt:lpstr>
      <vt:lpstr>'2011'!Tytuły_wydruku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Klupczyński</dc:creator>
  <cp:lastModifiedBy>UM w Piotrkowie Tryb.</cp:lastModifiedBy>
  <cp:lastPrinted>2010-11-15T13:05:19Z</cp:lastPrinted>
  <dcterms:created xsi:type="dcterms:W3CDTF">2010-09-17T02:30:46Z</dcterms:created>
  <dcterms:modified xsi:type="dcterms:W3CDTF">2010-12-01T13:04:39Z</dcterms:modified>
</cp:coreProperties>
</file>