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świata i opieka edukacyjna" sheetId="1" r:id="rId1"/>
  </sheets>
  <definedNames>
    <definedName name="_xlnm.Print_Titles" localSheetId="0">'Oświata i opieka edukacyjna'!$3:$3</definedName>
  </definedNames>
  <calcPr fullCalcOnLoad="1"/>
</workbook>
</file>

<file path=xl/sharedStrings.xml><?xml version="1.0" encoding="utf-8"?>
<sst xmlns="http://schemas.openxmlformats.org/spreadsheetml/2006/main" count="58" uniqueCount="31">
  <si>
    <t>Subwencja oświatowa</t>
  </si>
  <si>
    <t>Dochody</t>
  </si>
  <si>
    <t>Gmina</t>
  </si>
  <si>
    <t>Powiat</t>
  </si>
  <si>
    <t xml:space="preserve">Dotacje </t>
  </si>
  <si>
    <t>Wydatki</t>
  </si>
  <si>
    <t>płace z pochodnymi</t>
  </si>
  <si>
    <t>wydatki rzeczowe bieżące</t>
  </si>
  <si>
    <t>inwestycje</t>
  </si>
  <si>
    <t>w tym: remonty (§ 4270)</t>
  </si>
  <si>
    <t>Dochody - Wydatki</t>
  </si>
  <si>
    <t>płace z poch./wyd.ogół.</t>
  </si>
  <si>
    <t>płace z poch./doch.ogół.</t>
  </si>
  <si>
    <t>dotacje dla szkół i przedszkoli  niepublicznych</t>
  </si>
  <si>
    <t>% wykon.</t>
  </si>
  <si>
    <t>Plan</t>
  </si>
  <si>
    <t>Wykonanie</t>
  </si>
  <si>
    <t>GMINA + POWIAT</t>
  </si>
  <si>
    <t>OŚWIATA I EDUKACYJNA OPIEKA WYCHOWAWCZA</t>
  </si>
  <si>
    <t>801 + 854 + 803</t>
  </si>
  <si>
    <t>dotacje dla szkół  niepublicznych</t>
  </si>
  <si>
    <t>Wydatki niefinansowane subwencją</t>
  </si>
  <si>
    <t>Dochody - Wydatki                                                     (bez przedszkoli, pozost.działaln., inwestycji)</t>
  </si>
  <si>
    <t>dotacje dla szkół i przedszkoli niepublicznych</t>
  </si>
  <si>
    <t xml:space="preserve">Na dofinansowanie zadań, które winny być finansowane z subwencji oświatowej w 2005 roku z budżetu przeznaczono   </t>
  </si>
  <si>
    <t>subwen./wydatki ogółem - przedszkola</t>
  </si>
  <si>
    <t xml:space="preserve">Dochody jednostek budżetowych </t>
  </si>
  <si>
    <t>płace z poch. - płace z poch.przedszkoli / subwencja oświatowa</t>
  </si>
  <si>
    <t>Plan                                    na 2008 rok</t>
  </si>
  <si>
    <t>Wykonanie za                            I półrocze 2008 rok</t>
  </si>
  <si>
    <t>Tabela nr 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</si>
</sst>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0000000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2" fillId="0" borderId="0" xfId="0" applyNumberFormat="1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1" fillId="0" borderId="3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center" wrapText="1"/>
    </xf>
    <xf numFmtId="3" fontId="1" fillId="0" borderId="5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14" xfId="0" applyNumberFormat="1" applyBorder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15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/>
    </xf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9" xfId="0" applyFont="1" applyBorder="1" applyAlignment="1">
      <alignment horizontal="left"/>
    </xf>
    <xf numFmtId="3" fontId="1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3" fontId="0" fillId="0" borderId="18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4" fontId="1" fillId="0" borderId="22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4" fontId="0" fillId="0" borderId="23" xfId="0" applyNumberFormat="1" applyFont="1" applyBorder="1" applyAlignment="1">
      <alignment/>
    </xf>
    <xf numFmtId="3" fontId="0" fillId="2" borderId="9" xfId="0" applyNumberForma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4" fontId="1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28" xfId="0" applyFont="1" applyBorder="1" applyAlignment="1">
      <alignment/>
    </xf>
    <xf numFmtId="3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 horizontal="left"/>
    </xf>
    <xf numFmtId="3" fontId="1" fillId="0" borderId="31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3" fontId="0" fillId="2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4" fontId="0" fillId="0" borderId="34" xfId="0" applyNumberFormat="1" applyBorder="1" applyAlignment="1">
      <alignment horizontal="right" vertical="center"/>
    </xf>
    <xf numFmtId="4" fontId="0" fillId="0" borderId="35" xfId="0" applyNumberFormat="1" applyBorder="1" applyAlignment="1">
      <alignment horizontal="right" vertical="center"/>
    </xf>
    <xf numFmtId="4" fontId="0" fillId="0" borderId="36" xfId="0" applyNumberFormat="1" applyBorder="1" applyAlignment="1">
      <alignment horizontal="right" vertical="center"/>
    </xf>
    <xf numFmtId="4" fontId="0" fillId="0" borderId="37" xfId="0" applyNumberFormat="1" applyBorder="1" applyAlignment="1">
      <alignment horizontal="right" vertical="center"/>
    </xf>
    <xf numFmtId="4" fontId="0" fillId="0" borderId="38" xfId="0" applyNumberFormat="1" applyBorder="1" applyAlignment="1">
      <alignment horizontal="right" vertical="center"/>
    </xf>
    <xf numFmtId="4" fontId="0" fillId="0" borderId="39" xfId="0" applyNumberForma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" xfId="0" applyFont="1" applyBorder="1" applyAlignment="1">
      <alignment horizontal="center" wrapText="1"/>
    </xf>
    <xf numFmtId="4" fontId="0" fillId="0" borderId="34" xfId="0" applyNumberFormat="1" applyFont="1" applyBorder="1" applyAlignment="1">
      <alignment horizontal="right" vertical="center"/>
    </xf>
    <xf numFmtId="4" fontId="0" fillId="0" borderId="40" xfId="0" applyNumberFormat="1" applyFont="1" applyBorder="1" applyAlignment="1">
      <alignment horizontal="right" vertical="center"/>
    </xf>
    <xf numFmtId="4" fontId="0" fillId="0" borderId="37" xfId="0" applyNumberFormat="1" applyFont="1" applyBorder="1" applyAlignment="1">
      <alignment horizontal="right" vertical="center"/>
    </xf>
    <xf numFmtId="4" fontId="0" fillId="0" borderId="41" xfId="0" applyNumberFormat="1" applyFont="1" applyBorder="1" applyAlignment="1">
      <alignment horizontal="right" vertic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42.125" style="0" customWidth="1"/>
    <col min="2" max="2" width="17.25390625" style="0" customWidth="1"/>
    <col min="3" max="3" width="5.875" style="0" customWidth="1"/>
    <col min="4" max="4" width="18.125" style="0" customWidth="1"/>
    <col min="5" max="5" width="5.75390625" style="0" customWidth="1"/>
    <col min="6" max="6" width="9.25390625" style="0" bestFit="1" customWidth="1"/>
    <col min="7" max="7" width="6.75390625" style="0" customWidth="1"/>
    <col min="8" max="8" width="21.25390625" style="0" customWidth="1"/>
    <col min="9" max="9" width="8.875" style="0" customWidth="1"/>
    <col min="10" max="10" width="10.875" style="0" customWidth="1"/>
  </cols>
  <sheetData>
    <row r="1" spans="9:10" ht="12.75">
      <c r="I1" s="101" t="s">
        <v>30</v>
      </c>
      <c r="J1" s="101"/>
    </row>
    <row r="2" spans="1:12" s="37" customFormat="1" ht="42" customHeight="1" thickBot="1">
      <c r="A2" s="111" t="s">
        <v>18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2:9" ht="24.75" thickBot="1">
      <c r="B3" s="38" t="s">
        <v>28</v>
      </c>
      <c r="C3" s="36"/>
      <c r="D3" s="38" t="s">
        <v>29</v>
      </c>
      <c r="E3" s="36"/>
      <c r="F3" s="39" t="s">
        <v>14</v>
      </c>
      <c r="G3" s="1"/>
      <c r="H3" s="101"/>
      <c r="I3" s="101"/>
    </row>
    <row r="4" spans="2:5" ht="12.75">
      <c r="B4" s="17"/>
      <c r="C4" s="17"/>
      <c r="D4" s="17"/>
      <c r="E4" s="17"/>
    </row>
    <row r="5" spans="1:8" s="3" customFormat="1" ht="18.75" customHeight="1">
      <c r="A5" s="3" t="s">
        <v>1</v>
      </c>
      <c r="B5" s="9">
        <f>B7+B9+B11</f>
        <v>77317605</v>
      </c>
      <c r="C5" s="9"/>
      <c r="D5" s="28">
        <f>D7+D9+D11</f>
        <v>47911588.69</v>
      </c>
      <c r="E5" s="9"/>
      <c r="F5" s="27">
        <f>D5/B5*100</f>
        <v>61.967243669795515</v>
      </c>
      <c r="G5" s="27"/>
      <c r="H5" s="15"/>
    </row>
    <row r="6" spans="4:7" ht="12" customHeight="1" thickBot="1">
      <c r="D6" s="24"/>
      <c r="F6" s="26"/>
      <c r="G6" s="26"/>
    </row>
    <row r="7" spans="1:10" ht="15.75" customHeight="1">
      <c r="A7" s="12" t="s">
        <v>0</v>
      </c>
      <c r="B7" s="18">
        <v>70432536</v>
      </c>
      <c r="C7" s="22"/>
      <c r="D7" s="84">
        <v>43467096</v>
      </c>
      <c r="E7" s="25"/>
      <c r="F7" s="31">
        <f>D7/B7*100</f>
        <v>61.714512168069604</v>
      </c>
      <c r="G7" s="26"/>
      <c r="H7" s="10"/>
      <c r="I7" s="33" t="s">
        <v>15</v>
      </c>
      <c r="J7" s="34" t="s">
        <v>16</v>
      </c>
    </row>
    <row r="8" spans="1:10" ht="15.75" customHeight="1">
      <c r="A8" s="8"/>
      <c r="B8" s="19"/>
      <c r="C8" s="23"/>
      <c r="D8" s="85"/>
      <c r="E8" s="16"/>
      <c r="F8" s="29"/>
      <c r="G8" s="26"/>
      <c r="H8" s="8" t="s">
        <v>11</v>
      </c>
      <c r="I8" s="5">
        <f>B22/B18*100</f>
        <v>70.48306322499525</v>
      </c>
      <c r="J8" s="35">
        <f>D22/D18*100</f>
        <v>73.70954010653297</v>
      </c>
    </row>
    <row r="9" spans="1:10" s="59" customFormat="1" ht="21" customHeight="1">
      <c r="A9" s="54" t="s">
        <v>26</v>
      </c>
      <c r="B9" s="55">
        <v>5072631</v>
      </c>
      <c r="C9" s="56"/>
      <c r="D9" s="86">
        <v>3037802.69</v>
      </c>
      <c r="E9" s="57"/>
      <c r="F9" s="32">
        <f>D9/B9*100</f>
        <v>59.886135813939546</v>
      </c>
      <c r="G9" s="58"/>
      <c r="H9" s="8" t="s">
        <v>12</v>
      </c>
      <c r="I9" s="5">
        <f>B22/B5*100</f>
        <v>93.12280042818192</v>
      </c>
      <c r="J9" s="35">
        <f>D22/D5*100</f>
        <v>77.14697717321718</v>
      </c>
    </row>
    <row r="10" spans="1:10" ht="18" customHeight="1">
      <c r="A10" s="8"/>
      <c r="B10" s="19"/>
      <c r="C10" s="23"/>
      <c r="D10" s="85"/>
      <c r="E10" s="16"/>
      <c r="F10" s="29"/>
      <c r="G10" s="26"/>
      <c r="H10" s="8"/>
      <c r="I10" s="5"/>
      <c r="J10" s="35"/>
    </row>
    <row r="11" spans="1:10" s="59" customFormat="1" ht="14.25" customHeight="1">
      <c r="A11" s="7" t="s">
        <v>4</v>
      </c>
      <c r="B11" s="20">
        <f>B12+B15</f>
        <v>1812438</v>
      </c>
      <c r="C11" s="22"/>
      <c r="D11" s="87">
        <f>D12+D15</f>
        <v>1406690</v>
      </c>
      <c r="E11" s="25"/>
      <c r="F11" s="32">
        <f aca="true" t="shared" si="0" ref="F11:F16">D11/B11*100</f>
        <v>77.6131376631918</v>
      </c>
      <c r="G11" s="58"/>
      <c r="H11" s="113" t="s">
        <v>25</v>
      </c>
      <c r="I11" s="114">
        <f>B7/(B18-498408-11470521)*100</f>
        <v>78.09894388481895</v>
      </c>
      <c r="J11" s="116">
        <f>D7/(D18-278914.45-5886635.66)*100</f>
        <v>98.83290088776667</v>
      </c>
    </row>
    <row r="12" spans="1:10" ht="15" customHeight="1">
      <c r="A12" s="7" t="s">
        <v>2</v>
      </c>
      <c r="B12" s="20">
        <f>SUM(B13:B14)</f>
        <v>1076205</v>
      </c>
      <c r="C12" s="22"/>
      <c r="D12" s="87">
        <f>SUM(D13:D14)</f>
        <v>1054409</v>
      </c>
      <c r="E12" s="25"/>
      <c r="F12" s="32">
        <f t="shared" si="0"/>
        <v>97.97473529671392</v>
      </c>
      <c r="G12" s="26"/>
      <c r="H12" s="113"/>
      <c r="I12" s="115"/>
      <c r="J12" s="117"/>
    </row>
    <row r="13" spans="1:10" ht="15.75" customHeight="1">
      <c r="A13" s="6">
        <v>801</v>
      </c>
      <c r="B13" s="19">
        <v>230761</v>
      </c>
      <c r="C13" s="23"/>
      <c r="D13" s="85">
        <v>208965</v>
      </c>
      <c r="E13" s="16"/>
      <c r="F13" s="29">
        <f t="shared" si="0"/>
        <v>90.55472978536234</v>
      </c>
      <c r="G13" s="26"/>
      <c r="H13" s="102" t="s">
        <v>27</v>
      </c>
      <c r="I13" s="105">
        <f>(B22-498408-11470521)/B7*100</f>
        <v>85.23246983467982</v>
      </c>
      <c r="J13" s="108">
        <f>(D22-278914.45-5886635.66)/D7*100</f>
        <v>70.8508161667851</v>
      </c>
    </row>
    <row r="14" spans="1:10" ht="15.75" customHeight="1">
      <c r="A14" s="61">
        <v>854</v>
      </c>
      <c r="B14" s="62">
        <v>845444</v>
      </c>
      <c r="C14" s="23"/>
      <c r="D14" s="88">
        <v>845444</v>
      </c>
      <c r="E14" s="23"/>
      <c r="F14" s="63">
        <f t="shared" si="0"/>
        <v>100</v>
      </c>
      <c r="G14" s="26"/>
      <c r="H14" s="103"/>
      <c r="I14" s="106"/>
      <c r="J14" s="109"/>
    </row>
    <row r="15" spans="1:10" ht="15.75" customHeight="1" thickBot="1">
      <c r="A15" s="7" t="s">
        <v>3</v>
      </c>
      <c r="B15" s="20">
        <f>SUM(B16:B16)</f>
        <v>736233</v>
      </c>
      <c r="C15" s="22"/>
      <c r="D15" s="87">
        <f>SUM(D16:D16)</f>
        <v>352281</v>
      </c>
      <c r="E15" s="22"/>
      <c r="F15" s="32">
        <f t="shared" si="0"/>
        <v>47.84911841767484</v>
      </c>
      <c r="G15" s="26"/>
      <c r="H15" s="104"/>
      <c r="I15" s="107"/>
      <c r="J15" s="110"/>
    </row>
    <row r="16" spans="1:7" ht="15.75" customHeight="1" thickBot="1">
      <c r="A16" s="11">
        <v>854</v>
      </c>
      <c r="B16" s="21">
        <v>736233</v>
      </c>
      <c r="C16" s="23"/>
      <c r="D16" s="89">
        <v>352281</v>
      </c>
      <c r="E16" s="16"/>
      <c r="F16" s="30">
        <f t="shared" si="0"/>
        <v>47.84911841767484</v>
      </c>
      <c r="G16" s="26"/>
    </row>
    <row r="17" spans="2:7" ht="30.75" customHeight="1">
      <c r="B17" s="2"/>
      <c r="C17" s="2"/>
      <c r="D17" s="24"/>
      <c r="F17" s="2"/>
      <c r="G17" s="2"/>
    </row>
    <row r="18" spans="1:7" s="3" customFormat="1" ht="18.75" customHeight="1">
      <c r="A18" s="3" t="s">
        <v>5</v>
      </c>
      <c r="B18" s="9">
        <f>B43+B56</f>
        <v>102152653</v>
      </c>
      <c r="C18" s="9"/>
      <c r="D18" s="28">
        <f>D43+D56</f>
        <v>50145940.86</v>
      </c>
      <c r="E18" s="9"/>
      <c r="F18" s="28">
        <f>D18/B18*100</f>
        <v>49.08922028681918</v>
      </c>
      <c r="G18" s="28"/>
    </row>
    <row r="19" spans="2:7" ht="15.75" customHeight="1" thickBot="1">
      <c r="B19" s="2"/>
      <c r="C19" s="2"/>
      <c r="D19" s="24"/>
      <c r="E19" s="2"/>
      <c r="F19" s="26"/>
      <c r="G19" s="26"/>
    </row>
    <row r="20" spans="1:11" s="51" customFormat="1" ht="15.75" customHeight="1">
      <c r="A20" s="93" t="s">
        <v>17</v>
      </c>
      <c r="B20" s="94"/>
      <c r="C20" s="25"/>
      <c r="D20" s="97"/>
      <c r="E20" s="25"/>
      <c r="F20" s="97"/>
      <c r="G20" s="67"/>
      <c r="H20" s="68"/>
      <c r="I20" s="68"/>
      <c r="J20" s="68"/>
      <c r="K20" s="64"/>
    </row>
    <row r="21" spans="1:11" s="4" customFormat="1" ht="15.75" customHeight="1">
      <c r="A21" s="95" t="s">
        <v>19</v>
      </c>
      <c r="B21" s="96">
        <f>SUM(B22:B26)-B24</f>
        <v>102152653</v>
      </c>
      <c r="C21" s="25"/>
      <c r="D21" s="98">
        <f>SUM(D22:D26)-D24</f>
        <v>50145940.86</v>
      </c>
      <c r="E21" s="25"/>
      <c r="F21" s="98">
        <f aca="true" t="shared" si="1" ref="F21:F26">D21/B21*100</f>
        <v>49.08922028681918</v>
      </c>
      <c r="G21" s="69"/>
      <c r="H21" s="16"/>
      <c r="I21" s="70"/>
      <c r="J21" s="70"/>
      <c r="K21" s="65"/>
    </row>
    <row r="22" spans="1:11" s="4" customFormat="1" ht="15.75" customHeight="1">
      <c r="A22" s="53" t="s">
        <v>6</v>
      </c>
      <c r="B22" s="45">
        <f>B29+B36</f>
        <v>72000319</v>
      </c>
      <c r="C22" s="25"/>
      <c r="D22" s="32">
        <f>D29+D36</f>
        <v>36962342.39</v>
      </c>
      <c r="E22" s="25"/>
      <c r="F22" s="32">
        <f t="shared" si="1"/>
        <v>51.3363592041863</v>
      </c>
      <c r="G22" s="69"/>
      <c r="H22" s="71"/>
      <c r="I22" s="70"/>
      <c r="J22" s="70"/>
      <c r="K22" s="65"/>
    </row>
    <row r="23" spans="1:11" s="4" customFormat="1" ht="15.75" customHeight="1">
      <c r="A23" s="53" t="s">
        <v>7</v>
      </c>
      <c r="B23" s="45">
        <f>B30+B37</f>
        <v>17045033</v>
      </c>
      <c r="C23" s="25"/>
      <c r="D23" s="32">
        <f>D30+D37</f>
        <v>8426469.07</v>
      </c>
      <c r="E23" s="25"/>
      <c r="F23" s="32">
        <f t="shared" si="1"/>
        <v>49.436507808462444</v>
      </c>
      <c r="G23" s="69"/>
      <c r="H23" s="71"/>
      <c r="I23" s="70"/>
      <c r="J23" s="70"/>
      <c r="K23" s="65"/>
    </row>
    <row r="24" spans="1:11" s="4" customFormat="1" ht="15.75" customHeight="1">
      <c r="A24" s="53" t="s">
        <v>9</v>
      </c>
      <c r="B24" s="45">
        <f>B31+B38</f>
        <v>2356688</v>
      </c>
      <c r="C24" s="22"/>
      <c r="D24" s="32">
        <f>D31+D38</f>
        <v>245465.43000000002</v>
      </c>
      <c r="E24" s="25"/>
      <c r="F24" s="32">
        <f t="shared" si="1"/>
        <v>10.415694822564548</v>
      </c>
      <c r="G24" s="69"/>
      <c r="H24" s="71"/>
      <c r="I24" s="70"/>
      <c r="J24" s="70"/>
      <c r="K24" s="65"/>
    </row>
    <row r="25" spans="1:11" s="4" customFormat="1" ht="15.75" customHeight="1">
      <c r="A25" s="53" t="s">
        <v>23</v>
      </c>
      <c r="B25" s="45">
        <f>B32+B39</f>
        <v>7511180</v>
      </c>
      <c r="C25" s="25"/>
      <c r="D25" s="32">
        <f>D32+D39</f>
        <v>3627972</v>
      </c>
      <c r="E25" s="25"/>
      <c r="F25" s="32">
        <f t="shared" si="1"/>
        <v>48.300959369899275</v>
      </c>
      <c r="G25" s="69"/>
      <c r="H25" s="71"/>
      <c r="I25" s="70"/>
      <c r="J25" s="70"/>
      <c r="K25" s="65"/>
    </row>
    <row r="26" spans="1:11" s="52" customFormat="1" ht="15.75" customHeight="1">
      <c r="A26" s="53" t="s">
        <v>8</v>
      </c>
      <c r="B26" s="45">
        <f>B33+B40</f>
        <v>5596121</v>
      </c>
      <c r="C26" s="22"/>
      <c r="D26" s="32">
        <f>D33+D40</f>
        <v>1129157.4000000001</v>
      </c>
      <c r="E26" s="25"/>
      <c r="F26" s="32">
        <f t="shared" si="1"/>
        <v>20.1775015229299</v>
      </c>
      <c r="G26" s="69"/>
      <c r="H26" s="71"/>
      <c r="I26" s="68"/>
      <c r="J26" s="68"/>
      <c r="K26" s="66"/>
    </row>
    <row r="27" spans="1:7" s="68" customFormat="1" ht="33.75" customHeight="1">
      <c r="A27" s="77"/>
      <c r="B27" s="78"/>
      <c r="C27" s="16"/>
      <c r="D27" s="90"/>
      <c r="E27" s="16"/>
      <c r="F27" s="79"/>
      <c r="G27" s="76"/>
    </row>
    <row r="28" spans="1:8" ht="15.75" customHeight="1">
      <c r="A28" s="44">
        <v>801</v>
      </c>
      <c r="B28" s="45">
        <f>SUM(B29:B33)-B31</f>
        <v>94909551</v>
      </c>
      <c r="C28" s="22"/>
      <c r="D28" s="32">
        <f>SUM(D29:D33)-D31</f>
        <v>46579111.489999995</v>
      </c>
      <c r="E28" s="22"/>
      <c r="F28" s="32">
        <f aca="true" t="shared" si="2" ref="F28:F33">D28/B28*100</f>
        <v>49.077369979339586</v>
      </c>
      <c r="G28" s="26"/>
      <c r="H28" s="2"/>
    </row>
    <row r="29" spans="1:8" ht="15.75" customHeight="1">
      <c r="A29" s="46" t="s">
        <v>6</v>
      </c>
      <c r="B29" s="47">
        <f>B45+B58</f>
        <v>66983119</v>
      </c>
      <c r="C29" s="23"/>
      <c r="D29" s="91">
        <f>D45+D58</f>
        <v>34423720.97</v>
      </c>
      <c r="E29" s="23"/>
      <c r="F29" s="29">
        <f t="shared" si="2"/>
        <v>51.39163640618168</v>
      </c>
      <c r="G29" s="26"/>
      <c r="H29" s="15"/>
    </row>
    <row r="30" spans="1:7" ht="15.75" customHeight="1">
      <c r="A30" s="46" t="s">
        <v>7</v>
      </c>
      <c r="B30" s="47">
        <f>B46+B59</f>
        <v>15269531</v>
      </c>
      <c r="C30" s="23"/>
      <c r="D30" s="91">
        <f>D46+D59</f>
        <v>7616640.12</v>
      </c>
      <c r="E30" s="23"/>
      <c r="F30" s="29">
        <f t="shared" si="2"/>
        <v>49.881297074546694</v>
      </c>
      <c r="G30" s="26"/>
    </row>
    <row r="31" spans="1:7" ht="15.75" customHeight="1">
      <c r="A31" s="46" t="s">
        <v>9</v>
      </c>
      <c r="B31" s="47">
        <f>B47+B60</f>
        <v>2333688</v>
      </c>
      <c r="C31" s="23"/>
      <c r="D31" s="91">
        <f>D47+D60</f>
        <v>240584.23</v>
      </c>
      <c r="E31" s="23"/>
      <c r="F31" s="29">
        <f t="shared" si="2"/>
        <v>10.30918571805657</v>
      </c>
      <c r="G31" s="26"/>
    </row>
    <row r="32" spans="1:7" ht="15.75" customHeight="1">
      <c r="A32" s="46" t="s">
        <v>13</v>
      </c>
      <c r="B32" s="47">
        <f>B48+B61</f>
        <v>7072780</v>
      </c>
      <c r="C32" s="23"/>
      <c r="D32" s="91">
        <f>D48+D61</f>
        <v>3409593</v>
      </c>
      <c r="E32" s="23"/>
      <c r="F32" s="29">
        <f t="shared" si="2"/>
        <v>48.207253724843696</v>
      </c>
      <c r="G32" s="26"/>
    </row>
    <row r="33" spans="1:7" s="3" customFormat="1" ht="15.75" customHeight="1">
      <c r="A33" s="46" t="s">
        <v>8</v>
      </c>
      <c r="B33" s="47">
        <f>B49+B62</f>
        <v>5584121</v>
      </c>
      <c r="C33" s="23"/>
      <c r="D33" s="91">
        <f>D49+D62</f>
        <v>1129157.4000000001</v>
      </c>
      <c r="E33" s="23"/>
      <c r="F33" s="29">
        <f t="shared" si="2"/>
        <v>20.220861976307464</v>
      </c>
      <c r="G33" s="26"/>
    </row>
    <row r="34" spans="1:7" ht="15.75" customHeight="1">
      <c r="A34" s="46"/>
      <c r="B34" s="47"/>
      <c r="C34" s="23"/>
      <c r="D34" s="91"/>
      <c r="E34" s="23"/>
      <c r="F34" s="29"/>
      <c r="G34" s="26"/>
    </row>
    <row r="35" spans="1:8" ht="15.75" customHeight="1">
      <c r="A35" s="44">
        <v>854</v>
      </c>
      <c r="B35" s="45">
        <f>SUM(B36:B40)-B38</f>
        <v>7243102</v>
      </c>
      <c r="C35" s="22"/>
      <c r="D35" s="32">
        <f>SUM(D36:D40)-D38</f>
        <v>3566829.37</v>
      </c>
      <c r="E35" s="22"/>
      <c r="F35" s="32">
        <f aca="true" t="shared" si="3" ref="F35:F40">D35/B35*100</f>
        <v>49.244500077453004</v>
      </c>
      <c r="G35" s="26"/>
      <c r="H35" s="2"/>
    </row>
    <row r="36" spans="1:8" ht="15.75" customHeight="1">
      <c r="A36" s="46" t="s">
        <v>6</v>
      </c>
      <c r="B36" s="47">
        <f>B52+B65</f>
        <v>5017200</v>
      </c>
      <c r="C36" s="23"/>
      <c r="D36" s="91">
        <f>D52+D65</f>
        <v>2538621.42</v>
      </c>
      <c r="E36" s="23"/>
      <c r="F36" s="29">
        <f t="shared" si="3"/>
        <v>50.59837000717532</v>
      </c>
      <c r="G36" s="26"/>
      <c r="H36" s="15"/>
    </row>
    <row r="37" spans="1:7" ht="15.75" customHeight="1">
      <c r="A37" s="46" t="s">
        <v>7</v>
      </c>
      <c r="B37" s="47">
        <f>B53+B66</f>
        <v>1775502</v>
      </c>
      <c r="C37" s="23"/>
      <c r="D37" s="91">
        <f>D53+D66</f>
        <v>809828.95</v>
      </c>
      <c r="E37" s="23"/>
      <c r="F37" s="29">
        <f t="shared" si="3"/>
        <v>45.61126656010525</v>
      </c>
      <c r="G37" s="26"/>
    </row>
    <row r="38" spans="1:7" ht="15.75" customHeight="1">
      <c r="A38" s="46" t="s">
        <v>9</v>
      </c>
      <c r="B38" s="47">
        <f>+B67</f>
        <v>23000</v>
      </c>
      <c r="C38" s="23"/>
      <c r="D38" s="91">
        <f>+D67</f>
        <v>4881.2</v>
      </c>
      <c r="E38" s="23"/>
      <c r="F38" s="29">
        <f t="shared" si="3"/>
        <v>21.222608695652173</v>
      </c>
      <c r="G38" s="26"/>
    </row>
    <row r="39" spans="1:7" ht="15.75" customHeight="1">
      <c r="A39" s="46" t="s">
        <v>13</v>
      </c>
      <c r="B39" s="47">
        <f>B68</f>
        <v>438400</v>
      </c>
      <c r="C39" s="23"/>
      <c r="D39" s="91">
        <f>D68</f>
        <v>218379</v>
      </c>
      <c r="E39" s="23"/>
      <c r="F39" s="29">
        <f t="shared" si="3"/>
        <v>49.81272810218978</v>
      </c>
      <c r="G39" s="26"/>
    </row>
    <row r="40" spans="1:7" s="3" customFormat="1" ht="15.75" customHeight="1" thickBot="1">
      <c r="A40" s="48" t="s">
        <v>8</v>
      </c>
      <c r="B40" s="49">
        <f>+B54</f>
        <v>12000</v>
      </c>
      <c r="C40" s="23"/>
      <c r="D40" s="92">
        <f>+D54</f>
        <v>0</v>
      </c>
      <c r="E40" s="23"/>
      <c r="F40" s="30">
        <f t="shared" si="3"/>
        <v>0</v>
      </c>
      <c r="G40" s="26"/>
    </row>
    <row r="41" spans="2:7" ht="18" customHeight="1">
      <c r="B41" s="2"/>
      <c r="C41" s="2"/>
      <c r="D41" s="24"/>
      <c r="E41" s="2"/>
      <c r="F41" s="26"/>
      <c r="G41" s="26"/>
    </row>
    <row r="42" spans="2:7" ht="15" customHeight="1" thickBot="1">
      <c r="B42" s="2"/>
      <c r="C42" s="2"/>
      <c r="D42" s="24"/>
      <c r="E42" s="2"/>
      <c r="F42" s="26"/>
      <c r="G42" s="26"/>
    </row>
    <row r="43" spans="1:7" ht="15.75" customHeight="1">
      <c r="A43" s="42" t="s">
        <v>2</v>
      </c>
      <c r="B43" s="43">
        <f>B44+B51</f>
        <v>56256018</v>
      </c>
      <c r="C43" s="22"/>
      <c r="D43" s="31">
        <f>D44+D51</f>
        <v>28234446.770000003</v>
      </c>
      <c r="E43" s="22"/>
      <c r="F43" s="31">
        <f aca="true" t="shared" si="4" ref="F43:F49">D43/B43*100</f>
        <v>50.189202460081695</v>
      </c>
      <c r="G43" s="26"/>
    </row>
    <row r="44" spans="1:12" s="1" customFormat="1" ht="15.75" customHeight="1">
      <c r="A44" s="44">
        <v>801</v>
      </c>
      <c r="B44" s="45">
        <f>SUM(B45:B49)-B47</f>
        <v>54133372</v>
      </c>
      <c r="C44" s="22"/>
      <c r="D44" s="32">
        <f>SUM(D45:D49)-D47</f>
        <v>27221253.240000002</v>
      </c>
      <c r="E44" s="22"/>
      <c r="F44" s="32">
        <f t="shared" si="4"/>
        <v>50.28553041181326</v>
      </c>
      <c r="G44" s="41"/>
      <c r="L44" s="60">
        <f>B9+B13</f>
        <v>5303392</v>
      </c>
    </row>
    <row r="45" spans="1:8" ht="15.75" customHeight="1">
      <c r="A45" s="46" t="s">
        <v>6</v>
      </c>
      <c r="B45" s="47">
        <v>38709285</v>
      </c>
      <c r="C45" s="23"/>
      <c r="D45" s="91">
        <v>19957237.86</v>
      </c>
      <c r="E45" s="23"/>
      <c r="F45" s="29">
        <f t="shared" si="4"/>
        <v>51.55672046125367</v>
      </c>
      <c r="G45" s="26"/>
      <c r="H45" s="15"/>
    </row>
    <row r="46" spans="1:7" ht="15.75" customHeight="1">
      <c r="A46" s="46" t="s">
        <v>7</v>
      </c>
      <c r="B46" s="47">
        <v>10587957</v>
      </c>
      <c r="C46" s="23"/>
      <c r="D46" s="91">
        <v>5021374.28</v>
      </c>
      <c r="E46" s="23"/>
      <c r="F46" s="29">
        <f t="shared" si="4"/>
        <v>47.425336918160895</v>
      </c>
      <c r="G46" s="26"/>
    </row>
    <row r="47" spans="1:7" ht="15.75" customHeight="1">
      <c r="A47" s="46" t="s">
        <v>9</v>
      </c>
      <c r="B47" s="80">
        <v>1659874</v>
      </c>
      <c r="C47" s="23"/>
      <c r="D47" s="91">
        <v>78721.28</v>
      </c>
      <c r="E47" s="23"/>
      <c r="F47" s="29">
        <f t="shared" si="4"/>
        <v>4.74260576405197</v>
      </c>
      <c r="G47" s="26"/>
    </row>
    <row r="48" spans="1:7" ht="15.75" customHeight="1">
      <c r="A48" s="46" t="s">
        <v>13</v>
      </c>
      <c r="B48" s="80">
        <v>2196680</v>
      </c>
      <c r="C48" s="23"/>
      <c r="D48" s="91">
        <v>1149528</v>
      </c>
      <c r="E48" s="23"/>
      <c r="F48" s="29">
        <f t="shared" si="4"/>
        <v>52.33024382249577</v>
      </c>
      <c r="G48" s="26"/>
    </row>
    <row r="49" spans="1:7" s="3" customFormat="1" ht="15.75" customHeight="1">
      <c r="A49" s="46" t="s">
        <v>8</v>
      </c>
      <c r="B49" s="80">
        <v>2639450</v>
      </c>
      <c r="C49" s="23"/>
      <c r="D49" s="91">
        <v>1093113.1</v>
      </c>
      <c r="E49" s="23"/>
      <c r="F49" s="29">
        <f t="shared" si="4"/>
        <v>41.414427248100935</v>
      </c>
      <c r="G49" s="26"/>
    </row>
    <row r="50" spans="1:7" s="3" customFormat="1" ht="15.75" customHeight="1">
      <c r="A50" s="46"/>
      <c r="B50" s="80"/>
      <c r="C50" s="23"/>
      <c r="D50" s="91"/>
      <c r="E50" s="23"/>
      <c r="F50" s="29"/>
      <c r="G50" s="26"/>
    </row>
    <row r="51" spans="1:7" s="1" customFormat="1" ht="15.75" customHeight="1">
      <c r="A51" s="44">
        <v>854</v>
      </c>
      <c r="B51" s="81">
        <f>SUM(B52:B53)+B54</f>
        <v>2122646</v>
      </c>
      <c r="C51" s="22"/>
      <c r="D51" s="32">
        <f>SUM(D52:D53)+D54</f>
        <v>1013193.53</v>
      </c>
      <c r="E51" s="22"/>
      <c r="F51" s="32">
        <f>D51/B51*100</f>
        <v>47.732571987981046</v>
      </c>
      <c r="G51" s="41"/>
    </row>
    <row r="52" spans="1:8" ht="15.75" customHeight="1">
      <c r="A52" s="46" t="s">
        <v>6</v>
      </c>
      <c r="B52" s="80">
        <v>1078572</v>
      </c>
      <c r="C52" s="23"/>
      <c r="D52" s="91">
        <v>588920.39</v>
      </c>
      <c r="E52" s="23"/>
      <c r="F52" s="29">
        <f>D52/B52*100</f>
        <v>54.6018615354376</v>
      </c>
      <c r="G52" s="26"/>
      <c r="H52" s="15"/>
    </row>
    <row r="53" spans="1:7" ht="15.75" customHeight="1">
      <c r="A53" s="46" t="s">
        <v>7</v>
      </c>
      <c r="B53" s="80">
        <v>1032074</v>
      </c>
      <c r="C53" s="23"/>
      <c r="D53" s="91">
        <v>424273.14</v>
      </c>
      <c r="E53" s="23"/>
      <c r="F53" s="29">
        <f>D53/B53*100</f>
        <v>41.10879064873255</v>
      </c>
      <c r="G53" s="26"/>
    </row>
    <row r="54" spans="1:7" ht="15.75" customHeight="1">
      <c r="A54" s="46" t="s">
        <v>8</v>
      </c>
      <c r="B54" s="80">
        <v>12000</v>
      </c>
      <c r="C54" s="23"/>
      <c r="D54" s="91">
        <v>0</v>
      </c>
      <c r="E54" s="23"/>
      <c r="F54" s="29">
        <f>D54/B54*100</f>
        <v>0</v>
      </c>
      <c r="G54" s="26"/>
    </row>
    <row r="55" spans="1:7" s="70" customFormat="1" ht="44.25" customHeight="1" thickBot="1">
      <c r="A55" s="75"/>
      <c r="B55" s="82"/>
      <c r="C55" s="16"/>
      <c r="D55" s="71"/>
      <c r="E55" s="16"/>
      <c r="F55" s="76"/>
      <c r="G55" s="76"/>
    </row>
    <row r="56" spans="1:7" ht="15.75" customHeight="1">
      <c r="A56" s="42" t="s">
        <v>3</v>
      </c>
      <c r="B56" s="83">
        <f>B57+B64</f>
        <v>45896635</v>
      </c>
      <c r="C56" s="22"/>
      <c r="D56" s="31">
        <f>D57+D64</f>
        <v>21911494.09</v>
      </c>
      <c r="E56" s="22"/>
      <c r="F56" s="50">
        <f>D56/B56*100</f>
        <v>47.74095985468216</v>
      </c>
      <c r="G56" s="26"/>
    </row>
    <row r="57" spans="1:7" s="1" customFormat="1" ht="15.75" customHeight="1">
      <c r="A57" s="44">
        <v>801</v>
      </c>
      <c r="B57" s="81">
        <f>SUM(B58:B62)-B60</f>
        <v>40776179</v>
      </c>
      <c r="C57" s="22"/>
      <c r="D57" s="32">
        <f>SUM(D58:D62)-D60</f>
        <v>19357858.25</v>
      </c>
      <c r="E57" s="22"/>
      <c r="F57" s="32">
        <f aca="true" t="shared" si="5" ref="F57:F62">D57/B57*100</f>
        <v>47.47344828459773</v>
      </c>
      <c r="G57" s="41"/>
    </row>
    <row r="58" spans="1:8" ht="15.75" customHeight="1">
      <c r="A58" s="46" t="s">
        <v>6</v>
      </c>
      <c r="B58" s="80">
        <v>28273834</v>
      </c>
      <c r="C58" s="23"/>
      <c r="D58" s="91">
        <v>14466483.11</v>
      </c>
      <c r="E58" s="23"/>
      <c r="F58" s="29">
        <f t="shared" si="5"/>
        <v>51.165622285254976</v>
      </c>
      <c r="G58" s="26"/>
      <c r="H58" s="15"/>
    </row>
    <row r="59" spans="1:7" ht="15.75" customHeight="1">
      <c r="A59" s="46" t="s">
        <v>7</v>
      </c>
      <c r="B59" s="80">
        <v>4681574</v>
      </c>
      <c r="C59" s="23"/>
      <c r="D59" s="91">
        <v>2595265.84</v>
      </c>
      <c r="E59" s="23"/>
      <c r="F59" s="29">
        <f t="shared" si="5"/>
        <v>55.435753872522355</v>
      </c>
      <c r="G59" s="26"/>
    </row>
    <row r="60" spans="1:7" ht="15.75" customHeight="1">
      <c r="A60" s="46" t="s">
        <v>9</v>
      </c>
      <c r="B60" s="80">
        <v>673814</v>
      </c>
      <c r="C60" s="23"/>
      <c r="D60" s="91">
        <v>161862.95</v>
      </c>
      <c r="E60" s="23"/>
      <c r="F60" s="29">
        <f t="shared" si="5"/>
        <v>24.021903670745935</v>
      </c>
      <c r="G60" s="26"/>
    </row>
    <row r="61" spans="1:7" ht="15.75" customHeight="1">
      <c r="A61" s="46" t="s">
        <v>20</v>
      </c>
      <c r="B61" s="80">
        <v>4876100</v>
      </c>
      <c r="C61" s="23"/>
      <c r="D61" s="91">
        <v>2260065</v>
      </c>
      <c r="E61" s="23"/>
      <c r="F61" s="29">
        <f t="shared" si="5"/>
        <v>46.34984926478128</v>
      </c>
      <c r="G61" s="26"/>
    </row>
    <row r="62" spans="1:7" s="3" customFormat="1" ht="15.75" customHeight="1">
      <c r="A62" s="46" t="s">
        <v>8</v>
      </c>
      <c r="B62" s="80">
        <v>2944671</v>
      </c>
      <c r="C62" s="23"/>
      <c r="D62" s="91">
        <v>36044.3</v>
      </c>
      <c r="E62" s="23"/>
      <c r="F62" s="29">
        <f t="shared" si="5"/>
        <v>1.224051855028966</v>
      </c>
      <c r="G62" s="26"/>
    </row>
    <row r="63" spans="1:7" s="3" customFormat="1" ht="12.75" customHeight="1">
      <c r="A63" s="46"/>
      <c r="B63" s="80"/>
      <c r="C63" s="23"/>
      <c r="D63" s="91"/>
      <c r="E63" s="23"/>
      <c r="F63" s="29"/>
      <c r="G63" s="26"/>
    </row>
    <row r="64" spans="1:7" s="1" customFormat="1" ht="15.75" customHeight="1">
      <c r="A64" s="44">
        <v>854</v>
      </c>
      <c r="B64" s="81">
        <f>SUM(B65:B68)-B67</f>
        <v>5120456</v>
      </c>
      <c r="C64" s="22"/>
      <c r="D64" s="32">
        <f>SUM(D65:D68)-D67</f>
        <v>2553635.84</v>
      </c>
      <c r="E64" s="22"/>
      <c r="F64" s="32">
        <f>D64/B64*100</f>
        <v>49.871258341053995</v>
      </c>
      <c r="G64" s="41"/>
    </row>
    <row r="65" spans="1:8" ht="15.75" customHeight="1">
      <c r="A65" s="46" t="s">
        <v>6</v>
      </c>
      <c r="B65" s="80">
        <v>3938628</v>
      </c>
      <c r="C65" s="23"/>
      <c r="D65" s="91">
        <v>1949701.03</v>
      </c>
      <c r="E65" s="23"/>
      <c r="F65" s="29">
        <f>D65/B65*100</f>
        <v>49.5020354803754</v>
      </c>
      <c r="G65" s="26"/>
      <c r="H65" s="15"/>
    </row>
    <row r="66" spans="1:7" ht="15.75" customHeight="1">
      <c r="A66" s="46" t="s">
        <v>7</v>
      </c>
      <c r="B66" s="80">
        <v>743428</v>
      </c>
      <c r="C66" s="23"/>
      <c r="D66" s="91">
        <v>385555.81</v>
      </c>
      <c r="E66" s="23"/>
      <c r="F66" s="29">
        <f>D66/B66*100</f>
        <v>51.861889786233505</v>
      </c>
      <c r="G66" s="26"/>
    </row>
    <row r="67" spans="1:7" ht="15.75" customHeight="1">
      <c r="A67" s="46" t="s">
        <v>9</v>
      </c>
      <c r="B67" s="80">
        <v>23000</v>
      </c>
      <c r="C67" s="23"/>
      <c r="D67" s="91">
        <v>4881.2</v>
      </c>
      <c r="E67" s="23"/>
      <c r="F67" s="29">
        <f>D67/B67*100</f>
        <v>21.222608695652173</v>
      </c>
      <c r="G67" s="26"/>
    </row>
    <row r="68" spans="1:7" ht="15.75" customHeight="1" thickBot="1">
      <c r="A68" s="48" t="s">
        <v>20</v>
      </c>
      <c r="B68" s="99">
        <v>438400</v>
      </c>
      <c r="C68" s="23"/>
      <c r="D68" s="92">
        <v>218379</v>
      </c>
      <c r="E68" s="23"/>
      <c r="F68" s="30">
        <f>D68/B68*100</f>
        <v>49.81272810218978</v>
      </c>
      <c r="G68" s="26"/>
    </row>
    <row r="69" spans="3:4" ht="12.75">
      <c r="C69" s="70"/>
      <c r="D69" s="24"/>
    </row>
    <row r="70" spans="4:6" ht="13.5" customHeight="1">
      <c r="D70" s="24"/>
      <c r="F70" s="26"/>
    </row>
    <row r="71" spans="1:6" ht="15" customHeight="1">
      <c r="A71" s="14" t="s">
        <v>10</v>
      </c>
      <c r="B71" s="13">
        <f>B5-B18</f>
        <v>-24835048</v>
      </c>
      <c r="D71" s="27">
        <f>D5-D18</f>
        <v>-2234352.170000002</v>
      </c>
      <c r="F71" s="27"/>
    </row>
    <row r="72" spans="1:10" ht="260.25" customHeight="1">
      <c r="A72" s="118" t="s">
        <v>24</v>
      </c>
      <c r="B72" s="118"/>
      <c r="C72" s="118"/>
      <c r="D72" s="118"/>
      <c r="E72" s="118"/>
      <c r="F72" s="118"/>
      <c r="G72" s="118"/>
      <c r="H72" s="74">
        <f>-B75</f>
        <v>10004966</v>
      </c>
      <c r="I72" s="73"/>
      <c r="J72" s="73"/>
    </row>
    <row r="73" spans="1:12" ht="25.5" customHeigh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40"/>
      <c r="L73" s="40"/>
    </row>
    <row r="74" spans="1:4" ht="15" customHeight="1">
      <c r="A74" t="s">
        <v>21</v>
      </c>
      <c r="B74" s="2">
        <f>349987+9023601-25000+242827+218702+B26+42986+482698+1180900-2053529-10798-77213-21200-70000-50000</f>
        <v>14830082</v>
      </c>
      <c r="D74" s="2">
        <f>349969+8988360-20740+232253+181367+D26+42983+481607+901862-2027652-9710-35114-39913-93685</f>
        <v>10080744.4</v>
      </c>
    </row>
    <row r="75" spans="1:8" ht="25.5">
      <c r="A75" s="72" t="s">
        <v>22</v>
      </c>
      <c r="B75" s="2">
        <f>B5-B18+B74</f>
        <v>-10004966</v>
      </c>
      <c r="D75" s="2">
        <f>D5-D18+D74</f>
        <v>7846392.229999999</v>
      </c>
      <c r="H75" s="2"/>
    </row>
    <row r="76" ht="12.75">
      <c r="H76">
        <v>9607931</v>
      </c>
    </row>
    <row r="78" spans="8:9" ht="12.75">
      <c r="H78" s="2">
        <f>D75+H76</f>
        <v>17454323.229999997</v>
      </c>
      <c r="I78">
        <v>108</v>
      </c>
    </row>
    <row r="79" ht="12.75">
      <c r="I79" s="2">
        <f>SUM(H78:I78)</f>
        <v>17454431.229999997</v>
      </c>
    </row>
    <row r="80" spans="2:4" ht="12.75">
      <c r="B80" s="2">
        <f>B74-B75</f>
        <v>24835048</v>
      </c>
      <c r="D80" s="2">
        <f>D74-D75</f>
        <v>2234352.170000002</v>
      </c>
    </row>
  </sheetData>
  <mergeCells count="11">
    <mergeCell ref="I1:J1"/>
    <mergeCell ref="A2:L2"/>
    <mergeCell ref="A73:J73"/>
    <mergeCell ref="H3:I3"/>
    <mergeCell ref="A72:G72"/>
    <mergeCell ref="H11:H12"/>
    <mergeCell ref="I11:I12"/>
    <mergeCell ref="J11:J12"/>
    <mergeCell ref="H13:H15"/>
    <mergeCell ref="I13:I15"/>
    <mergeCell ref="J13:J15"/>
  </mergeCells>
  <printOptions/>
  <pageMargins left="0" right="0" top="0.7874015748031497" bottom="0.5905511811023623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4-0259</cp:lastModifiedBy>
  <cp:lastPrinted>2008-09-16T11:41:13Z</cp:lastPrinted>
  <dcterms:created xsi:type="dcterms:W3CDTF">2003-12-04T11:30:36Z</dcterms:created>
  <dcterms:modified xsi:type="dcterms:W3CDTF">2008-09-16T11:42:11Z</dcterms:modified>
  <cp:category/>
  <cp:version/>
  <cp:contentType/>
  <cp:contentStatus/>
</cp:coreProperties>
</file>