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wykon.dochod. 2007" sheetId="1" r:id="rId1"/>
    <sheet name="Wydatki 2007" sheetId="2" r:id="rId2"/>
  </sheets>
  <definedNames/>
  <calcPr fullCalcOnLoad="1"/>
</workbook>
</file>

<file path=xl/sharedStrings.xml><?xml version="1.0" encoding="utf-8"?>
<sst xmlns="http://schemas.openxmlformats.org/spreadsheetml/2006/main" count="93" uniqueCount="79">
  <si>
    <t>TREŚĆ</t>
  </si>
  <si>
    <t>3. Dotacje na zadania powierzone</t>
  </si>
  <si>
    <t xml:space="preserve"> </t>
  </si>
  <si>
    <t>T R E Ś Ć</t>
  </si>
  <si>
    <t>Leśnictwo</t>
  </si>
  <si>
    <t>Działalność usługowa, w tym:</t>
  </si>
  <si>
    <t>Urzędy naczelnych organów władzy państwowej</t>
  </si>
  <si>
    <t>Obsługa długu publicznego</t>
  </si>
  <si>
    <t>Gospodarka komunalna i ochrona środowiska, w tym:</t>
  </si>
  <si>
    <t>Kultura i ochrona dziedzictwa narodowego, w tym:</t>
  </si>
  <si>
    <t>Kultura fizyczna i sport, w tym:</t>
  </si>
  <si>
    <t xml:space="preserve">Turystyka </t>
  </si>
  <si>
    <t>Pomoc społeczna, w tym:</t>
  </si>
  <si>
    <t>Edukacyjna opieka wychowawcza, w tym:</t>
  </si>
  <si>
    <t>Oświata i wychowanie, w tym:</t>
  </si>
  <si>
    <t>Bezpieczeństwo publiczne i ochr.przeciwpoż., w tym: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</si>
  <si>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</si>
  <si>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</si>
  <si>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</si>
  <si>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</si>
  <si>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</si>
  <si>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</si>
  <si>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</si>
  <si>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</si>
  <si>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</si>
  <si>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</si>
  <si>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</si>
  <si>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</si>
  <si>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</si>
  <si>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</si>
  <si>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</si>
  <si>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</si>
  <si>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</si>
  <si>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</si>
  <si>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</si>
  <si>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</si>
  <si>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Wydatki związane z poborem dochodów</t>
  </si>
  <si>
    <t>20.</t>
  </si>
  <si>
    <t>Różne rozliczenia, w tym:</t>
  </si>
  <si>
    <t>Szkolnictwo wyższe</t>
  </si>
  <si>
    <t>21.</t>
  </si>
  <si>
    <t>Ochrona zdrowia, w tym:</t>
  </si>
  <si>
    <t>Gospodarka mieszkaniowa, w tym:</t>
  </si>
  <si>
    <t>Transport i łączność, w tym:</t>
  </si>
  <si>
    <t>Administracja publiczna, w tym:</t>
  </si>
  <si>
    <t>Tabela nr 1</t>
  </si>
  <si>
    <t xml:space="preserve">3.  WYKONANIE  WYDATKÓW  OGÓŁEM  - według działów    </t>
  </si>
  <si>
    <t>Struktura wykon.</t>
  </si>
  <si>
    <t xml:space="preserve">2. Dochody z majątku </t>
  </si>
  <si>
    <t>3. Udziały w podatkach stanowiących dochody budżetu państwa</t>
  </si>
  <si>
    <t>1. Część oświatowa</t>
  </si>
  <si>
    <t>majątkowe</t>
  </si>
  <si>
    <t>majatkowe</t>
  </si>
  <si>
    <t>WYDATKI MAJĄTKOWE</t>
  </si>
  <si>
    <t>5. Dochody z realizacji zadań z zakresu administracji rządowej</t>
  </si>
  <si>
    <t>I.  Dochody własne ( 1+2+3+4+5)</t>
  </si>
  <si>
    <t>III. Dotacje celowe ( 1+2+3)</t>
  </si>
  <si>
    <t>4. Dochody jednostek budżetowych</t>
  </si>
  <si>
    <t>1. Dochody podatkowe, opłaty lokalne i pozostałe</t>
  </si>
  <si>
    <t>Struktura wykonania</t>
  </si>
  <si>
    <t>%        wykon.</t>
  </si>
  <si>
    <t>DOCHODY  OGÓŁEM ( I +II+III+IV )</t>
  </si>
  <si>
    <t>IV. Środki pochodzące z budżetu Unii Europejskiej</t>
  </si>
  <si>
    <t>1. Dotacje na zadania zlecone</t>
  </si>
  <si>
    <t>2. Dotacje na zadania własne</t>
  </si>
  <si>
    <t>II. Subwencja ogólna (1+2+3)</t>
  </si>
  <si>
    <t>3. Część równoważąca</t>
  </si>
  <si>
    <t>Plan na 2007 r.</t>
  </si>
  <si>
    <r>
      <t xml:space="preserve">%  </t>
    </r>
    <r>
      <rPr>
        <b/>
        <sz val="10"/>
        <rFont val="Arial"/>
        <family val="2"/>
      </rPr>
      <t>wykonania</t>
    </r>
  </si>
  <si>
    <t xml:space="preserve">3. WYKONANIE  DOCHODÓW BUDŻETOWYCH - RAZEM GMINA I POWIAT  według ważniejszych źródeł </t>
  </si>
  <si>
    <t>2. Część uzupełniajaca</t>
  </si>
  <si>
    <t>Pozostałe zadania w zakresie polityki społecznej, w tym:</t>
  </si>
  <si>
    <t>Tabela nr 4</t>
  </si>
  <si>
    <t>Wykonanie za        2007 r.</t>
  </si>
  <si>
    <t>Obrona narodowa</t>
  </si>
  <si>
    <t>WYDATKI   OGÓŁEM, w tym:</t>
  </si>
  <si>
    <t>22.</t>
  </si>
  <si>
    <t>Wykonanie za    2007 r.</t>
  </si>
  <si>
    <t>Rolnictwo i łowiectwo , w tym: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</si>
</sst>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\ &quot;zł&quot;"/>
    <numFmt numFmtId="168" formatCode="#,##0.00\ _z_ł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1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" sqref="A2"/>
    </sheetView>
  </sheetViews>
  <sheetFormatPr defaultColWidth="9.00390625" defaultRowHeight="12.75"/>
  <cols>
    <col min="1" max="1" width="37.75390625" style="4" customWidth="1"/>
    <col min="2" max="2" width="18.00390625" style="4" customWidth="1"/>
    <col min="3" max="3" width="19.625" style="4" customWidth="1"/>
    <col min="4" max="4" width="10.625" style="4" customWidth="1"/>
    <col min="5" max="5" width="10.75390625" style="4" customWidth="1"/>
    <col min="6" max="6" width="9.125" style="2" customWidth="1"/>
    <col min="7" max="7" width="13.00390625" style="3" customWidth="1"/>
    <col min="8" max="10" width="9.125" style="3" customWidth="1"/>
    <col min="11" max="16384" width="9.125" style="4" customWidth="1"/>
  </cols>
  <sheetData>
    <row r="1" spans="1:5" ht="18.75" customHeight="1">
      <c r="A1" s="62">
        <v>12</v>
      </c>
      <c r="B1" s="62"/>
      <c r="C1" s="62"/>
      <c r="D1" s="62"/>
      <c r="E1" s="62"/>
    </row>
    <row r="2" spans="1:5" ht="18.75" customHeight="1">
      <c r="A2" s="5"/>
      <c r="B2" s="6"/>
      <c r="C2" s="7"/>
      <c r="D2" s="65" t="s">
        <v>45</v>
      </c>
      <c r="E2" s="65"/>
    </row>
    <row r="3" spans="1:10" s="39" customFormat="1" ht="51" customHeight="1">
      <c r="A3" s="63" t="s">
        <v>69</v>
      </c>
      <c r="B3" s="63"/>
      <c r="C3" s="63"/>
      <c r="D3" s="63"/>
      <c r="E3" s="63"/>
      <c r="F3" s="37"/>
      <c r="G3" s="38"/>
      <c r="H3" s="38"/>
      <c r="I3" s="38"/>
      <c r="J3" s="38"/>
    </row>
    <row r="4" spans="1:5" ht="18.75" customHeight="1">
      <c r="A4" s="64" t="s">
        <v>2</v>
      </c>
      <c r="B4" s="64"/>
      <c r="C4" s="64"/>
      <c r="D4" s="64"/>
      <c r="E4" s="64"/>
    </row>
    <row r="5" spans="1:5" ht="60" customHeight="1">
      <c r="A5" s="8" t="s">
        <v>0</v>
      </c>
      <c r="B5" s="8" t="s">
        <v>67</v>
      </c>
      <c r="C5" s="8" t="s">
        <v>73</v>
      </c>
      <c r="D5" s="8" t="s">
        <v>68</v>
      </c>
      <c r="E5" s="9" t="s">
        <v>59</v>
      </c>
    </row>
    <row r="6" spans="1:5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ht="24" customHeight="1">
      <c r="A7" s="44" t="s">
        <v>61</v>
      </c>
      <c r="B7" s="51">
        <f>B8+B14+B18+B22</f>
        <v>240877742.82</v>
      </c>
      <c r="C7" s="51">
        <f>C8+C14+C18+C22</f>
        <v>242683765.45000002</v>
      </c>
      <c r="D7" s="10">
        <f>C7/B7*100</f>
        <v>100.74976733377545</v>
      </c>
      <c r="E7" s="10">
        <f>C7/C7*100</f>
        <v>100</v>
      </c>
    </row>
    <row r="8" spans="1:5" ht="24" customHeight="1">
      <c r="A8" s="45" t="s">
        <v>55</v>
      </c>
      <c r="B8" s="51">
        <f>SUM(B9:B13)</f>
        <v>124397845</v>
      </c>
      <c r="C8" s="51">
        <f>SUM(C9:C13)</f>
        <v>128258157.58000003</v>
      </c>
      <c r="D8" s="10">
        <f aca="true" t="shared" si="0" ref="D8:D22">C8/B8*100</f>
        <v>103.10319891795557</v>
      </c>
      <c r="E8" s="10">
        <v>52.85</v>
      </c>
    </row>
    <row r="9" spans="1:5" ht="27" customHeight="1">
      <c r="A9" s="47" t="s">
        <v>58</v>
      </c>
      <c r="B9" s="52">
        <f>29910000+8537562+1354400</f>
        <v>39801962</v>
      </c>
      <c r="C9" s="52">
        <f>30489304.18+9370111.1+1457338.35</f>
        <v>41316753.63</v>
      </c>
      <c r="D9" s="11">
        <f t="shared" si="0"/>
        <v>103.80582150699004</v>
      </c>
      <c r="E9" s="11">
        <v>17.03</v>
      </c>
    </row>
    <row r="10" spans="1:5" ht="21" customHeight="1">
      <c r="A10" s="46" t="s">
        <v>48</v>
      </c>
      <c r="B10" s="52">
        <f>11490380+15000+750000</f>
        <v>12255380</v>
      </c>
      <c r="C10" s="52">
        <f>15003.32+11820431.25+865322.13</f>
        <v>12700756.700000001</v>
      </c>
      <c r="D10" s="11">
        <f t="shared" si="0"/>
        <v>103.63413211177459</v>
      </c>
      <c r="E10" s="11">
        <f>C10/C7*100</f>
        <v>5.233459550312083</v>
      </c>
    </row>
    <row r="11" spans="1:5" ht="30.75" customHeight="1">
      <c r="A11" s="47" t="s">
        <v>49</v>
      </c>
      <c r="B11" s="52">
        <f>48106191+13285907</f>
        <v>61392098</v>
      </c>
      <c r="C11" s="52">
        <f>49507416.52+13746479.63</f>
        <v>63253896.150000006</v>
      </c>
      <c r="D11" s="12">
        <f t="shared" si="0"/>
        <v>103.03263483518678</v>
      </c>
      <c r="E11" s="11">
        <f>C11/C7*100</f>
        <v>26.064329450596134</v>
      </c>
    </row>
    <row r="12" spans="1:5" ht="21" customHeight="1">
      <c r="A12" s="47" t="s">
        <v>57</v>
      </c>
      <c r="B12" s="52">
        <f>7450071+2928047</f>
        <v>10378118</v>
      </c>
      <c r="C12" s="52">
        <f>7503933.86+2899517.68</f>
        <v>10403451.540000001</v>
      </c>
      <c r="D12" s="12">
        <f>C12/B12*100</f>
        <v>100.24410533778862</v>
      </c>
      <c r="E12" s="11">
        <f>C12/C7*100</f>
        <v>4.286834564606843</v>
      </c>
    </row>
    <row r="13" spans="1:5" ht="33" customHeight="1">
      <c r="A13" s="47" t="s">
        <v>54</v>
      </c>
      <c r="B13" s="52">
        <f>79517+490770</f>
        <v>570287</v>
      </c>
      <c r="C13" s="52">
        <f>84008.42+499291.14</f>
        <v>583299.56</v>
      </c>
      <c r="D13" s="12">
        <f t="shared" si="0"/>
        <v>102.28175637880577</v>
      </c>
      <c r="E13" s="11">
        <f>C13/C7*100</f>
        <v>0.24035376199079825</v>
      </c>
    </row>
    <row r="14" spans="1:5" ht="24" customHeight="1">
      <c r="A14" s="45" t="s">
        <v>65</v>
      </c>
      <c r="B14" s="51">
        <f>SUM(B15:B17)</f>
        <v>68173749</v>
      </c>
      <c r="C14" s="51">
        <f>SUM(C15:C17)</f>
        <v>68173749.04</v>
      </c>
      <c r="D14" s="10">
        <f t="shared" si="0"/>
        <v>100.00000005867362</v>
      </c>
      <c r="E14" s="13">
        <f>C14/C7*100</f>
        <v>28.091598510344447</v>
      </c>
    </row>
    <row r="15" spans="1:5" ht="21" customHeight="1">
      <c r="A15" s="48" t="s">
        <v>50</v>
      </c>
      <c r="B15" s="52">
        <f>26103354+36299106</f>
        <v>62402460</v>
      </c>
      <c r="C15" s="52">
        <f>26119098+36283362</f>
        <v>62402460</v>
      </c>
      <c r="D15" s="11">
        <f t="shared" si="0"/>
        <v>100</v>
      </c>
      <c r="E15" s="11">
        <f>C15/C7*100</f>
        <v>25.713487626289833</v>
      </c>
    </row>
    <row r="16" spans="1:5" ht="21" customHeight="1">
      <c r="A16" s="48" t="s">
        <v>70</v>
      </c>
      <c r="B16" s="52">
        <f>230202+912327+1500000</f>
        <v>2642529</v>
      </c>
      <c r="C16" s="52">
        <f>230202+912327+1500000</f>
        <v>2642529</v>
      </c>
      <c r="D16" s="11">
        <f t="shared" si="0"/>
        <v>100</v>
      </c>
      <c r="E16" s="11">
        <f>C16/C7*100</f>
        <v>1.0888775337320364</v>
      </c>
    </row>
    <row r="17" spans="1:5" ht="21" customHeight="1">
      <c r="A17" s="48" t="s">
        <v>66</v>
      </c>
      <c r="B17" s="52">
        <f>311051+2817709</f>
        <v>3128760</v>
      </c>
      <c r="C17" s="52">
        <f>311051+2817709.04</f>
        <v>3128760.04</v>
      </c>
      <c r="D17" s="11">
        <f t="shared" si="0"/>
        <v>100.00000127846175</v>
      </c>
      <c r="E17" s="11">
        <f>C17/C7*100</f>
        <v>1.289233350322569</v>
      </c>
    </row>
    <row r="18" spans="1:5" ht="24" customHeight="1">
      <c r="A18" s="45" t="s">
        <v>56</v>
      </c>
      <c r="B18" s="51">
        <f>SUM(B19:B21)</f>
        <v>39839481.82</v>
      </c>
      <c r="C18" s="51">
        <f>SUM(C19:C21)</f>
        <v>38986546.440000005</v>
      </c>
      <c r="D18" s="10">
        <f t="shared" si="0"/>
        <v>97.85907009570639</v>
      </c>
      <c r="E18" s="10">
        <f>C18/C7*107</f>
        <v>17.18928524676886</v>
      </c>
    </row>
    <row r="19" spans="1:5" ht="21" customHeight="1">
      <c r="A19" s="46" t="s">
        <v>63</v>
      </c>
      <c r="B19" s="52">
        <f>21045637.82+6124159</f>
        <v>27169796.82</v>
      </c>
      <c r="C19" s="52">
        <f>20930075.2+6123354.8</f>
        <v>27053430</v>
      </c>
      <c r="D19" s="11">
        <f t="shared" si="0"/>
        <v>99.57170522558218</v>
      </c>
      <c r="E19" s="11">
        <f>C19/C7*100</f>
        <v>11.147606000688084</v>
      </c>
    </row>
    <row r="20" spans="1:5" ht="21" customHeight="1">
      <c r="A20" s="46" t="s">
        <v>64</v>
      </c>
      <c r="B20" s="52">
        <f>7566261+1418242</f>
        <v>8984503</v>
      </c>
      <c r="C20" s="52">
        <f>6880404.68+1400777.2</f>
        <v>8281181.88</v>
      </c>
      <c r="D20" s="11">
        <f t="shared" si="0"/>
        <v>92.17184167004007</v>
      </c>
      <c r="E20" s="11">
        <f>C20/C7*100</f>
        <v>3.4123345105695444</v>
      </c>
    </row>
    <row r="21" spans="1:5" ht="21" customHeight="1">
      <c r="A21" s="46" t="s">
        <v>1</v>
      </c>
      <c r="B21" s="52">
        <f>1283828+2401354</f>
        <v>3685182</v>
      </c>
      <c r="C21" s="52">
        <f>1281468.57+2370465.99</f>
        <v>3651934.5600000005</v>
      </c>
      <c r="D21" s="11">
        <f t="shared" si="0"/>
        <v>99.09780738101945</v>
      </c>
      <c r="E21" s="11">
        <v>1.51</v>
      </c>
    </row>
    <row r="22" spans="1:10" s="43" customFormat="1" ht="27" customHeight="1">
      <c r="A22" s="49" t="s">
        <v>62</v>
      </c>
      <c r="B22" s="51">
        <f>3079938+5386729</f>
        <v>8466667</v>
      </c>
      <c r="C22" s="51">
        <f>1975987.39+5289325</f>
        <v>7265312.39</v>
      </c>
      <c r="D22" s="10">
        <f t="shared" si="0"/>
        <v>85.81077288146564</v>
      </c>
      <c r="E22" s="10">
        <f>C22/C7*100</f>
        <v>2.9937364687449057</v>
      </c>
      <c r="F22" s="41"/>
      <c r="G22" s="42"/>
      <c r="H22" s="42"/>
      <c r="I22" s="42"/>
      <c r="J22" s="42"/>
    </row>
    <row r="23" spans="1:5" ht="18.75" customHeight="1">
      <c r="A23" s="14"/>
      <c r="B23" s="15"/>
      <c r="C23" s="15"/>
      <c r="D23" s="15"/>
      <c r="E23" s="16"/>
    </row>
    <row r="24" spans="1:5" ht="15">
      <c r="A24" s="17"/>
      <c r="B24" s="17"/>
      <c r="C24" s="17"/>
      <c r="D24" s="17"/>
      <c r="E24" s="17"/>
    </row>
  </sheetData>
  <mergeCells count="4">
    <mergeCell ref="A1:E1"/>
    <mergeCell ref="A3:E3"/>
    <mergeCell ref="A4:E4"/>
    <mergeCell ref="D2:E2"/>
  </mergeCells>
  <printOptions/>
  <pageMargins left="0.7874015748031497" right="0.3937007874015748" top="0.3937007874015748" bottom="0.984251968503937" header="0.2362204724409449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25390625" style="18" customWidth="1"/>
    <col min="2" max="2" width="52.75390625" style="19" customWidth="1"/>
    <col min="3" max="3" width="15.625" style="19" customWidth="1"/>
    <col min="4" max="4" width="16.375" style="19" customWidth="1"/>
    <col min="5" max="5" width="7.75390625" style="19" customWidth="1"/>
    <col min="6" max="6" width="9.00390625" style="19" customWidth="1"/>
    <col min="7" max="7" width="9.125" style="21" customWidth="1"/>
    <col min="8" max="8" width="11.125" style="21" bestFit="1" customWidth="1"/>
    <col min="9" max="10" width="9.125" style="21" customWidth="1"/>
    <col min="11" max="13" width="9.125" style="19" customWidth="1"/>
    <col min="14" max="16384" width="9.125" style="22" customWidth="1"/>
  </cols>
  <sheetData>
    <row r="1" spans="1:6" ht="15">
      <c r="A1" s="66">
        <v>37</v>
      </c>
      <c r="B1" s="66"/>
      <c r="C1" s="66"/>
      <c r="D1" s="66"/>
      <c r="E1" s="66"/>
      <c r="F1" s="66"/>
    </row>
    <row r="2" spans="2:6" ht="19.5" customHeight="1">
      <c r="B2" s="22"/>
      <c r="C2" s="23"/>
      <c r="D2" s="24"/>
      <c r="E2" s="20" t="s">
        <v>72</v>
      </c>
      <c r="F2" s="22"/>
    </row>
    <row r="3" spans="1:13" ht="30.75" customHeight="1">
      <c r="A3" s="67" t="s">
        <v>46</v>
      </c>
      <c r="B3" s="67"/>
      <c r="C3" s="67"/>
      <c r="D3" s="67"/>
      <c r="E3" s="67"/>
      <c r="F3" s="67"/>
      <c r="G3" s="24"/>
      <c r="H3" s="24"/>
      <c r="I3" s="24"/>
      <c r="J3" s="24"/>
      <c r="K3" s="22"/>
      <c r="L3" s="22"/>
      <c r="M3" s="22"/>
    </row>
    <row r="4" spans="1:13" ht="16.5" customHeight="1">
      <c r="A4" s="25"/>
      <c r="B4" s="26"/>
      <c r="C4" s="26"/>
      <c r="D4" s="26"/>
      <c r="E4" s="26"/>
      <c r="F4" s="26"/>
      <c r="G4" s="24"/>
      <c r="H4" s="24"/>
      <c r="I4" s="24"/>
      <c r="J4" s="24"/>
      <c r="K4" s="22"/>
      <c r="L4" s="22"/>
      <c r="M4" s="22"/>
    </row>
    <row r="5" spans="1:6" ht="30.75" customHeight="1">
      <c r="A5" s="27" t="s">
        <v>16</v>
      </c>
      <c r="B5" s="1" t="s">
        <v>3</v>
      </c>
      <c r="C5" s="53" t="s">
        <v>67</v>
      </c>
      <c r="D5" s="54" t="s">
        <v>77</v>
      </c>
      <c r="E5" s="53" t="s">
        <v>60</v>
      </c>
      <c r="F5" s="54" t="s">
        <v>47</v>
      </c>
    </row>
    <row r="6" spans="1:6" ht="12.75" customHeight="1">
      <c r="A6" s="27">
        <v>1</v>
      </c>
      <c r="B6" s="1">
        <v>2</v>
      </c>
      <c r="C6" s="18">
        <v>3</v>
      </c>
      <c r="D6" s="1">
        <v>4</v>
      </c>
      <c r="E6" s="18">
        <v>5</v>
      </c>
      <c r="F6" s="1">
        <v>6</v>
      </c>
    </row>
    <row r="7" spans="1:6" ht="19.5" customHeight="1">
      <c r="A7" s="55"/>
      <c r="B7" s="57" t="s">
        <v>75</v>
      </c>
      <c r="C7" s="58">
        <f>C9+C11+C12+C14+C15+C17+C19+C21+C23+C25+C26+C27+C29+C31+C32+C34+C36+C38+C40+C42+C44+C22</f>
        <v>262785580.82</v>
      </c>
      <c r="D7" s="58">
        <f>D9+D11+D12+D14+D15+D17+D19+D21+D23+D25+D26+D27+D29+D31+D32+D34+D36+D38+D40+D42+D44+D22</f>
        <v>255287707.74</v>
      </c>
      <c r="E7" s="58">
        <f>D7/C7*100</f>
        <v>97.14677150222492</v>
      </c>
      <c r="F7" s="58">
        <v>100</v>
      </c>
    </row>
    <row r="8" spans="1:6" ht="19.5" customHeight="1">
      <c r="A8" s="34"/>
      <c r="B8" s="59" t="s">
        <v>53</v>
      </c>
      <c r="C8" s="60">
        <f>C28++C35+C33+C24+C20+C18+C16+C13+C30+C39+C41+C43+C45+C37+C10</f>
        <v>44590446</v>
      </c>
      <c r="D8" s="60">
        <f>D28++D35+D33+D24+D20+D18+D16+D13+D30+D39+D41+D43+D45+D37+D10</f>
        <v>41776892.21</v>
      </c>
      <c r="E8" s="60">
        <f>D8/C8*100</f>
        <v>93.69023178193822</v>
      </c>
      <c r="F8" s="61">
        <v>100</v>
      </c>
    </row>
    <row r="9" spans="1:7" ht="18" customHeight="1">
      <c r="A9" s="70" t="s">
        <v>17</v>
      </c>
      <c r="B9" s="28" t="s">
        <v>78</v>
      </c>
      <c r="C9" s="29">
        <v>59911.82</v>
      </c>
      <c r="D9" s="29">
        <v>55858.93</v>
      </c>
      <c r="E9" s="29">
        <f aca="true" t="shared" si="0" ref="E9:E45">D9/C9*100</f>
        <v>93.23524139310074</v>
      </c>
      <c r="F9" s="29">
        <f>D9/D7*100</f>
        <v>0.021880775417863055</v>
      </c>
      <c r="G9" s="31"/>
    </row>
    <row r="10" spans="1:7" ht="18" customHeight="1">
      <c r="A10" s="71"/>
      <c r="B10" s="33" t="s">
        <v>51</v>
      </c>
      <c r="C10" s="40">
        <v>7000</v>
      </c>
      <c r="D10" s="40">
        <v>6980.5</v>
      </c>
      <c r="E10" s="40">
        <f>D10/C10*100</f>
        <v>99.72142857142858</v>
      </c>
      <c r="F10" s="40">
        <v>0</v>
      </c>
      <c r="G10" s="31"/>
    </row>
    <row r="11" spans="1:13" ht="18" customHeight="1">
      <c r="A11" s="27" t="s">
        <v>18</v>
      </c>
      <c r="B11" s="32" t="s">
        <v>4</v>
      </c>
      <c r="C11" s="30">
        <v>500</v>
      </c>
      <c r="D11" s="30">
        <v>411.74</v>
      </c>
      <c r="E11" s="30">
        <f t="shared" si="0"/>
        <v>82.348</v>
      </c>
      <c r="F11" s="30">
        <f>D11/D7*100</f>
        <v>0.0001612846946862558</v>
      </c>
      <c r="G11" s="24"/>
      <c r="H11" s="24"/>
      <c r="I11" s="24"/>
      <c r="J11" s="24"/>
      <c r="K11" s="22"/>
      <c r="L11" s="22"/>
      <c r="M11" s="22"/>
    </row>
    <row r="12" spans="1:6" ht="18" customHeight="1">
      <c r="A12" s="68" t="s">
        <v>19</v>
      </c>
      <c r="B12" s="33" t="s">
        <v>43</v>
      </c>
      <c r="C12" s="29">
        <v>42718693</v>
      </c>
      <c r="D12" s="29">
        <v>41748233.28</v>
      </c>
      <c r="E12" s="29">
        <f t="shared" si="0"/>
        <v>97.7282551224121</v>
      </c>
      <c r="F12" s="29">
        <f>D12/D7*100</f>
        <v>16.353405202932393</v>
      </c>
    </row>
    <row r="13" spans="1:6" ht="18" customHeight="1">
      <c r="A13" s="69"/>
      <c r="B13" s="33" t="s">
        <v>51</v>
      </c>
      <c r="C13" s="31">
        <v>25571737</v>
      </c>
      <c r="D13" s="40">
        <v>24952649.28</v>
      </c>
      <c r="E13" s="40">
        <f t="shared" si="0"/>
        <v>97.57901577041874</v>
      </c>
      <c r="F13" s="40">
        <f>D13/D8*100</f>
        <v>59.72835211046925</v>
      </c>
    </row>
    <row r="14" spans="1:6" ht="18" customHeight="1">
      <c r="A14" s="27" t="s">
        <v>20</v>
      </c>
      <c r="B14" s="28" t="s">
        <v>11</v>
      </c>
      <c r="C14" s="30">
        <v>111779</v>
      </c>
      <c r="D14" s="30">
        <v>110274.32</v>
      </c>
      <c r="E14" s="29">
        <f t="shared" si="0"/>
        <v>98.65387953014431</v>
      </c>
      <c r="F14" s="30">
        <f>D14/D7*100</f>
        <v>0.04319609470280874</v>
      </c>
    </row>
    <row r="15" spans="1:6" ht="18" customHeight="1">
      <c r="A15" s="68" t="s">
        <v>21</v>
      </c>
      <c r="B15" s="28" t="s">
        <v>42</v>
      </c>
      <c r="C15" s="29">
        <v>8969843</v>
      </c>
      <c r="D15" s="29">
        <v>7240841.46</v>
      </c>
      <c r="E15" s="29">
        <f t="shared" si="0"/>
        <v>80.72428313405263</v>
      </c>
      <c r="F15" s="29">
        <f>D15/D7*100</f>
        <v>2.8363455193755343</v>
      </c>
    </row>
    <row r="16" spans="1:6" ht="18" customHeight="1">
      <c r="A16" s="69"/>
      <c r="B16" s="35" t="s">
        <v>51</v>
      </c>
      <c r="C16" s="31">
        <v>4058367</v>
      </c>
      <c r="D16" s="50">
        <v>2764020.21</v>
      </c>
      <c r="E16" s="40">
        <f t="shared" si="0"/>
        <v>68.10670917637563</v>
      </c>
      <c r="F16" s="40">
        <f>D15/D8*100</f>
        <v>17.33216875875411</v>
      </c>
    </row>
    <row r="17" spans="1:6" ht="18" customHeight="1">
      <c r="A17" s="68" t="s">
        <v>22</v>
      </c>
      <c r="B17" s="33" t="s">
        <v>5</v>
      </c>
      <c r="C17" s="29">
        <v>2351948</v>
      </c>
      <c r="D17" s="29">
        <v>2128089.46</v>
      </c>
      <c r="E17" s="29">
        <f t="shared" si="0"/>
        <v>90.4819944998784</v>
      </c>
      <c r="F17" s="29">
        <f>D17/D7*100</f>
        <v>0.8336043591128841</v>
      </c>
    </row>
    <row r="18" spans="1:6" ht="18" customHeight="1">
      <c r="A18" s="69"/>
      <c r="B18" s="33" t="s">
        <v>51</v>
      </c>
      <c r="C18" s="31">
        <v>189676</v>
      </c>
      <c r="D18" s="40">
        <v>107117.76</v>
      </c>
      <c r="E18" s="40">
        <f t="shared" si="0"/>
        <v>56.47407157468525</v>
      </c>
      <c r="F18" s="40">
        <f>D18/D8*100</f>
        <v>0.2564043286454888</v>
      </c>
    </row>
    <row r="19" spans="1:6" ht="18" customHeight="1">
      <c r="A19" s="68" t="s">
        <v>23</v>
      </c>
      <c r="B19" s="28" t="s">
        <v>44</v>
      </c>
      <c r="C19" s="29">
        <v>18755968</v>
      </c>
      <c r="D19" s="29">
        <v>18459080.36</v>
      </c>
      <c r="E19" s="29">
        <f t="shared" si="0"/>
        <v>98.41710307887068</v>
      </c>
      <c r="F19" s="29">
        <f>D19/D7*100</f>
        <v>7.2306968962249485</v>
      </c>
    </row>
    <row r="20" spans="1:6" ht="18" customHeight="1">
      <c r="A20" s="69"/>
      <c r="B20" s="35" t="s">
        <v>51</v>
      </c>
      <c r="C20" s="31">
        <v>1433768</v>
      </c>
      <c r="D20" s="40">
        <v>1406269.86</v>
      </c>
      <c r="E20" s="40">
        <f t="shared" si="0"/>
        <v>98.08210672856418</v>
      </c>
      <c r="F20" s="40">
        <f>D20/D8*100</f>
        <v>3.366142825873931</v>
      </c>
    </row>
    <row r="21" spans="1:6" ht="18" customHeight="1">
      <c r="A21" s="27" t="s">
        <v>24</v>
      </c>
      <c r="B21" s="32" t="s">
        <v>6</v>
      </c>
      <c r="C21" s="30">
        <v>126381</v>
      </c>
      <c r="D21" s="30">
        <v>122164.26</v>
      </c>
      <c r="E21" s="29">
        <f t="shared" si="0"/>
        <v>96.66346998362096</v>
      </c>
      <c r="F21" s="40">
        <f>D21/D7*100</f>
        <v>0.047853561411746175</v>
      </c>
    </row>
    <row r="22" spans="1:6" ht="18" customHeight="1">
      <c r="A22" s="27" t="s">
        <v>25</v>
      </c>
      <c r="B22" s="32" t="s">
        <v>74</v>
      </c>
      <c r="C22" s="30">
        <v>1357</v>
      </c>
      <c r="D22" s="30">
        <v>1356.43</v>
      </c>
      <c r="E22" s="30">
        <f t="shared" si="0"/>
        <v>99.95799557848196</v>
      </c>
      <c r="F22" s="30">
        <v>0</v>
      </c>
    </row>
    <row r="23" spans="1:6" ht="18" customHeight="1">
      <c r="A23" s="72" t="s">
        <v>26</v>
      </c>
      <c r="B23" s="33" t="s">
        <v>15</v>
      </c>
      <c r="C23" s="56">
        <v>7914705</v>
      </c>
      <c r="D23" s="56">
        <v>7810725</v>
      </c>
      <c r="E23" s="56">
        <f t="shared" si="0"/>
        <v>98.68624288586877</v>
      </c>
      <c r="F23" s="56">
        <f>D23/D7*100</f>
        <v>3.059577395694626</v>
      </c>
    </row>
    <row r="24" spans="1:6" ht="18" customHeight="1">
      <c r="A24" s="69"/>
      <c r="B24" s="33" t="s">
        <v>51</v>
      </c>
      <c r="C24" s="31">
        <v>216070</v>
      </c>
      <c r="D24" s="40">
        <v>212150.75</v>
      </c>
      <c r="E24" s="40">
        <f t="shared" si="0"/>
        <v>98.1861202388115</v>
      </c>
      <c r="F24" s="40">
        <f>D24/D8*100</f>
        <v>0.5078184105547663</v>
      </c>
    </row>
    <row r="25" spans="1:6" ht="18" customHeight="1">
      <c r="A25" s="34" t="s">
        <v>27</v>
      </c>
      <c r="B25" s="36" t="s">
        <v>36</v>
      </c>
      <c r="C25" s="30">
        <v>83795</v>
      </c>
      <c r="D25" s="30">
        <v>68413.25</v>
      </c>
      <c r="E25" s="29">
        <f t="shared" si="0"/>
        <v>81.64359448654454</v>
      </c>
      <c r="F25" s="30">
        <f>D25/D7*100</f>
        <v>0.026798489674902826</v>
      </c>
    </row>
    <row r="26" spans="1:6" ht="18" customHeight="1">
      <c r="A26" s="34" t="s">
        <v>28</v>
      </c>
      <c r="B26" s="32" t="s">
        <v>7</v>
      </c>
      <c r="C26" s="30">
        <v>3402000</v>
      </c>
      <c r="D26" s="30">
        <v>3113642.19</v>
      </c>
      <c r="E26" s="29">
        <f t="shared" si="0"/>
        <v>91.52387389770723</v>
      </c>
      <c r="F26" s="30">
        <f>D26/D7*100</f>
        <v>1.2196600524029602</v>
      </c>
    </row>
    <row r="27" spans="1:6" ht="18" customHeight="1">
      <c r="A27" s="68" t="s">
        <v>29</v>
      </c>
      <c r="B27" s="33" t="s">
        <v>38</v>
      </c>
      <c r="C27" s="29">
        <v>1394251</v>
      </c>
      <c r="D27" s="29">
        <v>229260.13</v>
      </c>
      <c r="E27" s="29">
        <f t="shared" si="0"/>
        <v>16.443246589028803</v>
      </c>
      <c r="F27" s="29">
        <f>D27/D7*100</f>
        <v>0.08980460987706153</v>
      </c>
    </row>
    <row r="28" spans="1:6" ht="18" customHeight="1">
      <c r="A28" s="69"/>
      <c r="B28" s="33" t="s">
        <v>51</v>
      </c>
      <c r="C28" s="31">
        <v>191199</v>
      </c>
      <c r="D28" s="40">
        <v>0</v>
      </c>
      <c r="E28" s="40">
        <f t="shared" si="0"/>
        <v>0</v>
      </c>
      <c r="F28" s="40">
        <f>D28/D8*100</f>
        <v>0</v>
      </c>
    </row>
    <row r="29" spans="1:6" ht="18" customHeight="1">
      <c r="A29" s="68" t="s">
        <v>30</v>
      </c>
      <c r="B29" s="28" t="s">
        <v>14</v>
      </c>
      <c r="C29" s="29">
        <v>85429409</v>
      </c>
      <c r="D29" s="29">
        <v>85145807.21</v>
      </c>
      <c r="E29" s="29">
        <f t="shared" si="0"/>
        <v>99.66802791530489</v>
      </c>
      <c r="F29" s="29">
        <f>D29/D7*100</f>
        <v>33.352881720696665</v>
      </c>
    </row>
    <row r="30" spans="1:6" ht="18" customHeight="1">
      <c r="A30" s="69"/>
      <c r="B30" s="35" t="s">
        <v>51</v>
      </c>
      <c r="C30" s="31">
        <v>4097501</v>
      </c>
      <c r="D30" s="40">
        <v>4042826.14</v>
      </c>
      <c r="E30" s="40">
        <f t="shared" si="0"/>
        <v>98.6656535288216</v>
      </c>
      <c r="F30" s="40">
        <f>D30/D8*100</f>
        <v>9.677182590983351</v>
      </c>
    </row>
    <row r="31" spans="1:6" ht="18" customHeight="1">
      <c r="A31" s="34" t="s">
        <v>31</v>
      </c>
      <c r="B31" s="28" t="s">
        <v>39</v>
      </c>
      <c r="C31" s="29">
        <v>50491</v>
      </c>
      <c r="D31" s="29">
        <v>50490</v>
      </c>
      <c r="E31" s="29">
        <f t="shared" si="0"/>
        <v>99.99801944901071</v>
      </c>
      <c r="F31" s="30">
        <f>D31/D7*100</f>
        <v>0.019777685516853</v>
      </c>
    </row>
    <row r="32" spans="1:6" ht="18" customHeight="1">
      <c r="A32" s="68" t="s">
        <v>32</v>
      </c>
      <c r="B32" s="28" t="s">
        <v>41</v>
      </c>
      <c r="C32" s="29">
        <v>1582289</v>
      </c>
      <c r="D32" s="29">
        <v>1508021.66</v>
      </c>
      <c r="E32" s="29">
        <f t="shared" si="0"/>
        <v>95.30633531548281</v>
      </c>
      <c r="F32" s="29">
        <f>D32/D7*100</f>
        <v>0.590714560191773</v>
      </c>
    </row>
    <row r="33" spans="1:6" ht="18" customHeight="1">
      <c r="A33" s="69"/>
      <c r="B33" s="35" t="s">
        <v>52</v>
      </c>
      <c r="C33" s="31">
        <v>480039</v>
      </c>
      <c r="D33" s="40">
        <v>479755.88</v>
      </c>
      <c r="E33" s="40">
        <f t="shared" si="0"/>
        <v>99.94102145867315</v>
      </c>
      <c r="F33" s="40">
        <f>D33/D8*100</f>
        <v>1.1483761826715353</v>
      </c>
    </row>
    <row r="34" spans="1:6" ht="18" customHeight="1">
      <c r="A34" s="68" t="s">
        <v>33</v>
      </c>
      <c r="B34" s="28" t="s">
        <v>12</v>
      </c>
      <c r="C34" s="29">
        <v>46771710</v>
      </c>
      <c r="D34" s="29">
        <v>46525519.78</v>
      </c>
      <c r="E34" s="29">
        <f t="shared" si="0"/>
        <v>99.47363434007438</v>
      </c>
      <c r="F34" s="29">
        <f>D34/D7*100</f>
        <v>18.224739526974922</v>
      </c>
    </row>
    <row r="35" spans="1:6" ht="18" customHeight="1">
      <c r="A35" s="69"/>
      <c r="B35" s="35" t="s">
        <v>51</v>
      </c>
      <c r="C35" s="31">
        <v>125579</v>
      </c>
      <c r="D35" s="40">
        <v>121888.9</v>
      </c>
      <c r="E35" s="40">
        <f t="shared" si="0"/>
        <v>97.06153098846144</v>
      </c>
      <c r="F35" s="40">
        <f>D35/D8*100</f>
        <v>0.2917615302433239</v>
      </c>
    </row>
    <row r="36" spans="1:6" ht="18" customHeight="1">
      <c r="A36" s="68" t="s">
        <v>34</v>
      </c>
      <c r="B36" s="33" t="s">
        <v>71</v>
      </c>
      <c r="C36" s="29">
        <v>2114431</v>
      </c>
      <c r="D36" s="29">
        <v>2095562.54</v>
      </c>
      <c r="E36" s="29">
        <f t="shared" si="0"/>
        <v>99.107634157842</v>
      </c>
      <c r="F36" s="29">
        <f>D36/D7*100</f>
        <v>0.8208630797587183</v>
      </c>
    </row>
    <row r="37" spans="1:6" ht="18" customHeight="1">
      <c r="A37" s="69"/>
      <c r="B37" s="33" t="s">
        <v>51</v>
      </c>
      <c r="C37" s="31">
        <v>57943</v>
      </c>
      <c r="D37" s="40">
        <v>57942.84</v>
      </c>
      <c r="E37" s="40">
        <f t="shared" si="0"/>
        <v>99.99972386655851</v>
      </c>
      <c r="F37" s="40">
        <f>D37/D8*100</f>
        <v>0.13869590803628618</v>
      </c>
    </row>
    <row r="38" spans="1:6" ht="18" customHeight="1">
      <c r="A38" s="68" t="s">
        <v>35</v>
      </c>
      <c r="B38" s="28" t="s">
        <v>13</v>
      </c>
      <c r="C38" s="29">
        <v>11754561</v>
      </c>
      <c r="D38" s="29">
        <v>10966635.09</v>
      </c>
      <c r="E38" s="29">
        <f t="shared" si="0"/>
        <v>93.2968495378092</v>
      </c>
      <c r="F38" s="29">
        <f>D38/D7*100</f>
        <v>4.295794414499998</v>
      </c>
    </row>
    <row r="39" spans="1:6" ht="18" customHeight="1">
      <c r="A39" s="69"/>
      <c r="B39" s="35" t="s">
        <v>51</v>
      </c>
      <c r="C39" s="31">
        <v>98047</v>
      </c>
      <c r="D39" s="40">
        <v>98045.15</v>
      </c>
      <c r="E39" s="40">
        <f t="shared" si="0"/>
        <v>99.99811314981591</v>
      </c>
      <c r="F39" s="40">
        <f>D39/D8*100</f>
        <v>0.23468751458858217</v>
      </c>
    </row>
    <row r="40" spans="1:6" ht="18" customHeight="1">
      <c r="A40" s="68" t="s">
        <v>37</v>
      </c>
      <c r="B40" s="28" t="s">
        <v>8</v>
      </c>
      <c r="C40" s="29">
        <v>11951132</v>
      </c>
      <c r="D40" s="29">
        <v>11002574.83</v>
      </c>
      <c r="E40" s="29">
        <f t="shared" si="0"/>
        <v>92.0630349493253</v>
      </c>
      <c r="F40" s="29">
        <f>D40/D7*100</f>
        <v>4.309872546313772</v>
      </c>
    </row>
    <row r="41" spans="1:6" ht="18" customHeight="1">
      <c r="A41" s="69"/>
      <c r="B41" s="35" t="s">
        <v>51</v>
      </c>
      <c r="C41" s="31">
        <v>4062120</v>
      </c>
      <c r="D41" s="40">
        <v>3721624.76</v>
      </c>
      <c r="E41" s="40">
        <f t="shared" si="0"/>
        <v>91.61779464909948</v>
      </c>
      <c r="F41" s="40">
        <f>D41/D8*100</f>
        <v>8.908333203179643</v>
      </c>
    </row>
    <row r="42" spans="1:6" ht="18" customHeight="1">
      <c r="A42" s="68" t="s">
        <v>40</v>
      </c>
      <c r="B42" s="28" t="s">
        <v>9</v>
      </c>
      <c r="C42" s="29">
        <v>7259797</v>
      </c>
      <c r="D42" s="29">
        <v>7121053.46</v>
      </c>
      <c r="E42" s="29">
        <f t="shared" si="0"/>
        <v>98.08887851822854</v>
      </c>
      <c r="F42" s="29">
        <f>D42/D7*100</f>
        <v>2.789422774422221</v>
      </c>
    </row>
    <row r="43" spans="1:6" ht="18" customHeight="1">
      <c r="A43" s="69"/>
      <c r="B43" s="35" t="s">
        <v>51</v>
      </c>
      <c r="C43" s="31">
        <v>1523400</v>
      </c>
      <c r="D43" s="40">
        <v>1436911.62</v>
      </c>
      <c r="E43" s="40">
        <f t="shared" si="0"/>
        <v>94.32267428121308</v>
      </c>
      <c r="F43" s="40">
        <f>D43/D8*100</f>
        <v>3.4394890188984695</v>
      </c>
    </row>
    <row r="44" spans="1:6" ht="18" customHeight="1">
      <c r="A44" s="68" t="s">
        <v>76</v>
      </c>
      <c r="B44" s="28" t="s">
        <v>10</v>
      </c>
      <c r="C44" s="29">
        <v>9980629</v>
      </c>
      <c r="D44" s="29">
        <v>9783692.36</v>
      </c>
      <c r="E44" s="29">
        <f t="shared" si="0"/>
        <v>98.02681133623943</v>
      </c>
      <c r="F44" s="29">
        <f>D44/D7*100</f>
        <v>3.832418116255047</v>
      </c>
    </row>
    <row r="45" spans="1:6" ht="18" customHeight="1">
      <c r="A45" s="69"/>
      <c r="B45" s="35" t="s">
        <v>51</v>
      </c>
      <c r="C45" s="40">
        <v>2478000</v>
      </c>
      <c r="D45" s="40">
        <v>2368708.56</v>
      </c>
      <c r="E45" s="40">
        <f t="shared" si="0"/>
        <v>95.58953026634383</v>
      </c>
      <c r="F45" s="40">
        <f>D45/D8*100</f>
        <v>5.669901313130731</v>
      </c>
    </row>
    <row r="46" ht="15">
      <c r="C46" s="31"/>
    </row>
  </sheetData>
  <mergeCells count="17">
    <mergeCell ref="A38:A39"/>
    <mergeCell ref="A40:A41"/>
    <mergeCell ref="A42:A43"/>
    <mergeCell ref="A44:A45"/>
    <mergeCell ref="A29:A30"/>
    <mergeCell ref="A32:A33"/>
    <mergeCell ref="A34:A35"/>
    <mergeCell ref="A36:A37"/>
    <mergeCell ref="A17:A18"/>
    <mergeCell ref="A19:A20"/>
    <mergeCell ref="A23:A24"/>
    <mergeCell ref="A27:A28"/>
    <mergeCell ref="A1:F1"/>
    <mergeCell ref="A3:F3"/>
    <mergeCell ref="A12:A13"/>
    <mergeCell ref="A15:A16"/>
    <mergeCell ref="A9:A10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2008-03-17T14:03:39Z</cp:lastPrinted>
  <dcterms:created xsi:type="dcterms:W3CDTF">2004-03-18T09:33:03Z</dcterms:created>
  <dcterms:modified xsi:type="dcterms:W3CDTF">2008-05-26T09:09:01Z</dcterms:modified>
  <cp:category/>
  <cp:version/>
  <cp:contentType/>
  <cp:contentStatus/>
</cp:coreProperties>
</file>