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300" windowWidth="15195" windowHeight="9210" tabRatio="634" activeTab="0"/>
  </bookViews>
  <sheets>
    <sheet name="26.09." sheetId="1" r:id="rId1"/>
  </sheets>
  <definedNames>
    <definedName name="_xlnm.Print_Titles" localSheetId="0">'26.09.'!$7:$11</definedName>
  </definedNames>
  <calcPr fullCalcOnLoad="1"/>
</workbook>
</file>

<file path=xl/sharedStrings.xml><?xml version="1.0" encoding="utf-8"?>
<sst xmlns="http://schemas.openxmlformats.org/spreadsheetml/2006/main" count="99" uniqueCount="77">
  <si>
    <t>L.</t>
  </si>
  <si>
    <t>P.</t>
  </si>
  <si>
    <t>2004-</t>
  </si>
  <si>
    <t>2005-</t>
  </si>
  <si>
    <t>"Teatr im. S.Jaracza w Łodzi bez granic - europejskie sceny regionu łódzkiego"</t>
  </si>
  <si>
    <t xml:space="preserve">Program termomodernizacji budynków </t>
  </si>
  <si>
    <t>OGÓŁEM</t>
  </si>
  <si>
    <t>Lata realizacji</t>
  </si>
  <si>
    <t>dotacje, fundusze wspierające</t>
  </si>
  <si>
    <t>środki własne, kredyty i pożyczki</t>
  </si>
  <si>
    <t>Nazwa zadania</t>
  </si>
  <si>
    <t>kolumna 7+8+9</t>
  </si>
  <si>
    <t>Rady Miasta w Piotrkowie Tryb.</t>
  </si>
  <si>
    <t>CEL: uzdatnianie i dostawa wody pitnej oraz oczyszczanie ścieków</t>
  </si>
  <si>
    <t>CEL: rozbudowa i modernizacja układu komunikacyjnego miasta</t>
  </si>
  <si>
    <t>CEL: rozbudowa i modernizacja systemu wodno - kanalizacyjnego</t>
  </si>
  <si>
    <t>/w tys. zł/</t>
  </si>
  <si>
    <t>Osiedle Jeziorna II - infrastruktura osiedla</t>
  </si>
  <si>
    <t>Środki pozabudżetowe</t>
  </si>
  <si>
    <t>kolumna 11+12+13</t>
  </si>
  <si>
    <t>kolumna 15+16+17</t>
  </si>
  <si>
    <t>Poniesione wydatki</t>
  </si>
  <si>
    <t>Budowa ul. Powstańców Warszawskich, Rodziny Rajkowskich, ulic przyległych wraz z kanalizacją deszczową</t>
  </si>
  <si>
    <t>Modernizacja ul. Łódzkiej</t>
  </si>
  <si>
    <t>Budowa ścieżek rowerowych</t>
  </si>
  <si>
    <t>Rekultywacja wysypiska odpadów w Dołach Brzeskich</t>
  </si>
  <si>
    <t>Przewidywane nakłady na       2008 r.</t>
  </si>
  <si>
    <t>Przewidywane nakłady na 2009 r.</t>
  </si>
  <si>
    <t>Wartość do poniesienia po 2006 r.</t>
  </si>
  <si>
    <t>Modernizacja ul. Zalesickiej</t>
  </si>
  <si>
    <t>Planowane nakłady                 w 2007 r.</t>
  </si>
  <si>
    <t>Modernizacja Stadionu Concordia</t>
  </si>
  <si>
    <t>Ochrona zbiornika Bugaj wraz z regulacją dolin rzek</t>
  </si>
  <si>
    <t>Budowa kanalizacji sanitarnej w ul. Mazowieckiej i Kujawskiej w ramach porozumienia gmin</t>
  </si>
  <si>
    <t>kolumna 19+20+21</t>
  </si>
  <si>
    <t xml:space="preserve">Uporządkowanie infrastruktury wodno – kanalizacyjnej na terenie byłego „Sigmatexu” </t>
  </si>
  <si>
    <t xml:space="preserve">Budowa Sali gimnastycznej przy ZSP Nr 4 </t>
  </si>
  <si>
    <t>CEL: poprawa standardu funkcjonowania i rozwój systemu oświaty</t>
  </si>
  <si>
    <t>Infrastuktura Regionalnego Systemu Informatyzacji Przestrzennej woj. łódzkiego (GIS)</t>
  </si>
  <si>
    <t>Załącznik nr 8</t>
  </si>
  <si>
    <t>Modernizacja i rozbudowa oczyszczalni ścieków w Piotrkowie Trybunalskim</t>
  </si>
  <si>
    <t>Przewidywane nakłady                     po 2009 r.</t>
  </si>
  <si>
    <t>Trakt Wielu Kultur - rozwój potencjału turystycznego Miasta poprzez rewitalizację zabytkowych obszarów Piotrkowa Trybunalskiego</t>
  </si>
  <si>
    <t>Budowa ulic wraz z kanalizacją deszczową na osiedlu Jeziorna I</t>
  </si>
  <si>
    <t>CEL: rozbudowa i modernizacja układu wodno-kanalizacyjnego miasta</t>
  </si>
  <si>
    <t>Oś proirytetowa: Infrastruktura transportowa</t>
  </si>
  <si>
    <t>Poprawa dojazdu do ŁSSE                                   a. modernizacja ul. Niskiej                                                   b. budowa ronda Al.Armii Krajowej - ul. Dmowskiego</t>
  </si>
  <si>
    <t>Utworzenie Ośrodka Sztuki Współczesnej</t>
  </si>
  <si>
    <t>Oś proirytetowa: Infrastruktura spoleczna</t>
  </si>
  <si>
    <t xml:space="preserve"> WIELOLETNI  PLAN  INWESTYCYJNY  2007 - 2009 </t>
  </si>
  <si>
    <t>uzgodniony 06.04.</t>
  </si>
  <si>
    <t>Oś priorytetowa: Odnowa obszarów miejskich</t>
  </si>
  <si>
    <t>E-urząd w Piotrkowie Trybunalskim</t>
  </si>
  <si>
    <t>Budowa Miejskiej Biblioteki Publicznej</t>
  </si>
  <si>
    <t>Oś proirytetowa: Infrastruktura społeczna</t>
  </si>
  <si>
    <t>Wykonanie chodnika i ścieżki rowerowej  wzdłuż ul. Słowackiego od trasy N-S do ul. Dworskiej</t>
  </si>
  <si>
    <t>Modernizacja                                ul. Karolinowskiej /Rolniczej na odcinku od ul. Łódzkiej do Specjalnej Strefy Ekonomicznej</t>
  </si>
  <si>
    <t>Modernizacja węzła żywieniowego i szatni w SP                              Nr 11</t>
  </si>
  <si>
    <t xml:space="preserve">Jednostką organizacyjną odpowiedzialną za realizację lub koordynację wykonywania wszystkich wyżej wymienionych zadań jest Urząd Miasta za wyjątkiem zadania "Teatr im. S Jaracza", dla którego odpowiedzialnym za realizację będzie MOK. </t>
  </si>
  <si>
    <t>Oś priorytetowa: Ochrona środowiska</t>
  </si>
  <si>
    <t>Oś priorytetowa : Infrastruktura społeczna</t>
  </si>
  <si>
    <t>Oś priorytetowa: Infrastruktura transportowa</t>
  </si>
  <si>
    <t>Oś priorytetowa: Infrastuktura transportowa</t>
  </si>
  <si>
    <t>Oś priorytetowa: Ochrona środowiska                                        Oś priorytetowa: Infrastuktura transportowa</t>
  </si>
  <si>
    <t>Oś priorytetowa:Infrastruktura społeczeństwa informatycznego</t>
  </si>
  <si>
    <t>CEL: infrastruktura społeczeństwa informatycznego</t>
  </si>
  <si>
    <t>Kanalizacja sanitarna                                  i deszczowa w ul. Wolborskiej i ul. Wierzejskiej</t>
  </si>
  <si>
    <t>Przebudowa nawierzchni           Al. Sikorskiego od ul. Zawodzie do ul. Armii Krajowej</t>
  </si>
  <si>
    <t>Oś priorytetowa:Gospodarka, innowacyjność, przedsiębiorczość</t>
  </si>
  <si>
    <t>Oś priorytetowa: infrastruktura społeczna</t>
  </si>
  <si>
    <t>Budowa ulic w osiedlu Pawłowska wraz                                             z kanalizacją deszczową              i modernizację                          ul. Pawłowskiej</t>
  </si>
  <si>
    <t>Modernizacja budynku Szkoły Podstawowej Nr 8</t>
  </si>
  <si>
    <t>Wodociąg w ul. Moryca             i w ul. Ujazd</t>
  </si>
  <si>
    <t>Kanalizacja sanitarna                  i wodociąg w ul. Czystej</t>
  </si>
  <si>
    <t>Rewitalizacja Starego Miasta            w Piotrkowie Trybunalskim - etap I</t>
  </si>
  <si>
    <t>do Uchwały Nr XIV/205/07</t>
  </si>
  <si>
    <t>z dnia 19 września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</si>
</sst>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sz val="12"/>
      <name val="Arial CE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0"/>
    </font>
    <font>
      <sz val="7"/>
      <name val="Arial CE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vertical="center"/>
    </xf>
    <xf numFmtId="3" fontId="8" fillId="3" borderId="9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3" fontId="19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3" fontId="23" fillId="2" borderId="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49" fontId="22" fillId="0" borderId="0" xfId="0" applyNumberFormat="1" applyFont="1" applyAlignment="1">
      <alignment horizontal="center" vertical="center"/>
    </xf>
    <xf numFmtId="3" fontId="22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center" vertical="top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3" fontId="2" fillId="2" borderId="29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14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8"/>
  <sheetViews>
    <sheetView tabSelected="1" workbookViewId="0" topLeftCell="A1">
      <selection activeCell="A5" sqref="A5:W5"/>
    </sheetView>
  </sheetViews>
  <sheetFormatPr defaultColWidth="9.140625" defaultRowHeight="12.75"/>
  <cols>
    <col min="1" max="1" width="2.8515625" style="2" customWidth="1"/>
    <col min="2" max="2" width="27.28125" style="37" customWidth="1"/>
    <col min="3" max="3" width="7.7109375" style="11" customWidth="1"/>
    <col min="4" max="4" width="8.421875" style="11" customWidth="1"/>
    <col min="5" max="5" width="8.7109375" style="2" customWidth="1"/>
    <col min="6" max="6" width="6.7109375" style="2" customWidth="1"/>
    <col min="7" max="8" width="7.57421875" style="2" customWidth="1"/>
    <col min="9" max="9" width="7.28125" style="2" customWidth="1"/>
    <col min="10" max="10" width="7.7109375" style="2" customWidth="1"/>
    <col min="11" max="11" width="8.140625" style="2" customWidth="1"/>
    <col min="12" max="12" width="9.28125" style="2" customWidth="1"/>
    <col min="13" max="13" width="6.7109375" style="2" customWidth="1"/>
    <col min="14" max="14" width="7.57421875" style="2" customWidth="1"/>
    <col min="15" max="15" width="8.28125" style="2" customWidth="1"/>
    <col min="16" max="16" width="9.28125" style="2" customWidth="1"/>
    <col min="17" max="17" width="7.28125" style="2" customWidth="1"/>
    <col min="18" max="18" width="7.57421875" style="2" customWidth="1"/>
    <col min="19" max="19" width="8.57421875" style="2" customWidth="1"/>
    <col min="20" max="20" width="9.421875" style="2" customWidth="1"/>
    <col min="21" max="21" width="0.13671875" style="2" hidden="1" customWidth="1"/>
    <col min="22" max="22" width="9.140625" style="2" hidden="1" customWidth="1"/>
    <col min="23" max="23" width="6.7109375" style="2" customWidth="1"/>
    <col min="24" max="16384" width="9.140625" style="2" customWidth="1"/>
  </cols>
  <sheetData>
    <row r="1" ht="15.75" customHeight="1">
      <c r="Q1" s="31" t="s">
        <v>39</v>
      </c>
    </row>
    <row r="2" ht="15.75" customHeight="1">
      <c r="Q2" s="31" t="s">
        <v>75</v>
      </c>
    </row>
    <row r="3" ht="15.75" customHeight="1">
      <c r="Q3" s="31" t="s">
        <v>12</v>
      </c>
    </row>
    <row r="4" spans="1:23" s="29" customFormat="1" ht="15.75" customHeight="1">
      <c r="A4" s="30"/>
      <c r="B4" s="3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Q4" s="31" t="s">
        <v>76</v>
      </c>
      <c r="R4" s="30"/>
      <c r="S4" s="30"/>
      <c r="T4" s="30"/>
      <c r="W4" s="30"/>
    </row>
    <row r="5" spans="1:23" s="29" customFormat="1" ht="27" customHeight="1">
      <c r="A5" s="96" t="s">
        <v>49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2:23" ht="19.5" customHeight="1" thickBot="1">
      <c r="B6" s="39"/>
      <c r="C6" s="12"/>
      <c r="D6" s="12"/>
      <c r="E6" s="13"/>
      <c r="F6" s="1"/>
      <c r="G6" s="1"/>
      <c r="H6" s="1"/>
      <c r="I6" s="1"/>
      <c r="J6" s="13"/>
      <c r="K6" s="13"/>
      <c r="L6" s="13"/>
      <c r="M6" s="1"/>
      <c r="N6" s="13"/>
      <c r="O6" s="13"/>
      <c r="P6" s="97" t="s">
        <v>16</v>
      </c>
      <c r="Q6" s="97"/>
      <c r="R6" s="130"/>
      <c r="S6" s="130"/>
      <c r="W6" s="1"/>
    </row>
    <row r="7" spans="1:27" s="4" customFormat="1" ht="16.5" customHeight="1">
      <c r="A7" s="21"/>
      <c r="B7" s="131" t="s">
        <v>10</v>
      </c>
      <c r="C7" s="98" t="s">
        <v>7</v>
      </c>
      <c r="D7" s="101" t="s">
        <v>21</v>
      </c>
      <c r="E7" s="101" t="s">
        <v>28</v>
      </c>
      <c r="F7" s="104" t="s">
        <v>30</v>
      </c>
      <c r="G7" s="104"/>
      <c r="H7" s="104"/>
      <c r="I7" s="105"/>
      <c r="J7" s="110" t="s">
        <v>26</v>
      </c>
      <c r="K7" s="111"/>
      <c r="L7" s="111"/>
      <c r="M7" s="112"/>
      <c r="N7" s="110" t="s">
        <v>27</v>
      </c>
      <c r="O7" s="111"/>
      <c r="P7" s="111"/>
      <c r="Q7" s="112"/>
      <c r="R7" s="119" t="s">
        <v>41</v>
      </c>
      <c r="S7" s="122"/>
      <c r="T7" s="122"/>
      <c r="U7" s="122"/>
      <c r="V7" s="122"/>
      <c r="W7" s="123"/>
      <c r="Y7" s="134" t="s">
        <v>50</v>
      </c>
      <c r="Z7" s="135"/>
      <c r="AA7" s="135"/>
    </row>
    <row r="8" spans="1:23" s="6" customFormat="1" ht="9" customHeight="1">
      <c r="A8" s="22" t="s">
        <v>0</v>
      </c>
      <c r="B8" s="132"/>
      <c r="C8" s="99"/>
      <c r="D8" s="102"/>
      <c r="E8" s="102"/>
      <c r="F8" s="106"/>
      <c r="G8" s="106"/>
      <c r="H8" s="106"/>
      <c r="I8" s="107"/>
      <c r="J8" s="113"/>
      <c r="K8" s="114"/>
      <c r="L8" s="114"/>
      <c r="M8" s="115"/>
      <c r="N8" s="113"/>
      <c r="O8" s="114"/>
      <c r="P8" s="114"/>
      <c r="Q8" s="115"/>
      <c r="R8" s="124"/>
      <c r="S8" s="125"/>
      <c r="T8" s="125"/>
      <c r="U8" s="125"/>
      <c r="V8" s="125"/>
      <c r="W8" s="126"/>
    </row>
    <row r="9" spans="1:23" s="6" customFormat="1" ht="10.5" customHeight="1" thickBot="1">
      <c r="A9" s="22" t="s">
        <v>1</v>
      </c>
      <c r="B9" s="132"/>
      <c r="C9" s="99"/>
      <c r="D9" s="102"/>
      <c r="E9" s="102"/>
      <c r="F9" s="108"/>
      <c r="G9" s="108"/>
      <c r="H9" s="108"/>
      <c r="I9" s="109"/>
      <c r="J9" s="116"/>
      <c r="K9" s="117"/>
      <c r="L9" s="117"/>
      <c r="M9" s="118"/>
      <c r="N9" s="116"/>
      <c r="O9" s="117"/>
      <c r="P9" s="117"/>
      <c r="Q9" s="118"/>
      <c r="R9" s="127"/>
      <c r="S9" s="128"/>
      <c r="T9" s="128"/>
      <c r="U9" s="128"/>
      <c r="V9" s="128"/>
      <c r="W9" s="129"/>
    </row>
    <row r="10" spans="1:23" s="6" customFormat="1" ht="50.25" customHeight="1" thickBot="1">
      <c r="A10" s="23"/>
      <c r="B10" s="133"/>
      <c r="C10" s="100"/>
      <c r="D10" s="103"/>
      <c r="E10" s="103"/>
      <c r="F10" s="27" t="s">
        <v>11</v>
      </c>
      <c r="G10" s="15" t="s">
        <v>9</v>
      </c>
      <c r="H10" s="53" t="s">
        <v>8</v>
      </c>
      <c r="I10" s="16" t="s">
        <v>18</v>
      </c>
      <c r="J10" s="27" t="s">
        <v>19</v>
      </c>
      <c r="K10" s="15" t="s">
        <v>9</v>
      </c>
      <c r="L10" s="28" t="s">
        <v>8</v>
      </c>
      <c r="M10" s="16" t="s">
        <v>18</v>
      </c>
      <c r="N10" s="14" t="s">
        <v>20</v>
      </c>
      <c r="O10" s="15" t="s">
        <v>9</v>
      </c>
      <c r="P10" s="16" t="s">
        <v>8</v>
      </c>
      <c r="Q10" s="16" t="s">
        <v>18</v>
      </c>
      <c r="R10" s="27" t="s">
        <v>34</v>
      </c>
      <c r="S10" s="44" t="s">
        <v>9</v>
      </c>
      <c r="T10" s="45" t="s">
        <v>8</v>
      </c>
      <c r="U10" s="5"/>
      <c r="V10" s="5"/>
      <c r="W10" s="45" t="s">
        <v>18</v>
      </c>
    </row>
    <row r="11" spans="1:234" s="33" customFormat="1" ht="13.5" thickBot="1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20</v>
      </c>
      <c r="V11" s="32">
        <v>20</v>
      </c>
      <c r="W11" s="32">
        <v>21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</row>
    <row r="12" spans="1:23" s="8" customFormat="1" ht="22.5" customHeight="1" thickBot="1">
      <c r="A12" s="34"/>
      <c r="B12" s="42" t="s">
        <v>6</v>
      </c>
      <c r="C12" s="35"/>
      <c r="D12" s="36">
        <f aca="true" t="shared" si="0" ref="D12:W12">SUM(D13:D74)</f>
        <v>12997</v>
      </c>
      <c r="E12" s="36">
        <f t="shared" si="0"/>
        <v>361930</v>
      </c>
      <c r="F12" s="43">
        <f t="shared" si="0"/>
        <v>16736</v>
      </c>
      <c r="G12" s="36">
        <f t="shared" si="0"/>
        <v>14234</v>
      </c>
      <c r="H12" s="36">
        <f t="shared" si="0"/>
        <v>1908</v>
      </c>
      <c r="I12" s="36">
        <f t="shared" si="0"/>
        <v>594</v>
      </c>
      <c r="J12" s="43">
        <f t="shared" si="0"/>
        <v>100047</v>
      </c>
      <c r="K12" s="36">
        <f t="shared" si="0"/>
        <v>44838</v>
      </c>
      <c r="L12" s="36">
        <f t="shared" si="0"/>
        <v>53968</v>
      </c>
      <c r="M12" s="36">
        <f t="shared" si="0"/>
        <v>1241</v>
      </c>
      <c r="N12" s="43">
        <f t="shared" si="0"/>
        <v>92525</v>
      </c>
      <c r="O12" s="36">
        <f t="shared" si="0"/>
        <v>35620</v>
      </c>
      <c r="P12" s="36">
        <f t="shared" si="0"/>
        <v>56728</v>
      </c>
      <c r="Q12" s="36">
        <f t="shared" si="0"/>
        <v>177</v>
      </c>
      <c r="R12" s="43">
        <f t="shared" si="0"/>
        <v>152622</v>
      </c>
      <c r="S12" s="36">
        <f t="shared" si="0"/>
        <v>63197</v>
      </c>
      <c r="T12" s="36">
        <f t="shared" si="0"/>
        <v>88109</v>
      </c>
      <c r="U12" s="36">
        <f t="shared" si="0"/>
        <v>0</v>
      </c>
      <c r="V12" s="36">
        <f t="shared" si="0"/>
        <v>0</v>
      </c>
      <c r="W12" s="36">
        <f t="shared" si="0"/>
        <v>1316</v>
      </c>
    </row>
    <row r="13" spans="1:23" ht="40.5" customHeight="1" thickBot="1">
      <c r="A13" s="86">
        <v>1</v>
      </c>
      <c r="B13" s="58" t="s">
        <v>40</v>
      </c>
      <c r="C13" s="18">
        <v>2003</v>
      </c>
      <c r="D13" s="76">
        <f>130+279+269+29</f>
        <v>707</v>
      </c>
      <c r="E13" s="76">
        <f>SUM(F13+J13+N13+S13+T13+W13)</f>
        <v>221754</v>
      </c>
      <c r="F13" s="78">
        <f>SUM(G13:I14)</f>
        <v>1250</v>
      </c>
      <c r="G13" s="85">
        <v>920</v>
      </c>
      <c r="H13" s="176">
        <v>330</v>
      </c>
      <c r="I13" s="168"/>
      <c r="J13" s="78">
        <f>SUM(K13:M14)</f>
        <v>39069</v>
      </c>
      <c r="K13" s="160">
        <v>18074</v>
      </c>
      <c r="L13" s="172">
        <v>20995</v>
      </c>
      <c r="M13" s="168"/>
      <c r="N13" s="91">
        <f>SUM(O13:Q14)</f>
        <v>60478</v>
      </c>
      <c r="O13" s="174">
        <v>27977</v>
      </c>
      <c r="P13" s="168">
        <v>32501</v>
      </c>
      <c r="Q13" s="168"/>
      <c r="R13" s="91">
        <f>SUM(S13:U14)</f>
        <v>120957</v>
      </c>
      <c r="S13" s="170">
        <v>55954</v>
      </c>
      <c r="T13" s="168">
        <v>65003</v>
      </c>
      <c r="U13" s="3"/>
      <c r="V13" s="3"/>
      <c r="W13" s="168"/>
    </row>
    <row r="14" spans="1:23" ht="42.75" customHeight="1" thickBot="1">
      <c r="A14" s="71"/>
      <c r="B14" s="40" t="s">
        <v>13</v>
      </c>
      <c r="C14" s="19">
        <v>2011</v>
      </c>
      <c r="D14" s="69"/>
      <c r="E14" s="69"/>
      <c r="F14" s="70"/>
      <c r="G14" s="84"/>
      <c r="H14" s="177"/>
      <c r="I14" s="169"/>
      <c r="J14" s="70"/>
      <c r="K14" s="87"/>
      <c r="L14" s="173"/>
      <c r="M14" s="169"/>
      <c r="N14" s="91"/>
      <c r="O14" s="175"/>
      <c r="P14" s="169"/>
      <c r="Q14" s="169"/>
      <c r="R14" s="91"/>
      <c r="S14" s="171"/>
      <c r="T14" s="169"/>
      <c r="U14" s="3"/>
      <c r="V14" s="3"/>
      <c r="W14" s="169"/>
    </row>
    <row r="15" spans="1:23" ht="27" customHeight="1" thickBot="1">
      <c r="A15" s="86">
        <v>2</v>
      </c>
      <c r="B15" s="59" t="s">
        <v>5</v>
      </c>
      <c r="C15" s="24" t="s">
        <v>2</v>
      </c>
      <c r="D15" s="76">
        <f>3727+931+17+21+1368+1170</f>
        <v>7234</v>
      </c>
      <c r="E15" s="76">
        <f>SUM(F15+J15+N15+S15+T15+W15)</f>
        <v>8121</v>
      </c>
      <c r="F15" s="78">
        <f>SUM(G15:I16)</f>
        <v>4795</v>
      </c>
      <c r="G15" s="160">
        <f>4490+155-30</f>
        <v>4615</v>
      </c>
      <c r="H15" s="80"/>
      <c r="I15" s="74">
        <v>180</v>
      </c>
      <c r="J15" s="78">
        <f>SUM(K15:M16)</f>
        <v>1470</v>
      </c>
      <c r="K15" s="160">
        <f>1440+30</f>
        <v>1470</v>
      </c>
      <c r="L15" s="158"/>
      <c r="M15" s="74"/>
      <c r="N15" s="91">
        <f>SUM(O15:Q16)</f>
        <v>960</v>
      </c>
      <c r="O15" s="159">
        <v>60</v>
      </c>
      <c r="P15" s="74">
        <v>900</v>
      </c>
      <c r="Q15" s="74"/>
      <c r="R15" s="91">
        <f>SUM(S15:U16)</f>
        <v>896</v>
      </c>
      <c r="S15" s="80">
        <v>59</v>
      </c>
      <c r="T15" s="74">
        <v>837</v>
      </c>
      <c r="U15" s="7"/>
      <c r="V15" s="7"/>
      <c r="W15" s="74"/>
    </row>
    <row r="16" spans="1:23" ht="30" customHeight="1" thickBot="1">
      <c r="A16" s="71"/>
      <c r="B16" s="41" t="s">
        <v>59</v>
      </c>
      <c r="C16" s="25">
        <v>2010</v>
      </c>
      <c r="D16" s="69"/>
      <c r="E16" s="69"/>
      <c r="F16" s="70"/>
      <c r="G16" s="87"/>
      <c r="H16" s="89"/>
      <c r="I16" s="90"/>
      <c r="J16" s="70"/>
      <c r="K16" s="87"/>
      <c r="L16" s="92"/>
      <c r="M16" s="90"/>
      <c r="N16" s="91"/>
      <c r="O16" s="94"/>
      <c r="P16" s="90"/>
      <c r="Q16" s="90"/>
      <c r="R16" s="91"/>
      <c r="S16" s="89"/>
      <c r="T16" s="90"/>
      <c r="U16" s="7"/>
      <c r="V16" s="7"/>
      <c r="W16" s="90"/>
    </row>
    <row r="17" spans="1:23" s="8" customFormat="1" ht="40.5" customHeight="1" thickBot="1">
      <c r="A17" s="86">
        <v>3</v>
      </c>
      <c r="B17" s="59" t="s">
        <v>4</v>
      </c>
      <c r="C17" s="24">
        <v>2004</v>
      </c>
      <c r="D17" s="76">
        <f>23+47+17+19</f>
        <v>106</v>
      </c>
      <c r="E17" s="76">
        <f>SUM(F17+J17+N17+S17+T17+W17)</f>
        <v>7836</v>
      </c>
      <c r="F17" s="78">
        <f>SUM(G17:I18)</f>
        <v>1791</v>
      </c>
      <c r="G17" s="160">
        <v>22</v>
      </c>
      <c r="H17" s="80">
        <v>1578</v>
      </c>
      <c r="I17" s="74">
        <v>191</v>
      </c>
      <c r="J17" s="78">
        <f>SUM(K17:M18)</f>
        <v>6045</v>
      </c>
      <c r="K17" s="160">
        <v>5334</v>
      </c>
      <c r="L17" s="158"/>
      <c r="M17" s="74">
        <v>711</v>
      </c>
      <c r="N17" s="91">
        <f>SUM(O17:Q18)</f>
        <v>0</v>
      </c>
      <c r="O17" s="159">
        <v>0</v>
      </c>
      <c r="P17" s="74">
        <v>0</v>
      </c>
      <c r="Q17" s="74">
        <v>0</v>
      </c>
      <c r="R17" s="91">
        <f>SUM(S17:U18)</f>
        <v>0</v>
      </c>
      <c r="S17" s="80"/>
      <c r="T17" s="74"/>
      <c r="U17" s="54"/>
      <c r="V17" s="54"/>
      <c r="W17" s="74"/>
    </row>
    <row r="18" spans="1:23" s="8" customFormat="1" ht="32.25" customHeight="1" thickBot="1">
      <c r="A18" s="71"/>
      <c r="B18" s="41" t="s">
        <v>60</v>
      </c>
      <c r="C18" s="26">
        <v>2008</v>
      </c>
      <c r="D18" s="167"/>
      <c r="E18" s="84"/>
      <c r="F18" s="79"/>
      <c r="G18" s="88"/>
      <c r="H18" s="81"/>
      <c r="I18" s="75"/>
      <c r="J18" s="79"/>
      <c r="K18" s="88"/>
      <c r="L18" s="93"/>
      <c r="M18" s="75"/>
      <c r="N18" s="91"/>
      <c r="O18" s="95"/>
      <c r="P18" s="75"/>
      <c r="Q18" s="75"/>
      <c r="R18" s="91"/>
      <c r="S18" s="81"/>
      <c r="T18" s="75"/>
      <c r="U18" s="55"/>
      <c r="V18" s="55"/>
      <c r="W18" s="75"/>
    </row>
    <row r="19" spans="1:23" ht="21" customHeight="1" thickBot="1">
      <c r="A19" s="86">
        <v>4</v>
      </c>
      <c r="B19" s="59" t="s">
        <v>23</v>
      </c>
      <c r="C19" s="24" t="s">
        <v>3</v>
      </c>
      <c r="D19" s="76">
        <f>183+3</f>
        <v>186</v>
      </c>
      <c r="E19" s="76">
        <f>SUM(F19+J19+N19+S19+T19+W19)</f>
        <v>4800</v>
      </c>
      <c r="F19" s="78">
        <f>SUM(G19:I20)</f>
        <v>100</v>
      </c>
      <c r="G19" s="160">
        <v>100</v>
      </c>
      <c r="H19" s="80">
        <v>0</v>
      </c>
      <c r="I19" s="74"/>
      <c r="J19" s="78">
        <f>SUM(K19:M20)</f>
        <v>2350</v>
      </c>
      <c r="K19" s="160">
        <v>353</v>
      </c>
      <c r="L19" s="158">
        <v>1997</v>
      </c>
      <c r="M19" s="74"/>
      <c r="N19" s="91">
        <f>SUM(O19:Q20)</f>
        <v>2350</v>
      </c>
      <c r="O19" s="159">
        <v>352</v>
      </c>
      <c r="P19" s="74">
        <v>1998</v>
      </c>
      <c r="Q19" s="74"/>
      <c r="R19" s="91">
        <f>SUM(S19:U20)</f>
        <v>0</v>
      </c>
      <c r="S19" s="80">
        <v>0</v>
      </c>
      <c r="T19" s="74">
        <v>0</v>
      </c>
      <c r="U19" s="46"/>
      <c r="V19" s="46"/>
      <c r="W19" s="74"/>
    </row>
    <row r="20" spans="1:23" ht="31.5" customHeight="1" thickBot="1">
      <c r="A20" s="71"/>
      <c r="B20" s="41" t="s">
        <v>61</v>
      </c>
      <c r="C20" s="26">
        <v>2009</v>
      </c>
      <c r="D20" s="84"/>
      <c r="E20" s="84"/>
      <c r="F20" s="79"/>
      <c r="G20" s="88"/>
      <c r="H20" s="81"/>
      <c r="I20" s="75"/>
      <c r="J20" s="79"/>
      <c r="K20" s="88"/>
      <c r="L20" s="93"/>
      <c r="M20" s="75"/>
      <c r="N20" s="91"/>
      <c r="O20" s="95"/>
      <c r="P20" s="75"/>
      <c r="Q20" s="75"/>
      <c r="R20" s="91"/>
      <c r="S20" s="81"/>
      <c r="T20" s="75"/>
      <c r="U20" s="47"/>
      <c r="V20" s="47"/>
      <c r="W20" s="75"/>
    </row>
    <row r="21" spans="1:23" ht="64.5" customHeight="1" thickBot="1">
      <c r="A21" s="86">
        <v>5</v>
      </c>
      <c r="B21" s="60" t="s">
        <v>42</v>
      </c>
      <c r="C21" s="19">
        <v>2007</v>
      </c>
      <c r="D21" s="68">
        <v>0</v>
      </c>
      <c r="E21" s="68">
        <f>SUM(F21+J21+N21+S21+T21+W21)</f>
        <v>21615</v>
      </c>
      <c r="F21" s="78">
        <f>SUM(G21:I22)</f>
        <v>40</v>
      </c>
      <c r="G21" s="87">
        <v>40</v>
      </c>
      <c r="H21" s="89">
        <v>0</v>
      </c>
      <c r="I21" s="90"/>
      <c r="J21" s="78">
        <f>SUM(K21:M22)</f>
        <v>4365</v>
      </c>
      <c r="K21" s="87">
        <v>1091</v>
      </c>
      <c r="L21" s="92">
        <v>3274</v>
      </c>
      <c r="M21" s="90"/>
      <c r="N21" s="79">
        <f>SUM(O21:Q22)</f>
        <v>4365</v>
      </c>
      <c r="O21" s="94">
        <v>1091</v>
      </c>
      <c r="P21" s="90">
        <v>3274</v>
      </c>
      <c r="Q21" s="90"/>
      <c r="R21" s="91">
        <f>SUM(S21:U22)</f>
        <v>12845</v>
      </c>
      <c r="S21" s="89">
        <v>3024</v>
      </c>
      <c r="T21" s="90">
        <v>9821</v>
      </c>
      <c r="U21" s="10"/>
      <c r="V21" s="10"/>
      <c r="W21" s="90"/>
    </row>
    <row r="22" spans="1:23" ht="34.5" customHeight="1" thickBot="1">
      <c r="A22" s="71"/>
      <c r="B22" s="41" t="s">
        <v>51</v>
      </c>
      <c r="C22" s="20">
        <v>2012</v>
      </c>
      <c r="D22" s="84"/>
      <c r="E22" s="69"/>
      <c r="F22" s="79"/>
      <c r="G22" s="88"/>
      <c r="H22" s="81"/>
      <c r="I22" s="75"/>
      <c r="J22" s="79"/>
      <c r="K22" s="88"/>
      <c r="L22" s="93"/>
      <c r="M22" s="75"/>
      <c r="N22" s="91"/>
      <c r="O22" s="95"/>
      <c r="P22" s="75"/>
      <c r="Q22" s="75"/>
      <c r="R22" s="91"/>
      <c r="S22" s="81"/>
      <c r="T22" s="75"/>
      <c r="U22" s="10"/>
      <c r="V22" s="10"/>
      <c r="W22" s="75"/>
    </row>
    <row r="23" spans="1:23" ht="36.75" customHeight="1" thickBot="1">
      <c r="A23" s="86">
        <v>6</v>
      </c>
      <c r="B23" s="67" t="s">
        <v>74</v>
      </c>
      <c r="C23" s="19">
        <v>2004</v>
      </c>
      <c r="D23" s="144">
        <v>673</v>
      </c>
      <c r="E23" s="165">
        <v>6800</v>
      </c>
      <c r="F23" s="70">
        <f>SUM(G23:I24)</f>
        <v>650</v>
      </c>
      <c r="G23" s="136">
        <v>650</v>
      </c>
      <c r="H23" s="138">
        <v>0</v>
      </c>
      <c r="I23" s="140">
        <v>0</v>
      </c>
      <c r="J23" s="70">
        <f>SUM(K23:M24)</f>
        <v>6150</v>
      </c>
      <c r="K23" s="161">
        <v>4393</v>
      </c>
      <c r="L23" s="163">
        <v>1757</v>
      </c>
      <c r="M23" s="142">
        <v>0</v>
      </c>
      <c r="N23" s="79">
        <f>SUM(O23:Q24)</f>
        <v>0</v>
      </c>
      <c r="O23" s="136">
        <v>0</v>
      </c>
      <c r="P23" s="138">
        <v>0</v>
      </c>
      <c r="Q23" s="142">
        <v>0</v>
      </c>
      <c r="R23" s="91">
        <f>SUM(S23:U24)</f>
        <v>0</v>
      </c>
      <c r="S23" s="136">
        <v>0</v>
      </c>
      <c r="T23" s="142">
        <v>0</v>
      </c>
      <c r="U23" s="146"/>
      <c r="V23" s="146"/>
      <c r="W23" s="146">
        <v>0</v>
      </c>
    </row>
    <row r="24" spans="1:23" ht="25.5" customHeight="1" thickBot="1">
      <c r="A24" s="71"/>
      <c r="B24" s="17" t="s">
        <v>51</v>
      </c>
      <c r="C24" s="20">
        <v>2008</v>
      </c>
      <c r="D24" s="145"/>
      <c r="E24" s="166"/>
      <c r="F24" s="70"/>
      <c r="G24" s="137"/>
      <c r="H24" s="139"/>
      <c r="I24" s="141"/>
      <c r="J24" s="70"/>
      <c r="K24" s="162"/>
      <c r="L24" s="164"/>
      <c r="M24" s="143"/>
      <c r="N24" s="91"/>
      <c r="O24" s="137"/>
      <c r="P24" s="139"/>
      <c r="Q24" s="143"/>
      <c r="R24" s="91"/>
      <c r="S24" s="137"/>
      <c r="T24" s="143"/>
      <c r="U24" s="147"/>
      <c r="V24" s="147"/>
      <c r="W24" s="147"/>
    </row>
    <row r="25" spans="1:23" ht="50.25" customHeight="1" thickBot="1">
      <c r="A25" s="86">
        <v>7</v>
      </c>
      <c r="B25" s="59" t="s">
        <v>67</v>
      </c>
      <c r="C25" s="18">
        <v>2006</v>
      </c>
      <c r="D25" s="76">
        <f>4</f>
        <v>4</v>
      </c>
      <c r="E25" s="76">
        <f>SUM(F25+J25+N25+S25+T25+W25)</f>
        <v>6000</v>
      </c>
      <c r="F25" s="78">
        <f>SUM(G25:I26)</f>
        <v>100</v>
      </c>
      <c r="G25" s="160">
        <v>100</v>
      </c>
      <c r="H25" s="80"/>
      <c r="I25" s="74"/>
      <c r="J25" s="78">
        <f>SUM(K25:M26)</f>
        <v>2500</v>
      </c>
      <c r="K25" s="160">
        <v>400</v>
      </c>
      <c r="L25" s="158">
        <v>2100</v>
      </c>
      <c r="M25" s="74"/>
      <c r="N25" s="91">
        <f>SUM(O25:Q26)</f>
        <v>3400</v>
      </c>
      <c r="O25" s="159">
        <v>400</v>
      </c>
      <c r="P25" s="74">
        <v>3000</v>
      </c>
      <c r="Q25" s="74"/>
      <c r="R25" s="91">
        <f>SUM(S25:U26)</f>
        <v>0</v>
      </c>
      <c r="S25" s="80"/>
      <c r="T25" s="74"/>
      <c r="U25" s="48"/>
      <c r="V25" s="48"/>
      <c r="W25" s="74"/>
    </row>
    <row r="26" spans="1:23" ht="30" customHeight="1" thickBot="1">
      <c r="A26" s="71"/>
      <c r="B26" s="41" t="s">
        <v>62</v>
      </c>
      <c r="C26" s="20">
        <v>2009</v>
      </c>
      <c r="D26" s="84"/>
      <c r="E26" s="84"/>
      <c r="F26" s="79"/>
      <c r="G26" s="88"/>
      <c r="H26" s="81"/>
      <c r="I26" s="75"/>
      <c r="J26" s="79"/>
      <c r="K26" s="88"/>
      <c r="L26" s="93"/>
      <c r="M26" s="75"/>
      <c r="N26" s="91"/>
      <c r="O26" s="95"/>
      <c r="P26" s="75"/>
      <c r="Q26" s="75"/>
      <c r="R26" s="91"/>
      <c r="S26" s="81"/>
      <c r="T26" s="75"/>
      <c r="U26" s="49"/>
      <c r="V26" s="49"/>
      <c r="W26" s="75"/>
    </row>
    <row r="27" spans="1:23" ht="65.25" customHeight="1" thickBot="1">
      <c r="A27" s="86">
        <v>8</v>
      </c>
      <c r="B27" s="59" t="s">
        <v>56</v>
      </c>
      <c r="C27" s="18">
        <v>2006</v>
      </c>
      <c r="D27" s="153">
        <f>89</f>
        <v>89</v>
      </c>
      <c r="E27" s="76">
        <f>SUM(F27+J27+N27+S27+T27+W27)</f>
        <v>5100</v>
      </c>
      <c r="F27" s="78">
        <f>SUM(G27:I28)</f>
        <v>100</v>
      </c>
      <c r="G27" s="151">
        <v>100</v>
      </c>
      <c r="H27" s="148">
        <v>0</v>
      </c>
      <c r="I27" s="149"/>
      <c r="J27" s="78">
        <f>SUM(K27:M28)</f>
        <v>5000</v>
      </c>
      <c r="K27" s="151">
        <v>1950</v>
      </c>
      <c r="L27" s="152">
        <v>3050</v>
      </c>
      <c r="M27" s="149"/>
      <c r="N27" s="91">
        <f>SUM(O27:Q28)</f>
        <v>0</v>
      </c>
      <c r="O27" s="150">
        <v>0</v>
      </c>
      <c r="P27" s="149">
        <v>0</v>
      </c>
      <c r="Q27" s="149"/>
      <c r="R27" s="91">
        <f>SUM(S27:U28)</f>
        <v>0</v>
      </c>
      <c r="S27" s="148"/>
      <c r="T27" s="149"/>
      <c r="U27" s="56"/>
      <c r="V27" s="56"/>
      <c r="W27" s="149"/>
    </row>
    <row r="28" spans="1:23" ht="30.75" customHeight="1" thickBot="1">
      <c r="A28" s="71"/>
      <c r="B28" s="41" t="s">
        <v>62</v>
      </c>
      <c r="C28" s="20">
        <v>2008</v>
      </c>
      <c r="D28" s="154"/>
      <c r="E28" s="84"/>
      <c r="F28" s="79"/>
      <c r="G28" s="151"/>
      <c r="H28" s="148"/>
      <c r="I28" s="149"/>
      <c r="J28" s="79"/>
      <c r="K28" s="151"/>
      <c r="L28" s="152"/>
      <c r="M28" s="149"/>
      <c r="N28" s="91"/>
      <c r="O28" s="150"/>
      <c r="P28" s="149"/>
      <c r="Q28" s="149"/>
      <c r="R28" s="91"/>
      <c r="S28" s="148"/>
      <c r="T28" s="149"/>
      <c r="U28" s="47"/>
      <c r="V28" s="47"/>
      <c r="W28" s="149"/>
    </row>
    <row r="29" spans="1:23" ht="30" customHeight="1" thickBot="1">
      <c r="A29" s="86">
        <v>9</v>
      </c>
      <c r="B29" s="59" t="s">
        <v>17</v>
      </c>
      <c r="C29" s="18">
        <v>2006</v>
      </c>
      <c r="D29" s="153">
        <v>100</v>
      </c>
      <c r="E29" s="76">
        <f>SUM(F29+J29+N29+S29+T29+W29)</f>
        <v>7910</v>
      </c>
      <c r="F29" s="78">
        <f>SUM(G29:I30)</f>
        <v>150</v>
      </c>
      <c r="G29" s="151">
        <v>150</v>
      </c>
      <c r="H29" s="148"/>
      <c r="I29" s="149"/>
      <c r="J29" s="78">
        <f>SUM(K29:M30)</f>
        <v>3460</v>
      </c>
      <c r="K29" s="151">
        <v>865</v>
      </c>
      <c r="L29" s="152">
        <v>2595</v>
      </c>
      <c r="M29" s="149"/>
      <c r="N29" s="91">
        <f>SUM(O29:Q30)</f>
        <v>2300</v>
      </c>
      <c r="O29" s="150">
        <v>800</v>
      </c>
      <c r="P29" s="149">
        <v>1500</v>
      </c>
      <c r="Q29" s="149"/>
      <c r="R29" s="91">
        <f>SUM(S29:U30)</f>
        <v>2000</v>
      </c>
      <c r="S29" s="148">
        <v>500</v>
      </c>
      <c r="T29" s="149">
        <v>1500</v>
      </c>
      <c r="U29" s="7"/>
      <c r="V29" s="7"/>
      <c r="W29" s="149"/>
    </row>
    <row r="30" spans="1:23" ht="50.25" customHeight="1" thickBot="1">
      <c r="A30" s="71"/>
      <c r="B30" s="41" t="s">
        <v>63</v>
      </c>
      <c r="C30" s="20">
        <v>2010</v>
      </c>
      <c r="D30" s="154"/>
      <c r="E30" s="69"/>
      <c r="F30" s="70"/>
      <c r="G30" s="151"/>
      <c r="H30" s="148"/>
      <c r="I30" s="149"/>
      <c r="J30" s="70"/>
      <c r="K30" s="151"/>
      <c r="L30" s="152"/>
      <c r="M30" s="149"/>
      <c r="N30" s="91"/>
      <c r="O30" s="150"/>
      <c r="P30" s="149"/>
      <c r="Q30" s="149"/>
      <c r="R30" s="91"/>
      <c r="S30" s="148"/>
      <c r="T30" s="149"/>
      <c r="U30" s="7"/>
      <c r="V30" s="7"/>
      <c r="W30" s="149"/>
    </row>
    <row r="31" spans="1:23" ht="71.25" customHeight="1" thickBot="1">
      <c r="A31" s="86">
        <v>10</v>
      </c>
      <c r="B31" s="59" t="s">
        <v>22</v>
      </c>
      <c r="C31" s="18">
        <v>2006</v>
      </c>
      <c r="D31" s="153">
        <f>10</f>
        <v>10</v>
      </c>
      <c r="E31" s="76">
        <f>SUM(F31+J31+N31+S31+T31+W31)</f>
        <v>1950</v>
      </c>
      <c r="F31" s="78">
        <f>SUM(G31:I32)</f>
        <v>985</v>
      </c>
      <c r="G31" s="151">
        <v>985</v>
      </c>
      <c r="H31" s="148"/>
      <c r="I31" s="149"/>
      <c r="J31" s="78">
        <f>SUM(K31:M32)</f>
        <v>965</v>
      </c>
      <c r="K31" s="151">
        <v>965</v>
      </c>
      <c r="L31" s="152">
        <v>0</v>
      </c>
      <c r="M31" s="149"/>
      <c r="N31" s="91">
        <f>SUM(O31:Q32)</f>
        <v>0</v>
      </c>
      <c r="O31" s="150">
        <v>0</v>
      </c>
      <c r="P31" s="149"/>
      <c r="Q31" s="149"/>
      <c r="R31" s="91">
        <f>SUM(S31:U32)</f>
        <v>0</v>
      </c>
      <c r="S31" s="148"/>
      <c r="T31" s="149"/>
      <c r="U31" s="56"/>
      <c r="V31" s="56"/>
      <c r="W31" s="149"/>
    </row>
    <row r="32" spans="1:23" ht="27" customHeight="1" thickBot="1">
      <c r="A32" s="71"/>
      <c r="B32" s="41" t="s">
        <v>14</v>
      </c>
      <c r="C32" s="20">
        <v>2008</v>
      </c>
      <c r="D32" s="154"/>
      <c r="E32" s="84"/>
      <c r="F32" s="79"/>
      <c r="G32" s="151"/>
      <c r="H32" s="148"/>
      <c r="I32" s="149"/>
      <c r="J32" s="79"/>
      <c r="K32" s="151"/>
      <c r="L32" s="152"/>
      <c r="M32" s="149"/>
      <c r="N32" s="91"/>
      <c r="O32" s="150"/>
      <c r="P32" s="149"/>
      <c r="Q32" s="149"/>
      <c r="R32" s="91"/>
      <c r="S32" s="148"/>
      <c r="T32" s="149"/>
      <c r="U32" s="47"/>
      <c r="V32" s="47"/>
      <c r="W32" s="149"/>
    </row>
    <row r="33" spans="1:23" ht="25.5" customHeight="1" thickBot="1">
      <c r="A33" s="86">
        <v>11</v>
      </c>
      <c r="B33" s="60" t="s">
        <v>24</v>
      </c>
      <c r="C33" s="19">
        <v>2006</v>
      </c>
      <c r="D33" s="77">
        <f>356</f>
        <v>356</v>
      </c>
      <c r="E33" s="76">
        <f>SUM(F33+J33+N33+S33+T33+W33)</f>
        <v>1200</v>
      </c>
      <c r="F33" s="78">
        <f>SUM(G33:I34)</f>
        <v>100</v>
      </c>
      <c r="G33" s="157">
        <v>100</v>
      </c>
      <c r="H33" s="88">
        <v>0</v>
      </c>
      <c r="I33" s="75"/>
      <c r="J33" s="78">
        <f>SUM(K33:M34)</f>
        <v>600</v>
      </c>
      <c r="K33" s="88">
        <v>30</v>
      </c>
      <c r="L33" s="93">
        <v>570</v>
      </c>
      <c r="M33" s="75"/>
      <c r="N33" s="79">
        <f>SUM(O33:Q34)</f>
        <v>300</v>
      </c>
      <c r="O33" s="95">
        <v>25</v>
      </c>
      <c r="P33" s="75">
        <v>275</v>
      </c>
      <c r="Q33" s="75"/>
      <c r="R33" s="91">
        <f>SUM(S33:U34)</f>
        <v>200</v>
      </c>
      <c r="S33" s="81">
        <v>25</v>
      </c>
      <c r="T33" s="75">
        <v>175</v>
      </c>
      <c r="U33" s="7"/>
      <c r="V33" s="7"/>
      <c r="W33" s="75"/>
    </row>
    <row r="34" spans="1:23" ht="26.25" customHeight="1" thickBot="1">
      <c r="A34" s="71"/>
      <c r="B34" s="41" t="s">
        <v>62</v>
      </c>
      <c r="C34" s="20">
        <v>2010</v>
      </c>
      <c r="D34" s="154"/>
      <c r="E34" s="84"/>
      <c r="F34" s="79"/>
      <c r="G34" s="157"/>
      <c r="H34" s="151"/>
      <c r="I34" s="149"/>
      <c r="J34" s="79"/>
      <c r="K34" s="151"/>
      <c r="L34" s="152"/>
      <c r="M34" s="149"/>
      <c r="N34" s="91"/>
      <c r="O34" s="150"/>
      <c r="P34" s="149"/>
      <c r="Q34" s="149"/>
      <c r="R34" s="91"/>
      <c r="S34" s="148"/>
      <c r="T34" s="149"/>
      <c r="U34" s="7"/>
      <c r="V34" s="7"/>
      <c r="W34" s="149"/>
    </row>
    <row r="35" spans="1:23" ht="40.5" customHeight="1" thickBot="1">
      <c r="A35" s="86">
        <v>12</v>
      </c>
      <c r="B35" s="59" t="s">
        <v>25</v>
      </c>
      <c r="C35" s="18">
        <v>2007</v>
      </c>
      <c r="D35" s="153">
        <v>0</v>
      </c>
      <c r="E35" s="76">
        <f>SUM(F35+J35+N35+S35+T35+W35)</f>
        <v>3926</v>
      </c>
      <c r="F35" s="78">
        <f>SUM(G35:I36)</f>
        <v>50</v>
      </c>
      <c r="G35" s="88">
        <v>0</v>
      </c>
      <c r="H35" s="148">
        <v>0</v>
      </c>
      <c r="I35" s="149">
        <v>50</v>
      </c>
      <c r="J35" s="78">
        <f>SUM(K35:M36)</f>
        <v>1876</v>
      </c>
      <c r="K35" s="151">
        <v>376</v>
      </c>
      <c r="L35" s="152">
        <v>1500</v>
      </c>
      <c r="M35" s="149"/>
      <c r="N35" s="91">
        <f>SUM(O35:Q36)</f>
        <v>2000</v>
      </c>
      <c r="O35" s="150">
        <v>1000</v>
      </c>
      <c r="P35" s="149">
        <v>1000</v>
      </c>
      <c r="Q35" s="149"/>
      <c r="R35" s="91">
        <f>SUM(S35:U36)</f>
        <v>0</v>
      </c>
      <c r="S35" s="148">
        <v>0</v>
      </c>
      <c r="T35" s="149">
        <v>0</v>
      </c>
      <c r="U35" s="7"/>
      <c r="V35" s="7"/>
      <c r="W35" s="149"/>
    </row>
    <row r="36" spans="1:23" ht="27" customHeight="1" thickBot="1">
      <c r="A36" s="71"/>
      <c r="B36" s="41" t="s">
        <v>59</v>
      </c>
      <c r="C36" s="20">
        <v>2009</v>
      </c>
      <c r="D36" s="154"/>
      <c r="E36" s="84"/>
      <c r="F36" s="79"/>
      <c r="G36" s="151"/>
      <c r="H36" s="148"/>
      <c r="I36" s="149"/>
      <c r="J36" s="79"/>
      <c r="K36" s="151"/>
      <c r="L36" s="152"/>
      <c r="M36" s="149"/>
      <c r="N36" s="91"/>
      <c r="O36" s="150"/>
      <c r="P36" s="149"/>
      <c r="Q36" s="149"/>
      <c r="R36" s="91"/>
      <c r="S36" s="148"/>
      <c r="T36" s="149"/>
      <c r="U36" s="7"/>
      <c r="V36" s="7"/>
      <c r="W36" s="149"/>
    </row>
    <row r="37" spans="1:23" ht="33" customHeight="1" thickBot="1">
      <c r="A37" s="86">
        <v>13</v>
      </c>
      <c r="B37" s="59" t="s">
        <v>32</v>
      </c>
      <c r="C37" s="25">
        <v>2007</v>
      </c>
      <c r="D37" s="68">
        <v>0</v>
      </c>
      <c r="E37" s="68">
        <f>SUM(F37+J37+N37+S37+T37+W37)</f>
        <v>2640</v>
      </c>
      <c r="F37" s="70">
        <f>SUM(G37:I38)</f>
        <v>600</v>
      </c>
      <c r="G37" s="87">
        <v>600</v>
      </c>
      <c r="H37" s="89"/>
      <c r="I37" s="90"/>
      <c r="J37" s="70">
        <f>SUM(K37:M38)</f>
        <v>540</v>
      </c>
      <c r="K37" s="87">
        <v>540</v>
      </c>
      <c r="L37" s="92">
        <v>0</v>
      </c>
      <c r="M37" s="90"/>
      <c r="N37" s="79">
        <f>SUM(O37:Q38)</f>
        <v>500</v>
      </c>
      <c r="O37" s="94">
        <v>500</v>
      </c>
      <c r="P37" s="90">
        <v>0</v>
      </c>
      <c r="Q37" s="90"/>
      <c r="R37" s="91">
        <f>SUM(S37:U38)</f>
        <v>1000</v>
      </c>
      <c r="S37" s="89">
        <v>1000</v>
      </c>
      <c r="T37" s="90">
        <v>0</v>
      </c>
      <c r="U37" s="9"/>
      <c r="V37" s="9"/>
      <c r="W37" s="90"/>
    </row>
    <row r="38" spans="1:23" ht="24.75" customHeight="1" thickBot="1">
      <c r="A38" s="71"/>
      <c r="B38" s="41" t="s">
        <v>59</v>
      </c>
      <c r="C38" s="25">
        <v>2011</v>
      </c>
      <c r="D38" s="69"/>
      <c r="E38" s="69"/>
      <c r="F38" s="70"/>
      <c r="G38" s="87"/>
      <c r="H38" s="89"/>
      <c r="I38" s="90"/>
      <c r="J38" s="70"/>
      <c r="K38" s="87"/>
      <c r="L38" s="92"/>
      <c r="M38" s="90"/>
      <c r="N38" s="91"/>
      <c r="O38" s="94"/>
      <c r="P38" s="90"/>
      <c r="Q38" s="90"/>
      <c r="R38" s="91"/>
      <c r="S38" s="89"/>
      <c r="T38" s="90"/>
      <c r="U38" s="9"/>
      <c r="V38" s="9"/>
      <c r="W38" s="90"/>
    </row>
    <row r="39" spans="1:23" ht="21" customHeight="1" thickBot="1">
      <c r="A39" s="86">
        <v>14</v>
      </c>
      <c r="B39" s="59" t="s">
        <v>29</v>
      </c>
      <c r="C39" s="18">
        <v>2007</v>
      </c>
      <c r="D39" s="153">
        <v>0</v>
      </c>
      <c r="E39" s="76">
        <f>SUM(F39+J39+N39+S39+T39+W39)</f>
        <v>4095</v>
      </c>
      <c r="F39" s="78">
        <f>SUM(G39:I40)</f>
        <v>295</v>
      </c>
      <c r="G39" s="151">
        <v>295</v>
      </c>
      <c r="H39" s="148">
        <v>0</v>
      </c>
      <c r="I39" s="149">
        <v>0</v>
      </c>
      <c r="J39" s="78">
        <f>SUM(K39:M40)</f>
        <v>1300</v>
      </c>
      <c r="K39" s="151">
        <v>325</v>
      </c>
      <c r="L39" s="152">
        <v>975</v>
      </c>
      <c r="M39" s="149"/>
      <c r="N39" s="91">
        <f>SUM(O39:Q40)</f>
        <v>2500</v>
      </c>
      <c r="O39" s="150">
        <v>625</v>
      </c>
      <c r="P39" s="149">
        <v>1875</v>
      </c>
      <c r="Q39" s="149"/>
      <c r="R39" s="91">
        <f>SUM(S39:U40)</f>
        <v>0</v>
      </c>
      <c r="S39" s="148">
        <v>0</v>
      </c>
      <c r="T39" s="149">
        <v>0</v>
      </c>
      <c r="U39" s="7"/>
      <c r="V39" s="7"/>
      <c r="W39" s="149"/>
    </row>
    <row r="40" spans="1:23" ht="27" customHeight="1" thickBot="1">
      <c r="A40" s="71"/>
      <c r="B40" s="41" t="s">
        <v>62</v>
      </c>
      <c r="C40" s="20">
        <v>2009</v>
      </c>
      <c r="D40" s="154"/>
      <c r="E40" s="69"/>
      <c r="F40" s="70"/>
      <c r="G40" s="151"/>
      <c r="H40" s="148"/>
      <c r="I40" s="149"/>
      <c r="J40" s="70"/>
      <c r="K40" s="151"/>
      <c r="L40" s="152"/>
      <c r="M40" s="149"/>
      <c r="N40" s="91"/>
      <c r="O40" s="150"/>
      <c r="P40" s="149"/>
      <c r="Q40" s="149"/>
      <c r="R40" s="91"/>
      <c r="S40" s="148"/>
      <c r="T40" s="149"/>
      <c r="U40" s="7"/>
      <c r="V40" s="7"/>
      <c r="W40" s="149"/>
    </row>
    <row r="41" spans="1:23" ht="52.5" customHeight="1" thickBot="1">
      <c r="A41" s="86">
        <v>15</v>
      </c>
      <c r="B41" s="59" t="s">
        <v>33</v>
      </c>
      <c r="C41" s="18">
        <v>2007</v>
      </c>
      <c r="D41" s="153">
        <v>0</v>
      </c>
      <c r="E41" s="76">
        <f>SUM(F41+J41+N41+S41+T41+W41)</f>
        <v>800</v>
      </c>
      <c r="F41" s="78">
        <f>SUM(G41:I42)</f>
        <v>50</v>
      </c>
      <c r="G41" s="151">
        <v>50</v>
      </c>
      <c r="H41" s="148">
        <v>0</v>
      </c>
      <c r="I41" s="149">
        <v>0</v>
      </c>
      <c r="J41" s="78">
        <f>SUM(K41:M42)</f>
        <v>750</v>
      </c>
      <c r="K41" s="151">
        <v>187</v>
      </c>
      <c r="L41" s="152">
        <v>563</v>
      </c>
      <c r="M41" s="149"/>
      <c r="N41" s="91">
        <f>SUM(O41:Q42)</f>
        <v>0</v>
      </c>
      <c r="O41" s="150">
        <v>0</v>
      </c>
      <c r="P41" s="149">
        <v>0</v>
      </c>
      <c r="Q41" s="149"/>
      <c r="R41" s="91">
        <f>SUM(S41:U42)</f>
        <v>0</v>
      </c>
      <c r="S41" s="148">
        <v>0</v>
      </c>
      <c r="T41" s="149">
        <v>0</v>
      </c>
      <c r="U41" s="7"/>
      <c r="V41" s="7"/>
      <c r="W41" s="149"/>
    </row>
    <row r="42" spans="1:23" ht="27" customHeight="1" thickBot="1">
      <c r="A42" s="71"/>
      <c r="B42" s="41" t="s">
        <v>59</v>
      </c>
      <c r="C42" s="20">
        <v>2008</v>
      </c>
      <c r="D42" s="154"/>
      <c r="E42" s="69"/>
      <c r="F42" s="70"/>
      <c r="G42" s="151"/>
      <c r="H42" s="148"/>
      <c r="I42" s="149"/>
      <c r="J42" s="70"/>
      <c r="K42" s="151"/>
      <c r="L42" s="152"/>
      <c r="M42" s="149"/>
      <c r="N42" s="91"/>
      <c r="O42" s="150"/>
      <c r="P42" s="149"/>
      <c r="Q42" s="149"/>
      <c r="R42" s="91"/>
      <c r="S42" s="148"/>
      <c r="T42" s="149"/>
      <c r="U42" s="7"/>
      <c r="V42" s="7"/>
      <c r="W42" s="149"/>
    </row>
    <row r="43" spans="1:23" ht="24.75" customHeight="1" thickBot="1">
      <c r="A43" s="86">
        <v>16</v>
      </c>
      <c r="B43" s="59" t="s">
        <v>31</v>
      </c>
      <c r="C43" s="18">
        <v>2007</v>
      </c>
      <c r="D43" s="153">
        <v>0</v>
      </c>
      <c r="E43" s="76">
        <f>SUM(F43+J43+N43+S43+T43+W43)</f>
        <v>11000</v>
      </c>
      <c r="F43" s="78">
        <f>SUM(G43:I44)</f>
        <v>100</v>
      </c>
      <c r="G43" s="151">
        <v>100</v>
      </c>
      <c r="H43" s="148">
        <v>0</v>
      </c>
      <c r="I43" s="149">
        <v>0</v>
      </c>
      <c r="J43" s="78">
        <f>SUM(K43:M44)</f>
        <v>4400</v>
      </c>
      <c r="K43" s="151">
        <v>660</v>
      </c>
      <c r="L43" s="152">
        <v>3740</v>
      </c>
      <c r="M43" s="149"/>
      <c r="N43" s="91">
        <f>SUM(O43:Q44)</f>
        <v>6500</v>
      </c>
      <c r="O43" s="150">
        <v>890</v>
      </c>
      <c r="P43" s="149">
        <v>5610</v>
      </c>
      <c r="Q43" s="149"/>
      <c r="R43" s="91">
        <f>SUM(S43:U44)</f>
        <v>0</v>
      </c>
      <c r="S43" s="148">
        <v>0</v>
      </c>
      <c r="T43" s="149">
        <v>0</v>
      </c>
      <c r="U43" s="56"/>
      <c r="V43" s="56"/>
      <c r="W43" s="149"/>
    </row>
    <row r="44" spans="1:23" ht="37.5" customHeight="1" thickBot="1">
      <c r="A44" s="71"/>
      <c r="B44" s="41" t="s">
        <v>68</v>
      </c>
      <c r="C44" s="20">
        <v>2009</v>
      </c>
      <c r="D44" s="154"/>
      <c r="E44" s="84"/>
      <c r="F44" s="79"/>
      <c r="G44" s="151"/>
      <c r="H44" s="148"/>
      <c r="I44" s="149"/>
      <c r="J44" s="79"/>
      <c r="K44" s="151"/>
      <c r="L44" s="152"/>
      <c r="M44" s="149"/>
      <c r="N44" s="91"/>
      <c r="O44" s="150"/>
      <c r="P44" s="149"/>
      <c r="Q44" s="149"/>
      <c r="R44" s="91"/>
      <c r="S44" s="148"/>
      <c r="T44" s="149"/>
      <c r="U44" s="47"/>
      <c r="V44" s="47"/>
      <c r="W44" s="149"/>
    </row>
    <row r="45" spans="1:23" ht="52.5" customHeight="1" thickBot="1">
      <c r="A45" s="86">
        <v>17</v>
      </c>
      <c r="B45" s="60" t="s">
        <v>38</v>
      </c>
      <c r="C45" s="19">
        <v>2006</v>
      </c>
      <c r="D45" s="77">
        <f>50</f>
        <v>50</v>
      </c>
      <c r="E45" s="68">
        <f>SUM(F45+J45+N45+S45+T45+W45)</f>
        <v>3362</v>
      </c>
      <c r="F45" s="70">
        <f>SUM(G45:I46)</f>
        <v>250</v>
      </c>
      <c r="G45" s="88">
        <v>77</v>
      </c>
      <c r="H45" s="81">
        <v>0</v>
      </c>
      <c r="I45" s="75">
        <v>173</v>
      </c>
      <c r="J45" s="70">
        <f>SUM(K45:M46)</f>
        <v>816</v>
      </c>
      <c r="K45" s="88"/>
      <c r="L45" s="93">
        <v>286</v>
      </c>
      <c r="M45" s="75">
        <v>530</v>
      </c>
      <c r="N45" s="79">
        <f>SUM(O45:Q46)</f>
        <v>272</v>
      </c>
      <c r="O45" s="95">
        <v>0</v>
      </c>
      <c r="P45" s="75">
        <v>95</v>
      </c>
      <c r="Q45" s="75">
        <v>177</v>
      </c>
      <c r="R45" s="79">
        <f>SUM(S45:W46)</f>
        <v>2024</v>
      </c>
      <c r="S45" s="81">
        <v>0</v>
      </c>
      <c r="T45" s="75">
        <v>708</v>
      </c>
      <c r="U45" s="56"/>
      <c r="V45" s="56"/>
      <c r="W45" s="75">
        <v>1316</v>
      </c>
    </row>
    <row r="46" spans="1:23" ht="27" customHeight="1" thickBot="1">
      <c r="A46" s="71"/>
      <c r="B46" s="41" t="s">
        <v>65</v>
      </c>
      <c r="C46" s="20">
        <v>2015</v>
      </c>
      <c r="D46" s="154"/>
      <c r="E46" s="84"/>
      <c r="F46" s="79"/>
      <c r="G46" s="151"/>
      <c r="H46" s="148"/>
      <c r="I46" s="149"/>
      <c r="J46" s="79"/>
      <c r="K46" s="151"/>
      <c r="L46" s="152"/>
      <c r="M46" s="149"/>
      <c r="N46" s="91"/>
      <c r="O46" s="150"/>
      <c r="P46" s="149"/>
      <c r="Q46" s="149"/>
      <c r="R46" s="91"/>
      <c r="S46" s="148"/>
      <c r="T46" s="149"/>
      <c r="U46" s="47"/>
      <c r="V46" s="47"/>
      <c r="W46" s="149"/>
    </row>
    <row r="47" spans="1:23" ht="29.25" customHeight="1" thickBot="1">
      <c r="A47" s="86">
        <v>18</v>
      </c>
      <c r="B47" s="67" t="s">
        <v>52</v>
      </c>
      <c r="C47" s="19">
        <v>2005</v>
      </c>
      <c r="D47" s="155">
        <f>521+236</f>
        <v>757</v>
      </c>
      <c r="E47" s="68">
        <f>SUM(F47+J47+N47+S47+T47+W47)</f>
        <v>2986</v>
      </c>
      <c r="F47" s="70">
        <f>SUM(G47:I48)</f>
        <v>512</v>
      </c>
      <c r="G47" s="81">
        <v>512</v>
      </c>
      <c r="H47" s="81">
        <v>0</v>
      </c>
      <c r="I47" s="81">
        <v>0</v>
      </c>
      <c r="J47" s="70">
        <f>SUM(K47:M48)</f>
        <v>2474</v>
      </c>
      <c r="K47" s="81">
        <v>438</v>
      </c>
      <c r="L47" s="81">
        <v>2036</v>
      </c>
      <c r="M47" s="81">
        <v>0</v>
      </c>
      <c r="N47" s="79">
        <f>SUM(O47:Q48)</f>
        <v>0</v>
      </c>
      <c r="O47" s="81">
        <v>0</v>
      </c>
      <c r="P47" s="81">
        <v>0</v>
      </c>
      <c r="Q47" s="81">
        <v>0</v>
      </c>
      <c r="R47" s="79">
        <f>SUM(S47:W48)</f>
        <v>0</v>
      </c>
      <c r="S47" s="81">
        <v>0</v>
      </c>
      <c r="T47" s="81">
        <v>0</v>
      </c>
      <c r="U47" s="56"/>
      <c r="V47" s="56"/>
      <c r="W47" s="81">
        <v>0</v>
      </c>
    </row>
    <row r="48" spans="1:23" ht="28.5" customHeight="1" thickBot="1">
      <c r="A48" s="71"/>
      <c r="B48" s="17" t="s">
        <v>64</v>
      </c>
      <c r="C48" s="19">
        <v>2008</v>
      </c>
      <c r="D48" s="156"/>
      <c r="E48" s="84"/>
      <c r="F48" s="79"/>
      <c r="G48" s="148"/>
      <c r="H48" s="148"/>
      <c r="I48" s="148"/>
      <c r="J48" s="79"/>
      <c r="K48" s="148"/>
      <c r="L48" s="148"/>
      <c r="M48" s="148"/>
      <c r="N48" s="91"/>
      <c r="O48" s="148"/>
      <c r="P48" s="148"/>
      <c r="Q48" s="148"/>
      <c r="R48" s="91"/>
      <c r="S48" s="148"/>
      <c r="T48" s="148"/>
      <c r="U48" s="56"/>
      <c r="V48" s="56"/>
      <c r="W48" s="148"/>
    </row>
    <row r="49" spans="1:23" ht="39" customHeight="1" thickBot="1">
      <c r="A49" s="86">
        <v>19</v>
      </c>
      <c r="B49" s="62" t="s">
        <v>66</v>
      </c>
      <c r="C49" s="18">
        <v>2007</v>
      </c>
      <c r="D49" s="153">
        <v>0</v>
      </c>
      <c r="E49" s="76">
        <f>SUM(F49+J49+N49+S49+T49+W49)</f>
        <v>1600</v>
      </c>
      <c r="F49" s="78">
        <f>SUM(G49:I50)</f>
        <v>300</v>
      </c>
      <c r="G49" s="151">
        <v>300</v>
      </c>
      <c r="H49" s="148">
        <v>0</v>
      </c>
      <c r="I49" s="149">
        <v>0</v>
      </c>
      <c r="J49" s="78">
        <f>SUM(K49:M50)</f>
        <v>1300</v>
      </c>
      <c r="K49" s="151">
        <v>1300</v>
      </c>
      <c r="L49" s="152">
        <v>0</v>
      </c>
      <c r="M49" s="149"/>
      <c r="N49" s="91">
        <f>SUM(O49:Q50)</f>
        <v>0</v>
      </c>
      <c r="O49" s="150">
        <v>0</v>
      </c>
      <c r="P49" s="149">
        <v>0</v>
      </c>
      <c r="Q49" s="149"/>
      <c r="R49" s="91">
        <f>SUM(S49:U50)</f>
        <v>0</v>
      </c>
      <c r="S49" s="148">
        <v>0</v>
      </c>
      <c r="T49" s="149">
        <v>0</v>
      </c>
      <c r="U49" s="56"/>
      <c r="V49" s="56"/>
      <c r="W49" s="149"/>
    </row>
    <row r="50" spans="1:23" ht="40.5" customHeight="1" thickBot="1">
      <c r="A50" s="71"/>
      <c r="B50" s="41" t="s">
        <v>15</v>
      </c>
      <c r="C50" s="20">
        <v>2008</v>
      </c>
      <c r="D50" s="154"/>
      <c r="E50" s="84"/>
      <c r="F50" s="79"/>
      <c r="G50" s="151"/>
      <c r="H50" s="148"/>
      <c r="I50" s="149"/>
      <c r="J50" s="79"/>
      <c r="K50" s="151"/>
      <c r="L50" s="152"/>
      <c r="M50" s="149"/>
      <c r="N50" s="91"/>
      <c r="O50" s="150"/>
      <c r="P50" s="149"/>
      <c r="Q50" s="149"/>
      <c r="R50" s="91"/>
      <c r="S50" s="148"/>
      <c r="T50" s="149"/>
      <c r="U50" s="47"/>
      <c r="V50" s="47"/>
      <c r="W50" s="149"/>
    </row>
    <row r="51" spans="1:23" ht="51.75" customHeight="1" thickBot="1">
      <c r="A51" s="86">
        <v>20</v>
      </c>
      <c r="B51" s="61" t="s">
        <v>35</v>
      </c>
      <c r="C51" s="18">
        <v>2007</v>
      </c>
      <c r="D51" s="153">
        <v>0</v>
      </c>
      <c r="E51" s="76">
        <f>SUM(F51+J51+N51+S51+T51+W51)</f>
        <v>2000</v>
      </c>
      <c r="F51" s="78">
        <f>SUM(G51:I52)</f>
        <v>300</v>
      </c>
      <c r="G51" s="151">
        <v>300</v>
      </c>
      <c r="H51" s="148">
        <v>0</v>
      </c>
      <c r="I51" s="149">
        <v>0</v>
      </c>
      <c r="J51" s="78">
        <f>SUM(K51:M52)</f>
        <v>1700</v>
      </c>
      <c r="K51" s="151">
        <v>500</v>
      </c>
      <c r="L51" s="152">
        <v>1200</v>
      </c>
      <c r="M51" s="149"/>
      <c r="N51" s="91">
        <f>SUM(O51:Q52)</f>
        <v>0</v>
      </c>
      <c r="O51" s="150">
        <v>0</v>
      </c>
      <c r="P51" s="149">
        <v>0</v>
      </c>
      <c r="Q51" s="149"/>
      <c r="R51" s="91">
        <f>SUM(S51:U52)</f>
        <v>0</v>
      </c>
      <c r="S51" s="148">
        <v>0</v>
      </c>
      <c r="T51" s="149">
        <v>0</v>
      </c>
      <c r="U51" s="56"/>
      <c r="V51" s="56"/>
      <c r="W51" s="149"/>
    </row>
    <row r="52" spans="1:23" ht="39.75" customHeight="1" thickBot="1">
      <c r="A52" s="71"/>
      <c r="B52" s="41" t="s">
        <v>15</v>
      </c>
      <c r="C52" s="20">
        <v>2008</v>
      </c>
      <c r="D52" s="154"/>
      <c r="E52" s="84"/>
      <c r="F52" s="79"/>
      <c r="G52" s="151"/>
      <c r="H52" s="148"/>
      <c r="I52" s="149"/>
      <c r="J52" s="79"/>
      <c r="K52" s="151"/>
      <c r="L52" s="152"/>
      <c r="M52" s="149"/>
      <c r="N52" s="91"/>
      <c r="O52" s="150"/>
      <c r="P52" s="149"/>
      <c r="Q52" s="149"/>
      <c r="R52" s="91"/>
      <c r="S52" s="148"/>
      <c r="T52" s="149"/>
      <c r="U52" s="47"/>
      <c r="V52" s="47"/>
      <c r="W52" s="149"/>
    </row>
    <row r="53" spans="1:23" ht="27.75" customHeight="1" thickBot="1">
      <c r="A53" s="86">
        <v>21</v>
      </c>
      <c r="B53" s="62" t="s">
        <v>36</v>
      </c>
      <c r="C53" s="18">
        <v>2007</v>
      </c>
      <c r="D53" s="153">
        <v>0</v>
      </c>
      <c r="E53" s="76">
        <f>SUM(F53+J53+N53+S53+T53+W53)</f>
        <v>6000</v>
      </c>
      <c r="F53" s="78">
        <f>SUM(G53:I54)</f>
        <v>200</v>
      </c>
      <c r="G53" s="151">
        <v>200</v>
      </c>
      <c r="H53" s="148">
        <v>0</v>
      </c>
      <c r="I53" s="149">
        <v>0</v>
      </c>
      <c r="J53" s="78">
        <f>SUM(K53:M54)</f>
        <v>5800</v>
      </c>
      <c r="K53" s="151">
        <v>700</v>
      </c>
      <c r="L53" s="152">
        <v>5100</v>
      </c>
      <c r="M53" s="149"/>
      <c r="N53" s="91">
        <f>SUM(O53:Q54)</f>
        <v>0</v>
      </c>
      <c r="O53" s="150">
        <v>0</v>
      </c>
      <c r="P53" s="149">
        <v>0</v>
      </c>
      <c r="Q53" s="149"/>
      <c r="R53" s="91">
        <f>SUM(S53:U54)</f>
        <v>0</v>
      </c>
      <c r="S53" s="148">
        <v>0</v>
      </c>
      <c r="T53" s="149">
        <v>0</v>
      </c>
      <c r="U53" s="56"/>
      <c r="V53" s="56"/>
      <c r="W53" s="149"/>
    </row>
    <row r="54" spans="1:23" ht="26.25" customHeight="1" thickBot="1">
      <c r="A54" s="71"/>
      <c r="B54" s="57" t="s">
        <v>69</v>
      </c>
      <c r="C54" s="20">
        <v>2008</v>
      </c>
      <c r="D54" s="154"/>
      <c r="E54" s="84"/>
      <c r="F54" s="79"/>
      <c r="G54" s="151"/>
      <c r="H54" s="148"/>
      <c r="I54" s="149"/>
      <c r="J54" s="79"/>
      <c r="K54" s="151"/>
      <c r="L54" s="152"/>
      <c r="M54" s="149"/>
      <c r="N54" s="91"/>
      <c r="O54" s="150"/>
      <c r="P54" s="149"/>
      <c r="Q54" s="149"/>
      <c r="R54" s="91"/>
      <c r="S54" s="148"/>
      <c r="T54" s="149"/>
      <c r="U54" s="47"/>
      <c r="V54" s="47"/>
      <c r="W54" s="149"/>
    </row>
    <row r="55" spans="1:23" ht="39" customHeight="1" thickBot="1">
      <c r="A55" s="86">
        <v>22</v>
      </c>
      <c r="B55" s="62" t="s">
        <v>57</v>
      </c>
      <c r="C55" s="18">
        <v>2007</v>
      </c>
      <c r="D55" s="153">
        <v>0</v>
      </c>
      <c r="E55" s="76">
        <f>SUM(F55+J55+N55+S55+T55+W55)</f>
        <v>200</v>
      </c>
      <c r="F55" s="78">
        <f>SUM(G55:I56)</f>
        <v>50</v>
      </c>
      <c r="G55" s="151">
        <v>50</v>
      </c>
      <c r="H55" s="148">
        <v>0</v>
      </c>
      <c r="I55" s="149">
        <v>0</v>
      </c>
      <c r="J55" s="78">
        <f>SUM(K55:M56)</f>
        <v>150</v>
      </c>
      <c r="K55" s="151">
        <v>150</v>
      </c>
      <c r="L55" s="152">
        <v>0</v>
      </c>
      <c r="M55" s="149"/>
      <c r="N55" s="91">
        <f>SUM(O55:Q56)</f>
        <v>0</v>
      </c>
      <c r="O55" s="150">
        <v>0</v>
      </c>
      <c r="P55" s="149">
        <v>0</v>
      </c>
      <c r="Q55" s="149"/>
      <c r="R55" s="91">
        <f>SUM(S55:U56)</f>
        <v>0</v>
      </c>
      <c r="S55" s="148">
        <v>0</v>
      </c>
      <c r="T55" s="149">
        <v>0</v>
      </c>
      <c r="U55" s="56"/>
      <c r="V55" s="56"/>
      <c r="W55" s="149"/>
    </row>
    <row r="56" spans="1:23" ht="37.5" customHeight="1" thickBot="1">
      <c r="A56" s="71"/>
      <c r="B56" s="57" t="s">
        <v>37</v>
      </c>
      <c r="C56" s="20">
        <v>2008</v>
      </c>
      <c r="D56" s="154"/>
      <c r="E56" s="84"/>
      <c r="F56" s="79"/>
      <c r="G56" s="151"/>
      <c r="H56" s="148"/>
      <c r="I56" s="149"/>
      <c r="J56" s="79"/>
      <c r="K56" s="151"/>
      <c r="L56" s="152"/>
      <c r="M56" s="149"/>
      <c r="N56" s="91"/>
      <c r="O56" s="150"/>
      <c r="P56" s="149"/>
      <c r="Q56" s="149"/>
      <c r="R56" s="91"/>
      <c r="S56" s="148"/>
      <c r="T56" s="149"/>
      <c r="U56" s="47"/>
      <c r="V56" s="47"/>
      <c r="W56" s="149"/>
    </row>
    <row r="57" spans="1:23" ht="64.5" customHeight="1" thickBot="1">
      <c r="A57" s="86">
        <v>23</v>
      </c>
      <c r="B57" s="62" t="s">
        <v>70</v>
      </c>
      <c r="C57" s="18">
        <v>2004</v>
      </c>
      <c r="D57" s="76">
        <f>173+70+1519</f>
        <v>1762</v>
      </c>
      <c r="E57" s="76">
        <f>SUM(F57+J57+N57+S57+T57+W57)</f>
        <v>2600</v>
      </c>
      <c r="F57" s="78">
        <f>SUM(G57:I58)</f>
        <v>1491</v>
      </c>
      <c r="G57" s="72">
        <v>1491</v>
      </c>
      <c r="H57" s="80">
        <v>0</v>
      </c>
      <c r="I57" s="74">
        <v>0</v>
      </c>
      <c r="J57" s="78">
        <f>SUM(K57:M58)</f>
        <v>1109</v>
      </c>
      <c r="K57" s="72">
        <v>1109</v>
      </c>
      <c r="L57" s="80">
        <v>0</v>
      </c>
      <c r="M57" s="74"/>
      <c r="N57" s="78">
        <f>SUM(O57:Q58)</f>
        <v>0</v>
      </c>
      <c r="O57" s="72">
        <v>0</v>
      </c>
      <c r="P57" s="74">
        <v>0</v>
      </c>
      <c r="Q57" s="82"/>
      <c r="R57" s="78">
        <f>SUM(S57:U58)</f>
        <v>0</v>
      </c>
      <c r="S57" s="72">
        <v>0</v>
      </c>
      <c r="T57" s="74">
        <v>0</v>
      </c>
      <c r="U57" s="56"/>
      <c r="V57" s="56"/>
      <c r="W57" s="74"/>
    </row>
    <row r="58" spans="1:23" ht="38.25" customHeight="1" thickBot="1">
      <c r="A58" s="71"/>
      <c r="B58" s="57" t="s">
        <v>44</v>
      </c>
      <c r="C58" s="20">
        <v>2008</v>
      </c>
      <c r="D58" s="77"/>
      <c r="E58" s="77"/>
      <c r="F58" s="79"/>
      <c r="G58" s="73"/>
      <c r="H58" s="81"/>
      <c r="I58" s="75"/>
      <c r="J58" s="79"/>
      <c r="K58" s="73"/>
      <c r="L58" s="81"/>
      <c r="M58" s="75"/>
      <c r="N58" s="79"/>
      <c r="O58" s="73"/>
      <c r="P58" s="75"/>
      <c r="Q58" s="83"/>
      <c r="R58" s="79"/>
      <c r="S58" s="73"/>
      <c r="T58" s="75"/>
      <c r="U58" s="47"/>
      <c r="V58" s="47"/>
      <c r="W58" s="75"/>
    </row>
    <row r="59" spans="1:23" ht="40.5" customHeight="1" thickBot="1">
      <c r="A59" s="86">
        <v>24</v>
      </c>
      <c r="B59" s="62" t="s">
        <v>43</v>
      </c>
      <c r="C59" s="18">
        <v>2004</v>
      </c>
      <c r="D59" s="76">
        <f>243+690</f>
        <v>933</v>
      </c>
      <c r="E59" s="76">
        <f>SUM(F59+J59+N59+S59+T59+W59)</f>
        <v>4290</v>
      </c>
      <c r="F59" s="78">
        <f>SUM(G59:I60)</f>
        <v>1290</v>
      </c>
      <c r="G59" s="72">
        <v>1290</v>
      </c>
      <c r="H59" s="80">
        <v>0</v>
      </c>
      <c r="I59" s="74">
        <v>0</v>
      </c>
      <c r="J59" s="78">
        <f>SUM(K59:M60)</f>
        <v>1000</v>
      </c>
      <c r="K59" s="72">
        <v>1000</v>
      </c>
      <c r="L59" s="80">
        <v>0</v>
      </c>
      <c r="M59" s="74"/>
      <c r="N59" s="78">
        <f>SUM(O59:Q60)</f>
        <v>1000</v>
      </c>
      <c r="O59" s="72">
        <v>1000</v>
      </c>
      <c r="P59" s="74">
        <v>0</v>
      </c>
      <c r="Q59" s="82"/>
      <c r="R59" s="78">
        <f>SUM(S59:U60)</f>
        <v>1000</v>
      </c>
      <c r="S59" s="72">
        <v>1000</v>
      </c>
      <c r="T59" s="74">
        <v>0</v>
      </c>
      <c r="U59" s="56"/>
      <c r="V59" s="56"/>
      <c r="W59" s="74"/>
    </row>
    <row r="60" spans="1:23" ht="25.5" customHeight="1" thickBot="1">
      <c r="A60" s="71"/>
      <c r="B60" s="57" t="s">
        <v>14</v>
      </c>
      <c r="C60" s="20">
        <v>2010</v>
      </c>
      <c r="D60" s="77"/>
      <c r="E60" s="77"/>
      <c r="F60" s="79"/>
      <c r="G60" s="73"/>
      <c r="H60" s="81"/>
      <c r="I60" s="75"/>
      <c r="J60" s="79"/>
      <c r="K60" s="73"/>
      <c r="L60" s="81"/>
      <c r="M60" s="75"/>
      <c r="N60" s="79"/>
      <c r="O60" s="73"/>
      <c r="P60" s="75"/>
      <c r="Q60" s="83"/>
      <c r="R60" s="79"/>
      <c r="S60" s="73"/>
      <c r="T60" s="75"/>
      <c r="U60" s="47"/>
      <c r="V60" s="47"/>
      <c r="W60" s="75"/>
    </row>
    <row r="61" spans="1:23" ht="30" customHeight="1" thickBot="1">
      <c r="A61" s="86">
        <v>25</v>
      </c>
      <c r="B61" s="62" t="s">
        <v>71</v>
      </c>
      <c r="C61" s="18">
        <v>2007</v>
      </c>
      <c r="D61" s="76">
        <v>0</v>
      </c>
      <c r="E61" s="76">
        <f>SUM(F61+J61+N61+S61+T61+W61)</f>
        <v>2000</v>
      </c>
      <c r="F61" s="78">
        <f>SUM(G61:I62)</f>
        <v>500</v>
      </c>
      <c r="G61" s="72">
        <v>500</v>
      </c>
      <c r="H61" s="80">
        <v>0</v>
      </c>
      <c r="I61" s="74">
        <v>0</v>
      </c>
      <c r="J61" s="78">
        <f>SUM(K61:M62)</f>
        <v>1500</v>
      </c>
      <c r="K61" s="72">
        <v>1500</v>
      </c>
      <c r="L61" s="80">
        <v>0</v>
      </c>
      <c r="M61" s="74"/>
      <c r="N61" s="78">
        <f>SUM(O61:Q62)</f>
        <v>0</v>
      </c>
      <c r="O61" s="72">
        <v>0</v>
      </c>
      <c r="P61" s="74">
        <v>0</v>
      </c>
      <c r="Q61" s="82"/>
      <c r="R61" s="78">
        <f>SUM(S61:U62)</f>
        <v>0</v>
      </c>
      <c r="S61" s="72">
        <v>0</v>
      </c>
      <c r="T61" s="74">
        <v>0</v>
      </c>
      <c r="U61" s="56"/>
      <c r="V61" s="56"/>
      <c r="W61" s="74"/>
    </row>
    <row r="62" spans="1:23" ht="36.75" customHeight="1" thickBot="1">
      <c r="A62" s="71"/>
      <c r="B62" s="57" t="s">
        <v>37</v>
      </c>
      <c r="C62" s="20">
        <v>2008</v>
      </c>
      <c r="D62" s="77"/>
      <c r="E62" s="77"/>
      <c r="F62" s="79"/>
      <c r="G62" s="73"/>
      <c r="H62" s="81"/>
      <c r="I62" s="75"/>
      <c r="J62" s="79"/>
      <c r="K62" s="73"/>
      <c r="L62" s="81"/>
      <c r="M62" s="75"/>
      <c r="N62" s="79"/>
      <c r="O62" s="73"/>
      <c r="P62" s="75"/>
      <c r="Q62" s="83"/>
      <c r="R62" s="79"/>
      <c r="S62" s="73"/>
      <c r="T62" s="75"/>
      <c r="U62" s="47"/>
      <c r="V62" s="47"/>
      <c r="W62" s="75"/>
    </row>
    <row r="63" spans="1:23" ht="54.75" customHeight="1" thickBot="1">
      <c r="A63" s="86">
        <v>26</v>
      </c>
      <c r="B63" s="62" t="s">
        <v>46</v>
      </c>
      <c r="C63" s="18">
        <v>2007</v>
      </c>
      <c r="D63" s="76">
        <v>0</v>
      </c>
      <c r="E63" s="76">
        <f>SUM(F63+J63+N63+S63+T63+W63)</f>
        <v>4800</v>
      </c>
      <c r="F63" s="78">
        <f>SUM(G63:I64)</f>
        <v>100</v>
      </c>
      <c r="G63" s="72">
        <v>100</v>
      </c>
      <c r="H63" s="80">
        <v>0</v>
      </c>
      <c r="I63" s="74">
        <v>0</v>
      </c>
      <c r="J63" s="78">
        <f>SUM(K63:M64)</f>
        <v>1600</v>
      </c>
      <c r="K63" s="72">
        <v>300</v>
      </c>
      <c r="L63" s="80">
        <v>1300</v>
      </c>
      <c r="M63" s="74"/>
      <c r="N63" s="78">
        <f>SUM(O63:Q64)</f>
        <v>1600</v>
      </c>
      <c r="O63" s="72">
        <v>300</v>
      </c>
      <c r="P63" s="74">
        <v>1300</v>
      </c>
      <c r="Q63" s="82"/>
      <c r="R63" s="78">
        <f>SUM(S63:U64)</f>
        <v>1500</v>
      </c>
      <c r="S63" s="72">
        <v>105</v>
      </c>
      <c r="T63" s="74">
        <v>1395</v>
      </c>
      <c r="U63" s="56"/>
      <c r="V63" s="56"/>
      <c r="W63" s="74"/>
    </row>
    <row r="64" spans="1:23" ht="30" customHeight="1" thickBot="1">
      <c r="A64" s="71"/>
      <c r="B64" s="57" t="s">
        <v>45</v>
      </c>
      <c r="C64" s="20">
        <v>2010</v>
      </c>
      <c r="D64" s="77"/>
      <c r="E64" s="77"/>
      <c r="F64" s="79"/>
      <c r="G64" s="73"/>
      <c r="H64" s="81"/>
      <c r="I64" s="75"/>
      <c r="J64" s="79"/>
      <c r="K64" s="73"/>
      <c r="L64" s="81"/>
      <c r="M64" s="75"/>
      <c r="N64" s="79"/>
      <c r="O64" s="73"/>
      <c r="P64" s="75"/>
      <c r="Q64" s="83"/>
      <c r="R64" s="79"/>
      <c r="S64" s="73"/>
      <c r="T64" s="75"/>
      <c r="U64" s="47"/>
      <c r="V64" s="47"/>
      <c r="W64" s="75"/>
    </row>
    <row r="65" spans="1:23" ht="27.75" customHeight="1" thickBot="1">
      <c r="A65" s="86">
        <v>27</v>
      </c>
      <c r="B65" s="62" t="s">
        <v>47</v>
      </c>
      <c r="C65" s="18">
        <v>2006</v>
      </c>
      <c r="D65" s="76">
        <v>30</v>
      </c>
      <c r="E65" s="76">
        <f>SUM(F65+J65+N65+S65+T65+W65)</f>
        <v>550</v>
      </c>
      <c r="F65" s="78">
        <f>SUM(G65:I66)</f>
        <v>300</v>
      </c>
      <c r="G65" s="72">
        <v>300</v>
      </c>
      <c r="H65" s="80">
        <v>0</v>
      </c>
      <c r="I65" s="74">
        <v>0</v>
      </c>
      <c r="J65" s="78">
        <f>SUM(K65:M66)</f>
        <v>250</v>
      </c>
      <c r="K65" s="72">
        <v>0</v>
      </c>
      <c r="L65" s="80">
        <v>250</v>
      </c>
      <c r="M65" s="74"/>
      <c r="N65" s="78">
        <f>SUM(O65:Q66)</f>
        <v>0</v>
      </c>
      <c r="O65" s="72">
        <v>0</v>
      </c>
      <c r="P65" s="74">
        <v>0</v>
      </c>
      <c r="Q65" s="82"/>
      <c r="R65" s="78">
        <f>SUM(S65:U66)</f>
        <v>0</v>
      </c>
      <c r="S65" s="72">
        <v>0</v>
      </c>
      <c r="T65" s="74">
        <v>0</v>
      </c>
      <c r="U65" s="56"/>
      <c r="V65" s="56"/>
      <c r="W65" s="74"/>
    </row>
    <row r="66" spans="1:23" ht="30" customHeight="1" thickBot="1">
      <c r="A66" s="71"/>
      <c r="B66" s="57" t="s">
        <v>48</v>
      </c>
      <c r="C66" s="20">
        <v>2008</v>
      </c>
      <c r="D66" s="77"/>
      <c r="E66" s="77"/>
      <c r="F66" s="79"/>
      <c r="G66" s="73"/>
      <c r="H66" s="81"/>
      <c r="I66" s="75"/>
      <c r="J66" s="79"/>
      <c r="K66" s="73"/>
      <c r="L66" s="81"/>
      <c r="M66" s="75"/>
      <c r="N66" s="79"/>
      <c r="O66" s="73"/>
      <c r="P66" s="75"/>
      <c r="Q66" s="83"/>
      <c r="R66" s="79"/>
      <c r="S66" s="73"/>
      <c r="T66" s="75"/>
      <c r="U66" s="47"/>
      <c r="V66" s="47"/>
      <c r="W66" s="75"/>
    </row>
    <row r="67" spans="1:23" ht="52.5" customHeight="1" thickBot="1">
      <c r="A67" s="86">
        <v>28</v>
      </c>
      <c r="B67" s="62" t="s">
        <v>55</v>
      </c>
      <c r="C67" s="18">
        <v>2007</v>
      </c>
      <c r="D67" s="76">
        <v>0</v>
      </c>
      <c r="E67" s="76">
        <f>SUM(F67+J67+N67+S67+T67+W67)</f>
        <v>630</v>
      </c>
      <c r="F67" s="78">
        <f>SUM(G67:I68)</f>
        <v>80</v>
      </c>
      <c r="G67" s="72">
        <f>250-170</f>
        <v>80</v>
      </c>
      <c r="H67" s="80">
        <v>0</v>
      </c>
      <c r="I67" s="74">
        <v>0</v>
      </c>
      <c r="J67" s="78">
        <f>SUM(K67:M68)</f>
        <v>550</v>
      </c>
      <c r="K67" s="72">
        <f>380+170</f>
        <v>550</v>
      </c>
      <c r="L67" s="80"/>
      <c r="M67" s="74"/>
      <c r="N67" s="78">
        <f>SUM(O67:Q68)</f>
        <v>0</v>
      </c>
      <c r="O67" s="72">
        <v>0</v>
      </c>
      <c r="P67" s="74">
        <v>0</v>
      </c>
      <c r="Q67" s="82"/>
      <c r="R67" s="78">
        <f>SUM(S67:U68)</f>
        <v>0</v>
      </c>
      <c r="S67" s="72">
        <v>0</v>
      </c>
      <c r="T67" s="74">
        <v>0</v>
      </c>
      <c r="U67" s="56"/>
      <c r="V67" s="56"/>
      <c r="W67" s="74"/>
    </row>
    <row r="68" spans="1:23" ht="31.5" customHeight="1" thickBot="1">
      <c r="A68" s="71"/>
      <c r="B68" s="57" t="s">
        <v>45</v>
      </c>
      <c r="C68" s="20">
        <v>2008</v>
      </c>
      <c r="D68" s="77"/>
      <c r="E68" s="77"/>
      <c r="F68" s="79"/>
      <c r="G68" s="73"/>
      <c r="H68" s="81"/>
      <c r="I68" s="75"/>
      <c r="J68" s="79"/>
      <c r="K68" s="73"/>
      <c r="L68" s="81"/>
      <c r="M68" s="75"/>
      <c r="N68" s="79"/>
      <c r="O68" s="73"/>
      <c r="P68" s="75"/>
      <c r="Q68" s="83"/>
      <c r="R68" s="79"/>
      <c r="S68" s="73"/>
      <c r="T68" s="75"/>
      <c r="U68" s="47"/>
      <c r="V68" s="47"/>
      <c r="W68" s="75"/>
    </row>
    <row r="69" spans="1:23" ht="27.75" customHeight="1" thickBot="1">
      <c r="A69" s="86">
        <v>29</v>
      </c>
      <c r="B69" s="62" t="s">
        <v>53</v>
      </c>
      <c r="C69" s="18">
        <v>2007</v>
      </c>
      <c r="D69" s="76">
        <v>0</v>
      </c>
      <c r="E69" s="76">
        <f>SUM(F69+J69+N69+S69+T69+W69)</f>
        <v>15070</v>
      </c>
      <c r="F69" s="78">
        <f>SUM(G69:I70)</f>
        <v>70</v>
      </c>
      <c r="G69" s="72">
        <v>70</v>
      </c>
      <c r="H69" s="80">
        <v>0</v>
      </c>
      <c r="I69" s="74">
        <v>0</v>
      </c>
      <c r="J69" s="78">
        <f>SUM(K69:M70)</f>
        <v>800</v>
      </c>
      <c r="K69" s="72">
        <v>120</v>
      </c>
      <c r="L69" s="80">
        <v>680</v>
      </c>
      <c r="M69" s="74"/>
      <c r="N69" s="78">
        <f>SUM(O69:Q70)</f>
        <v>4000</v>
      </c>
      <c r="O69" s="72">
        <v>600</v>
      </c>
      <c r="P69" s="74">
        <v>3400</v>
      </c>
      <c r="Q69" s="82"/>
      <c r="R69" s="78">
        <f>SUM(S69:U70)</f>
        <v>10200</v>
      </c>
      <c r="S69" s="72">
        <v>1530</v>
      </c>
      <c r="T69" s="74">
        <v>8670</v>
      </c>
      <c r="U69" s="56"/>
      <c r="V69" s="56"/>
      <c r="W69" s="74"/>
    </row>
    <row r="70" spans="1:23" ht="25.5" customHeight="1" thickBot="1">
      <c r="A70" s="71"/>
      <c r="B70" s="57" t="s">
        <v>54</v>
      </c>
      <c r="C70" s="20">
        <v>2011</v>
      </c>
      <c r="D70" s="77"/>
      <c r="E70" s="77"/>
      <c r="F70" s="79"/>
      <c r="G70" s="73"/>
      <c r="H70" s="81"/>
      <c r="I70" s="75"/>
      <c r="J70" s="79"/>
      <c r="K70" s="73"/>
      <c r="L70" s="81"/>
      <c r="M70" s="75"/>
      <c r="N70" s="79"/>
      <c r="O70" s="73"/>
      <c r="P70" s="75"/>
      <c r="Q70" s="83"/>
      <c r="R70" s="79"/>
      <c r="S70" s="73"/>
      <c r="T70" s="75"/>
      <c r="U70" s="47"/>
      <c r="V70" s="47"/>
      <c r="W70" s="75"/>
    </row>
    <row r="71" spans="1:23" ht="27.75" customHeight="1" thickBot="1">
      <c r="A71" s="86">
        <v>30</v>
      </c>
      <c r="B71" s="62" t="s">
        <v>72</v>
      </c>
      <c r="C71" s="18">
        <v>2007</v>
      </c>
      <c r="D71" s="76">
        <v>0</v>
      </c>
      <c r="E71" s="76">
        <f>SUM(F71+J71+N71+S71+T71+W71)</f>
        <v>190</v>
      </c>
      <c r="F71" s="78">
        <f>SUM(G71:I72)</f>
        <v>70</v>
      </c>
      <c r="G71" s="72">
        <v>70</v>
      </c>
      <c r="H71" s="80">
        <v>0</v>
      </c>
      <c r="I71" s="74">
        <v>0</v>
      </c>
      <c r="J71" s="78">
        <f>SUM(K71:M72)</f>
        <v>120</v>
      </c>
      <c r="K71" s="72">
        <v>120</v>
      </c>
      <c r="L71" s="80"/>
      <c r="M71" s="74"/>
      <c r="N71" s="78">
        <f>SUM(O71:Q72)</f>
        <v>0</v>
      </c>
      <c r="O71" s="72"/>
      <c r="P71" s="74"/>
      <c r="Q71" s="82"/>
      <c r="R71" s="78">
        <f>SUM(S71:U72)</f>
        <v>0</v>
      </c>
      <c r="S71" s="72"/>
      <c r="T71" s="74"/>
      <c r="U71" s="56"/>
      <c r="V71" s="56"/>
      <c r="W71" s="74"/>
    </row>
    <row r="72" spans="1:23" ht="36.75" customHeight="1" thickBot="1">
      <c r="A72" s="71"/>
      <c r="B72" s="41" t="s">
        <v>15</v>
      </c>
      <c r="C72" s="20">
        <v>2008</v>
      </c>
      <c r="D72" s="77"/>
      <c r="E72" s="77"/>
      <c r="F72" s="79"/>
      <c r="G72" s="73"/>
      <c r="H72" s="81"/>
      <c r="I72" s="75"/>
      <c r="J72" s="79"/>
      <c r="K72" s="73"/>
      <c r="L72" s="81"/>
      <c r="M72" s="75"/>
      <c r="N72" s="79"/>
      <c r="O72" s="73"/>
      <c r="P72" s="75"/>
      <c r="Q72" s="83"/>
      <c r="R72" s="79"/>
      <c r="S72" s="73"/>
      <c r="T72" s="75"/>
      <c r="U72" s="47"/>
      <c r="V72" s="47"/>
      <c r="W72" s="75"/>
    </row>
    <row r="73" spans="1:23" ht="27.75" customHeight="1" thickBot="1">
      <c r="A73" s="86">
        <v>31</v>
      </c>
      <c r="B73" s="62" t="s">
        <v>73</v>
      </c>
      <c r="C73" s="18">
        <v>2007</v>
      </c>
      <c r="D73" s="76">
        <v>0</v>
      </c>
      <c r="E73" s="76">
        <f>SUM(F73+J73+N73+S73+T73+W73)</f>
        <v>105</v>
      </c>
      <c r="F73" s="78">
        <f>SUM(G73:I74)</f>
        <v>67</v>
      </c>
      <c r="G73" s="72">
        <v>67</v>
      </c>
      <c r="H73" s="80">
        <v>0</v>
      </c>
      <c r="I73" s="74">
        <v>0</v>
      </c>
      <c r="J73" s="78">
        <f>SUM(K73:M74)</f>
        <v>38</v>
      </c>
      <c r="K73" s="72">
        <v>38</v>
      </c>
      <c r="L73" s="80">
        <v>0</v>
      </c>
      <c r="M73" s="74"/>
      <c r="N73" s="78">
        <f>SUM(O73:Q74)</f>
        <v>0</v>
      </c>
      <c r="O73" s="72">
        <v>0</v>
      </c>
      <c r="P73" s="74">
        <v>0</v>
      </c>
      <c r="Q73" s="82"/>
      <c r="R73" s="78">
        <f>SUM(S73:U74)</f>
        <v>0</v>
      </c>
      <c r="S73" s="72">
        <v>0</v>
      </c>
      <c r="T73" s="74">
        <v>0</v>
      </c>
      <c r="U73" s="56"/>
      <c r="V73" s="56"/>
      <c r="W73" s="74"/>
    </row>
    <row r="74" spans="1:23" ht="40.5" customHeight="1" thickBot="1">
      <c r="A74" s="71"/>
      <c r="B74" s="41" t="s">
        <v>15</v>
      </c>
      <c r="C74" s="20">
        <v>2008</v>
      </c>
      <c r="D74" s="77"/>
      <c r="E74" s="77"/>
      <c r="F74" s="79"/>
      <c r="G74" s="73"/>
      <c r="H74" s="81"/>
      <c r="I74" s="75"/>
      <c r="J74" s="79"/>
      <c r="K74" s="73"/>
      <c r="L74" s="81"/>
      <c r="M74" s="75"/>
      <c r="N74" s="79"/>
      <c r="O74" s="73"/>
      <c r="P74" s="75"/>
      <c r="Q74" s="83"/>
      <c r="R74" s="79"/>
      <c r="S74" s="73"/>
      <c r="T74" s="75"/>
      <c r="U74" s="47"/>
      <c r="V74" s="47"/>
      <c r="W74" s="75"/>
    </row>
    <row r="75" spans="1:23" ht="24.75" customHeight="1">
      <c r="A75" s="120" t="s">
        <v>58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</row>
    <row r="76" spans="1:23" s="50" customFormat="1" ht="18.75" customHeight="1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</row>
    <row r="77" spans="1:4" s="50" customFormat="1" ht="17.25" customHeight="1">
      <c r="A77" s="52"/>
      <c r="D77" s="51"/>
    </row>
    <row r="78" spans="1:22" ht="30.75" customHeight="1">
      <c r="A78" s="63"/>
      <c r="C78" s="65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ht="17.25" customHeight="1"/>
    <row r="80" ht="17.2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</sheetData>
  <mergeCells count="603">
    <mergeCell ref="A5:W5"/>
    <mergeCell ref="P6:S6"/>
    <mergeCell ref="B7:B10"/>
    <mergeCell ref="C7:C10"/>
    <mergeCell ref="D7:D10"/>
    <mergeCell ref="E7:E10"/>
    <mergeCell ref="F7:I9"/>
    <mergeCell ref="J7:M9"/>
    <mergeCell ref="N7:Q9"/>
    <mergeCell ref="R7:W9"/>
    <mergeCell ref="Y7:AA7"/>
    <mergeCell ref="A13:A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W13:W14"/>
    <mergeCell ref="A15:A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W15:W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W17:W18"/>
    <mergeCell ref="A19:A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W19:W20"/>
    <mergeCell ref="A21:A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W21:W22"/>
    <mergeCell ref="A23:A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A25:A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W25:W26"/>
    <mergeCell ref="A27:A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W27:W28"/>
    <mergeCell ref="A29:A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W29:W30"/>
    <mergeCell ref="A31:A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W31:W32"/>
    <mergeCell ref="A33:A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W33:W34"/>
    <mergeCell ref="A35:A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W35:W36"/>
    <mergeCell ref="A37:A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W37:W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W39:W40"/>
    <mergeCell ref="A41:A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W41:W42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W43:W44"/>
    <mergeCell ref="A45:A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W45:W46"/>
    <mergeCell ref="A47:A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A49:A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A51:A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W51:W52"/>
    <mergeCell ref="A53:A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W53:W54"/>
    <mergeCell ref="A55:A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W55:W56"/>
    <mergeCell ref="A57:A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W57:W58"/>
    <mergeCell ref="A59:A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W59:W60"/>
    <mergeCell ref="A61:A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W61:W62"/>
    <mergeCell ref="A63:A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W63:W64"/>
    <mergeCell ref="A65:A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W65:W66"/>
    <mergeCell ref="A67:A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W67:W68"/>
    <mergeCell ref="A69:A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W69:W70"/>
    <mergeCell ref="A75:W76"/>
    <mergeCell ref="A71:A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W71:W72"/>
    <mergeCell ref="A73:A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S73:S74"/>
    <mergeCell ref="T73:T74"/>
    <mergeCell ref="W73:W74"/>
    <mergeCell ref="O73:O74"/>
    <mergeCell ref="P73:P74"/>
    <mergeCell ref="Q73:Q74"/>
    <mergeCell ref="R73:R74"/>
  </mergeCells>
  <printOptions/>
  <pageMargins left="0" right="0" top="0.2362204724409449" bottom="0.6692913385826772" header="0.5118110236220472" footer="0.5118110236220472"/>
  <pageSetup horizontalDpi="600" verticalDpi="6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Piotrkowie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Marcin</dc:creator>
  <cp:keywords/>
  <dc:description/>
  <cp:lastModifiedBy>4-0259</cp:lastModifiedBy>
  <cp:lastPrinted>2007-09-19T12:25:51Z</cp:lastPrinted>
  <dcterms:created xsi:type="dcterms:W3CDTF">2005-01-19T08:32:36Z</dcterms:created>
  <dcterms:modified xsi:type="dcterms:W3CDTF">2007-09-20T10:26:13Z</dcterms:modified>
  <cp:category/>
  <cp:version/>
  <cp:contentType/>
  <cp:contentStatus/>
</cp:coreProperties>
</file>