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>
    <definedName name="_xlnm.Print_Titles" localSheetId="0">'2007'!$7:$9</definedName>
  </definedNames>
  <calcPr fullCalcOnLoad="1"/>
</workbook>
</file>

<file path=xl/sharedStrings.xml><?xml version="1.0" encoding="utf-8"?>
<sst xmlns="http://schemas.openxmlformats.org/spreadsheetml/2006/main" count="249" uniqueCount="140">
  <si>
    <t>śr. wł.</t>
  </si>
  <si>
    <t>dotacje</t>
  </si>
  <si>
    <t>RAZEM</t>
  </si>
  <si>
    <t>Plan po zmianach</t>
  </si>
  <si>
    <t>Zmiana ( + ) : ( - )</t>
  </si>
  <si>
    <t>Plan przed zmianą</t>
  </si>
  <si>
    <t>TREŚĆ</t>
  </si>
  <si>
    <t>urząd miasta</t>
  </si>
  <si>
    <t>ośrodki pomocy społecznej</t>
  </si>
  <si>
    <t>pozostała działalność</t>
  </si>
  <si>
    <t>oświetlenie ulic</t>
  </si>
  <si>
    <t>§ 6050</t>
  </si>
  <si>
    <t>klasyfik. budżet.</t>
  </si>
  <si>
    <t>gospodarka ściekowa i ochrona wód</t>
  </si>
  <si>
    <t xml:space="preserve">drogi publiczne </t>
  </si>
  <si>
    <t>900 - 90095</t>
  </si>
  <si>
    <t>Gospodarka komunalna</t>
  </si>
  <si>
    <t>nadzór budowlany</t>
  </si>
  <si>
    <t>szkoły zawodowe</t>
  </si>
  <si>
    <t>drogi publiczne gminy</t>
  </si>
  <si>
    <t>k</t>
  </si>
  <si>
    <t>p</t>
  </si>
  <si>
    <t>lokalny transport zbiorowy</t>
  </si>
  <si>
    <t>szkoły podstawowe</t>
  </si>
  <si>
    <t>schroniska dla zwierząt</t>
  </si>
  <si>
    <t>600-60016</t>
  </si>
  <si>
    <t>instytucje kultury fizycznej</t>
  </si>
  <si>
    <t>placówki opiekuńczo-wychowawcze</t>
  </si>
  <si>
    <t>Rady Miasta w Piotrkowie Tryb.</t>
  </si>
  <si>
    <t>pozostała działalność w kulturze fizycznej</t>
  </si>
  <si>
    <t>pozostała działalność w bezpieczeństwie</t>
  </si>
  <si>
    <t>pozostała działalność w działaln.usługowej</t>
  </si>
  <si>
    <t>gospodarka gruntami i nieruchomościami</t>
  </si>
  <si>
    <t>pozostała działalność w gosp.mieszkaniowej</t>
  </si>
  <si>
    <t>pozostała działalność w gosp. komunalnej</t>
  </si>
  <si>
    <t>żłobek</t>
  </si>
  <si>
    <t>ś</t>
  </si>
  <si>
    <t>środki własne</t>
  </si>
  <si>
    <t>pożyczki</t>
  </si>
  <si>
    <t>bursa szkolna</t>
  </si>
  <si>
    <t>komenda państwowej straży pożarnej</t>
  </si>
  <si>
    <t>Transport i łączność</t>
  </si>
  <si>
    <t xml:space="preserve">domy kultury </t>
  </si>
  <si>
    <t>pozostała działalność w gospodarce komunalnej</t>
  </si>
  <si>
    <t>Biblioteka</t>
  </si>
  <si>
    <t>Muzeum</t>
  </si>
  <si>
    <t>pozostała działalność w kulturze</t>
  </si>
  <si>
    <t>Oznaczenie źródeł finansowania:</t>
  </si>
  <si>
    <t xml:space="preserve">ś  - </t>
  </si>
  <si>
    <t xml:space="preserve">k  - </t>
  </si>
  <si>
    <t xml:space="preserve">kredyt </t>
  </si>
  <si>
    <t xml:space="preserve">p  - </t>
  </si>
  <si>
    <t>B = R A Z E M   wydatki na zadania inwestycjne dotyczące powiatu</t>
  </si>
  <si>
    <t>przeciwdziałanie alkoholizmowi</t>
  </si>
  <si>
    <t xml:space="preserve">ZMIANY  W  PLANIE  NAKŁADÓW  NA  INWESTYCJE  </t>
  </si>
  <si>
    <t>INWESTYCJE  OGÓŁEM = A + B                                                                                             wydatki na zdania inwestycjne dotycz.zadań gminy i powiatu</t>
  </si>
  <si>
    <t xml:space="preserve">A =  R A Z E M   wydatki na zadania inwestycjne dotyczące gminy </t>
  </si>
  <si>
    <t>prace geodezyjne i kartograficzne</t>
  </si>
  <si>
    <t>ochotnicze straze pożarne</t>
  </si>
  <si>
    <t>przedszkola</t>
  </si>
  <si>
    <t>ośrodki sportu</t>
  </si>
  <si>
    <t>Oświata i wychowanie</t>
  </si>
  <si>
    <t>ZONA</t>
  </si>
  <si>
    <t>pomoc materiałna dla uczniów</t>
  </si>
  <si>
    <t>801-80101</t>
  </si>
  <si>
    <t>szkoła podstawowa</t>
  </si>
  <si>
    <t xml:space="preserve">Budowa ul. Polnej na odc. od ul. Armii Krajowej do ul. </t>
  </si>
  <si>
    <t>Kostromskiej</t>
  </si>
  <si>
    <t>licea ogólnokształcące</t>
  </si>
  <si>
    <t>zmiana nazwy zadania:</t>
  </si>
  <si>
    <t>01095</t>
  </si>
  <si>
    <t>pozostała dzialalność w rolnictwie</t>
  </si>
  <si>
    <t>szpitale ogólne</t>
  </si>
  <si>
    <t>BWA</t>
  </si>
  <si>
    <t>straż miejska</t>
  </si>
  <si>
    <t>gimnazja</t>
  </si>
  <si>
    <t>zwalczanie narkomanii</t>
  </si>
  <si>
    <t>ośrodki wsparcia</t>
  </si>
  <si>
    <t xml:space="preserve">pozostała działalność w kulturze </t>
  </si>
  <si>
    <t xml:space="preserve">Wymiana stropów w SP Nr 8 </t>
  </si>
  <si>
    <t>Modernizacja budynku Szkoły Podstawowej Nr 8</t>
  </si>
  <si>
    <t>Budowa kanalizacji sanitarnej i wodociągu w ul. Czystej</t>
  </si>
  <si>
    <t>Wodociąg w ul. Moryca</t>
  </si>
  <si>
    <t>Wodociąg w ul. Moryca i w ul. Ujazd</t>
  </si>
  <si>
    <t>801-80104</t>
  </si>
  <si>
    <t xml:space="preserve">Przedszkole Nr 7 - termomodernizacja w ramach </t>
  </si>
  <si>
    <t>,,termomodernizacji budynków''</t>
  </si>
  <si>
    <t>u</t>
  </si>
  <si>
    <t xml:space="preserve">Przedszkole Nr 20 - termomodernizacja w ramach </t>
  </si>
  <si>
    <t>budynku Przedszkola N r 20</t>
  </si>
  <si>
    <t>Modernizacja ul. Folwarcznej</t>
  </si>
  <si>
    <t>deszczową i modenizacja ul. Pawłowskiej</t>
  </si>
  <si>
    <t>Budowa ulic w osiedlu Pawłowska wraz z kanalizacją</t>
  </si>
  <si>
    <t xml:space="preserve">Budowa ul. Powstańców Warszawskich, ul. Rodziny </t>
  </si>
  <si>
    <t>Rajkowskich, ulic przyległych wraz z kanalizacją deszczową</t>
  </si>
  <si>
    <t>Rewitalizacja Parku Jana Pawła II</t>
  </si>
  <si>
    <t>926-92604</t>
  </si>
  <si>
    <t xml:space="preserve">Kultura fizyczna i sport </t>
  </si>
  <si>
    <t>§ 6060</t>
  </si>
  <si>
    <t>Zakupy inwestycyjne dla Stadionu Miejskiego</t>
  </si>
  <si>
    <t>754-75495</t>
  </si>
  <si>
    <t>Bezpieczeństwo publiczne</t>
  </si>
  <si>
    <t>Rozbudowa systemu monitoringu wizyjnego w mieście</t>
  </si>
  <si>
    <t>754-75412</t>
  </si>
  <si>
    <t>Modernizacja ul. Zalesickiej</t>
  </si>
  <si>
    <t>750-75023</t>
  </si>
  <si>
    <t>Administracja publiczna</t>
  </si>
  <si>
    <t>E-urząd w Piotrkowie Trybunalskim</t>
  </si>
  <si>
    <t>600-60015</t>
  </si>
  <si>
    <t>Budowa chodnika i ścieżki rowerowej w Al.Kopernika</t>
  </si>
  <si>
    <t>Dokumentacja prac inwestycyjnych</t>
  </si>
  <si>
    <t>Pomoc społeczna</t>
  </si>
  <si>
    <t>852 - 85201</t>
  </si>
  <si>
    <t>Zakupy inwestycyjne dla Świetlicy Środowiskowej Bartek</t>
  </si>
  <si>
    <t>Zakupy inwestycyjne dla Przedszkola Nr 15</t>
  </si>
  <si>
    <t>Zakupy inwestycyjne dla Przedszkola Nr 16</t>
  </si>
  <si>
    <t>Zakupy inwestycyjne dla Przedszkola Nr 20</t>
  </si>
  <si>
    <t>801-80110</t>
  </si>
  <si>
    <t>Zakupy inwestycyjne dla Gimnazjum Nr 1</t>
  </si>
  <si>
    <t>801-80120</t>
  </si>
  <si>
    <t>licea</t>
  </si>
  <si>
    <t xml:space="preserve">Budowa ogrodzenia terenu szkoły - od strony wschodniej </t>
  </si>
  <si>
    <t>IV LO</t>
  </si>
  <si>
    <t>Zakup samochodu osobowego z nadwoziem kombi</t>
  </si>
  <si>
    <t>wielozadaniowy dla MZDiK</t>
  </si>
  <si>
    <t>Zakupy inwestycyjne dla OSP</t>
  </si>
  <si>
    <t>Zakupy inwestycyjne dla krytej pływalni</t>
  </si>
  <si>
    <t>s</t>
  </si>
  <si>
    <t>Załącznik nr  7</t>
  </si>
  <si>
    <t>w tym: zakup kiosków multimedialnych</t>
  </si>
  <si>
    <t xml:space="preserve">Przyłącze kanalizacji deszczowej i odwodnienie drenażem </t>
  </si>
  <si>
    <t>921-92109</t>
  </si>
  <si>
    <t>Kultura i ochrona dziedzictwa narodowego</t>
  </si>
  <si>
    <t>domy kultury</t>
  </si>
  <si>
    <t>§ 6220</t>
  </si>
  <si>
    <t>Modernizacja dachu nad budynkiem MOK</t>
  </si>
  <si>
    <t>do Uchwały Nr XIV/205/07</t>
  </si>
  <si>
    <t>z dnia   19 września 2007 r.</t>
  </si>
  <si>
    <t xml:space="preserve">            o  -  ogółem</t>
  </si>
  <si>
    <t xml:space="preserve">            u  -  umorzenia pożyczek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</si>
</sst>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 wrapText="1"/>
    </xf>
    <xf numFmtId="3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3" fontId="0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/>
    </xf>
    <xf numFmtId="0" fontId="0" fillId="0" borderId="3" xfId="0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zoomScale="125" zoomScaleNormal="125" workbookViewId="0" topLeftCell="B154">
      <selection activeCell="B165" sqref="A165:IV186"/>
    </sheetView>
  </sheetViews>
  <sheetFormatPr defaultColWidth="9.00390625" defaultRowHeight="12.75"/>
  <cols>
    <col min="1" max="1" width="10.125" style="13" customWidth="1"/>
    <col min="2" max="2" width="48.125" style="13" customWidth="1"/>
    <col min="3" max="3" width="10.625" style="13" customWidth="1"/>
    <col min="4" max="4" width="10.125" style="13" customWidth="1"/>
    <col min="5" max="5" width="10.625" style="13" customWidth="1"/>
    <col min="6" max="6" width="9.375" style="13" customWidth="1"/>
    <col min="7" max="7" width="8.00390625" style="13" customWidth="1"/>
    <col min="8" max="8" width="9.125" style="13" customWidth="1"/>
    <col min="9" max="9" width="10.25390625" style="13" customWidth="1"/>
    <col min="10" max="11" width="10.125" style="13" customWidth="1"/>
    <col min="12" max="16384" width="9.125" style="13" customWidth="1"/>
  </cols>
  <sheetData>
    <row r="1" spans="9:12" ht="12.75">
      <c r="I1" s="175" t="s">
        <v>128</v>
      </c>
      <c r="J1" s="175"/>
      <c r="K1" s="175"/>
      <c r="L1" s="175"/>
    </row>
    <row r="2" spans="9:12" ht="12.75">
      <c r="I2" s="175" t="s">
        <v>136</v>
      </c>
      <c r="J2" s="175"/>
      <c r="K2" s="175"/>
      <c r="L2" s="175"/>
    </row>
    <row r="3" spans="9:12" ht="12.75">
      <c r="I3" s="175" t="s">
        <v>28</v>
      </c>
      <c r="J3" s="175"/>
      <c r="K3" s="175"/>
      <c r="L3" s="175"/>
    </row>
    <row r="4" spans="4:12" ht="12.75">
      <c r="D4" s="12"/>
      <c r="I4" s="175" t="s">
        <v>137</v>
      </c>
      <c r="J4" s="175"/>
      <c r="K4" s="175"/>
      <c r="L4" s="175"/>
    </row>
    <row r="5" ht="11.25" customHeight="1"/>
    <row r="6" spans="1:12" ht="39" customHeight="1">
      <c r="A6" s="173" t="s">
        <v>54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 ht="22.5" customHeight="1">
      <c r="A7" s="171" t="s">
        <v>12</v>
      </c>
      <c r="B7" s="171" t="s">
        <v>6</v>
      </c>
      <c r="C7" s="174" t="s">
        <v>5</v>
      </c>
      <c r="D7" s="174"/>
      <c r="E7" s="174"/>
      <c r="F7" s="174" t="s">
        <v>4</v>
      </c>
      <c r="G7" s="174"/>
      <c r="H7" s="174"/>
      <c r="I7" s="174" t="s">
        <v>3</v>
      </c>
      <c r="J7" s="174"/>
      <c r="K7" s="174"/>
      <c r="L7" s="12"/>
    </row>
    <row r="8" spans="1:12" ht="18" customHeight="1">
      <c r="A8" s="171"/>
      <c r="B8" s="171"/>
      <c r="C8" s="50" t="s">
        <v>0</v>
      </c>
      <c r="D8" s="50" t="s">
        <v>1</v>
      </c>
      <c r="E8" s="50" t="s">
        <v>2</v>
      </c>
      <c r="F8" s="50" t="s">
        <v>0</v>
      </c>
      <c r="G8" s="50" t="s">
        <v>1</v>
      </c>
      <c r="H8" s="50" t="s">
        <v>2</v>
      </c>
      <c r="I8" s="50" t="s">
        <v>0</v>
      </c>
      <c r="J8" s="50" t="s">
        <v>1</v>
      </c>
      <c r="K8" s="50" t="s">
        <v>2</v>
      </c>
      <c r="L8" s="12"/>
    </row>
    <row r="9" spans="1:12" ht="12.7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12"/>
    </row>
    <row r="10" spans="1:12" ht="39" customHeight="1">
      <c r="A10" s="171" t="s">
        <v>55</v>
      </c>
      <c r="B10" s="171"/>
      <c r="C10" s="1">
        <f>C11+C114</f>
        <v>40213530</v>
      </c>
      <c r="D10" s="1">
        <f>D11+D114</f>
        <v>12581195</v>
      </c>
      <c r="E10" s="1">
        <f>SUM(C10:D10)</f>
        <v>52794725</v>
      </c>
      <c r="F10" s="1">
        <f>F11+F114</f>
        <v>-482994</v>
      </c>
      <c r="G10" s="1">
        <f>G11+G114</f>
        <v>0</v>
      </c>
      <c r="H10" s="1">
        <f>F10+G10</f>
        <v>-482994</v>
      </c>
      <c r="I10" s="1">
        <f aca="true" t="shared" si="0" ref="I10:K27">C10+F10</f>
        <v>39730536</v>
      </c>
      <c r="J10" s="1">
        <f t="shared" si="0"/>
        <v>12581195</v>
      </c>
      <c r="K10" s="1">
        <f>SUM(I10:J10)</f>
        <v>52311731</v>
      </c>
      <c r="L10" s="12"/>
    </row>
    <row r="11" spans="1:12" ht="27" customHeight="1">
      <c r="A11" s="176" t="s">
        <v>56</v>
      </c>
      <c r="B11" s="176"/>
      <c r="C11" s="3">
        <f>SUM(C12:C38)</f>
        <v>28860512</v>
      </c>
      <c r="D11" s="3">
        <f>SUM(D12:D38)</f>
        <v>3846736</v>
      </c>
      <c r="E11" s="3">
        <f>SUM(C11:D11)</f>
        <v>32707248</v>
      </c>
      <c r="F11" s="3">
        <f>SUM(F12:F38)</f>
        <v>-414278</v>
      </c>
      <c r="G11" s="3">
        <f>SUM(G12:G33)</f>
        <v>0</v>
      </c>
      <c r="H11" s="3">
        <f>F11+G11</f>
        <v>-414278</v>
      </c>
      <c r="I11" s="3">
        <f t="shared" si="0"/>
        <v>28446234</v>
      </c>
      <c r="J11" s="3">
        <f t="shared" si="0"/>
        <v>3846736</v>
      </c>
      <c r="K11" s="3">
        <f t="shared" si="0"/>
        <v>32292970</v>
      </c>
      <c r="L11" s="12"/>
    </row>
    <row r="12" spans="1:12" s="17" customFormat="1" ht="12.75" customHeight="1">
      <c r="A12" s="31">
        <v>60004</v>
      </c>
      <c r="B12" s="32" t="s">
        <v>22</v>
      </c>
      <c r="C12" s="33">
        <v>72000</v>
      </c>
      <c r="D12" s="33">
        <v>0</v>
      </c>
      <c r="E12" s="2">
        <v>72000</v>
      </c>
      <c r="F12" s="33">
        <v>0</v>
      </c>
      <c r="G12" s="33">
        <v>0</v>
      </c>
      <c r="H12" s="2">
        <f aca="true" t="shared" si="1" ref="H12:H33">F12+G12</f>
        <v>0</v>
      </c>
      <c r="I12" s="2">
        <f t="shared" si="0"/>
        <v>72000</v>
      </c>
      <c r="J12" s="2">
        <f t="shared" si="0"/>
        <v>0</v>
      </c>
      <c r="K12" s="2">
        <f t="shared" si="0"/>
        <v>72000</v>
      </c>
      <c r="L12" s="16"/>
    </row>
    <row r="13" spans="1:12" s="17" customFormat="1" ht="12.75" customHeight="1">
      <c r="A13" s="31">
        <v>60016</v>
      </c>
      <c r="B13" s="32" t="s">
        <v>19</v>
      </c>
      <c r="C13" s="33">
        <v>8562334</v>
      </c>
      <c r="D13" s="33">
        <v>2269002</v>
      </c>
      <c r="E13" s="2">
        <v>10831336</v>
      </c>
      <c r="F13" s="33">
        <f>F39</f>
        <v>-2848</v>
      </c>
      <c r="G13" s="33">
        <f>-G1</f>
        <v>0</v>
      </c>
      <c r="H13" s="2">
        <f t="shared" si="1"/>
        <v>-2848</v>
      </c>
      <c r="I13" s="2">
        <f>C13+F13</f>
        <v>8559486</v>
      </c>
      <c r="J13" s="2">
        <f>D13+G13</f>
        <v>2269002</v>
      </c>
      <c r="K13" s="2">
        <f>E13+H13</f>
        <v>10828488</v>
      </c>
      <c r="L13" s="16"/>
    </row>
    <row r="14" spans="1:12" s="17" customFormat="1" ht="12.75" customHeight="1">
      <c r="A14" s="31">
        <v>70005</v>
      </c>
      <c r="B14" s="32" t="s">
        <v>32</v>
      </c>
      <c r="C14" s="33">
        <v>3200000</v>
      </c>
      <c r="D14" s="33">
        <v>0</v>
      </c>
      <c r="E14" s="2">
        <v>3200000</v>
      </c>
      <c r="F14" s="33">
        <v>0</v>
      </c>
      <c r="G14" s="33">
        <v>0</v>
      </c>
      <c r="H14" s="2">
        <f t="shared" si="1"/>
        <v>0</v>
      </c>
      <c r="I14" s="2">
        <f t="shared" si="0"/>
        <v>3200000</v>
      </c>
      <c r="J14" s="2">
        <f t="shared" si="0"/>
        <v>0</v>
      </c>
      <c r="K14" s="2">
        <f t="shared" si="0"/>
        <v>3200000</v>
      </c>
      <c r="L14" s="16"/>
    </row>
    <row r="15" spans="1:12" s="17" customFormat="1" ht="12.75" customHeight="1">
      <c r="A15" s="31">
        <v>70095</v>
      </c>
      <c r="B15" s="32" t="s">
        <v>33</v>
      </c>
      <c r="C15" s="33">
        <v>3038367</v>
      </c>
      <c r="D15" s="33">
        <v>0</v>
      </c>
      <c r="E15" s="2">
        <v>3038367</v>
      </c>
      <c r="F15" s="33">
        <v>0</v>
      </c>
      <c r="G15" s="33">
        <v>0</v>
      </c>
      <c r="H15" s="2">
        <f t="shared" si="1"/>
        <v>0</v>
      </c>
      <c r="I15" s="2">
        <f t="shared" si="0"/>
        <v>3038367</v>
      </c>
      <c r="J15" s="2">
        <f t="shared" si="0"/>
        <v>0</v>
      </c>
      <c r="K15" s="2">
        <f t="shared" si="0"/>
        <v>3038367</v>
      </c>
      <c r="L15" s="16"/>
    </row>
    <row r="16" spans="1:12" s="17" customFormat="1" ht="12.75" customHeight="1">
      <c r="A16" s="31">
        <v>71014</v>
      </c>
      <c r="B16" s="32" t="s">
        <v>57</v>
      </c>
      <c r="C16" s="33">
        <v>77026</v>
      </c>
      <c r="D16" s="33">
        <v>0</v>
      </c>
      <c r="E16" s="2">
        <v>77026</v>
      </c>
      <c r="F16" s="33">
        <v>0</v>
      </c>
      <c r="G16" s="33">
        <v>0</v>
      </c>
      <c r="H16" s="2">
        <f t="shared" si="1"/>
        <v>0</v>
      </c>
      <c r="I16" s="2">
        <f t="shared" si="0"/>
        <v>77026</v>
      </c>
      <c r="J16" s="2">
        <f t="shared" si="0"/>
        <v>0</v>
      </c>
      <c r="K16" s="2">
        <f t="shared" si="0"/>
        <v>77026</v>
      </c>
      <c r="L16" s="16"/>
    </row>
    <row r="17" spans="1:12" s="17" customFormat="1" ht="12.75" customHeight="1">
      <c r="A17" s="31">
        <v>71095</v>
      </c>
      <c r="B17" s="32" t="s">
        <v>31</v>
      </c>
      <c r="C17" s="33">
        <v>155150</v>
      </c>
      <c r="D17" s="33">
        <v>0</v>
      </c>
      <c r="E17" s="2">
        <v>155150</v>
      </c>
      <c r="F17" s="33">
        <v>0</v>
      </c>
      <c r="G17" s="33">
        <v>0</v>
      </c>
      <c r="H17" s="2">
        <f t="shared" si="1"/>
        <v>0</v>
      </c>
      <c r="I17" s="2">
        <f t="shared" si="0"/>
        <v>155150</v>
      </c>
      <c r="J17" s="2">
        <f t="shared" si="0"/>
        <v>0</v>
      </c>
      <c r="K17" s="2">
        <f t="shared" si="0"/>
        <v>155150</v>
      </c>
      <c r="L17" s="16"/>
    </row>
    <row r="18" spans="1:12" s="17" customFormat="1" ht="12.75" customHeight="1">
      <c r="A18" s="31">
        <v>75023</v>
      </c>
      <c r="B18" s="32" t="s">
        <v>7</v>
      </c>
      <c r="C18" s="33">
        <v>1018455</v>
      </c>
      <c r="D18" s="33">
        <v>0</v>
      </c>
      <c r="E18" s="2">
        <v>1018455</v>
      </c>
      <c r="F18" s="33">
        <f>F56</f>
        <v>24400</v>
      </c>
      <c r="G18" s="33">
        <v>0</v>
      </c>
      <c r="H18" s="2">
        <f t="shared" si="1"/>
        <v>24400</v>
      </c>
      <c r="I18" s="2">
        <f t="shared" si="0"/>
        <v>1042855</v>
      </c>
      <c r="J18" s="2">
        <f t="shared" si="0"/>
        <v>0</v>
      </c>
      <c r="K18" s="2">
        <f t="shared" si="0"/>
        <v>1042855</v>
      </c>
      <c r="L18" s="16"/>
    </row>
    <row r="19" spans="1:12" s="17" customFormat="1" ht="12.75" customHeight="1">
      <c r="A19" s="31">
        <v>75412</v>
      </c>
      <c r="B19" s="32" t="s">
        <v>58</v>
      </c>
      <c r="C19" s="33">
        <v>8500</v>
      </c>
      <c r="D19" s="33">
        <v>0</v>
      </c>
      <c r="E19" s="2">
        <v>8500</v>
      </c>
      <c r="F19" s="33">
        <f>F60</f>
        <v>13300</v>
      </c>
      <c r="G19" s="33">
        <v>0</v>
      </c>
      <c r="H19" s="2">
        <f t="shared" si="1"/>
        <v>13300</v>
      </c>
      <c r="I19" s="2">
        <f t="shared" si="0"/>
        <v>21800</v>
      </c>
      <c r="J19" s="2">
        <f t="shared" si="0"/>
        <v>0</v>
      </c>
      <c r="K19" s="2">
        <f t="shared" si="0"/>
        <v>21800</v>
      </c>
      <c r="L19" s="16"/>
    </row>
    <row r="20" spans="1:12" s="17" customFormat="1" ht="12.75" customHeight="1">
      <c r="A20" s="31">
        <v>75416</v>
      </c>
      <c r="B20" s="32" t="s">
        <v>74</v>
      </c>
      <c r="C20" s="33">
        <v>58000</v>
      </c>
      <c r="D20" s="33">
        <v>0</v>
      </c>
      <c r="E20" s="2">
        <v>58000</v>
      </c>
      <c r="F20" s="33">
        <v>0</v>
      </c>
      <c r="G20" s="33">
        <v>0</v>
      </c>
      <c r="H20" s="2">
        <f t="shared" si="1"/>
        <v>0</v>
      </c>
      <c r="I20" s="2">
        <f t="shared" si="0"/>
        <v>58000</v>
      </c>
      <c r="J20" s="2">
        <f t="shared" si="0"/>
        <v>0</v>
      </c>
      <c r="K20" s="2">
        <f t="shared" si="0"/>
        <v>58000</v>
      </c>
      <c r="L20" s="16"/>
    </row>
    <row r="21" spans="1:12" s="17" customFormat="1" ht="12.75" customHeight="1">
      <c r="A21" s="31">
        <v>75495</v>
      </c>
      <c r="B21" s="32" t="s">
        <v>30</v>
      </c>
      <c r="C21" s="33">
        <v>180000</v>
      </c>
      <c r="D21" s="33">
        <v>0</v>
      </c>
      <c r="E21" s="2">
        <v>180000</v>
      </c>
      <c r="F21" s="33">
        <f>F64</f>
        <v>14000</v>
      </c>
      <c r="G21" s="33">
        <v>0</v>
      </c>
      <c r="H21" s="2">
        <f t="shared" si="1"/>
        <v>14000</v>
      </c>
      <c r="I21" s="2">
        <f t="shared" si="0"/>
        <v>194000</v>
      </c>
      <c r="J21" s="2">
        <f t="shared" si="0"/>
        <v>0</v>
      </c>
      <c r="K21" s="2">
        <f t="shared" si="0"/>
        <v>194000</v>
      </c>
      <c r="L21" s="16"/>
    </row>
    <row r="22" spans="1:12" s="17" customFormat="1" ht="12.75" customHeight="1">
      <c r="A22" s="31">
        <v>80101</v>
      </c>
      <c r="B22" s="32" t="s">
        <v>23</v>
      </c>
      <c r="C22" s="33">
        <v>1970000</v>
      </c>
      <c r="D22" s="33">
        <v>0</v>
      </c>
      <c r="E22" s="2">
        <v>1970000</v>
      </c>
      <c r="F22" s="33">
        <v>0</v>
      </c>
      <c r="G22" s="33">
        <v>0</v>
      </c>
      <c r="H22" s="2">
        <f>F22+G22</f>
        <v>0</v>
      </c>
      <c r="I22" s="2">
        <f t="shared" si="0"/>
        <v>1970000</v>
      </c>
      <c r="J22" s="2">
        <f t="shared" si="0"/>
        <v>0</v>
      </c>
      <c r="K22" s="2">
        <f t="shared" si="0"/>
        <v>1970000</v>
      </c>
      <c r="L22" s="16"/>
    </row>
    <row r="23" spans="1:12" s="17" customFormat="1" ht="12.75" customHeight="1">
      <c r="A23" s="31">
        <v>80104</v>
      </c>
      <c r="B23" s="32" t="s">
        <v>59</v>
      </c>
      <c r="C23" s="33">
        <v>1503675</v>
      </c>
      <c r="D23" s="33">
        <v>0</v>
      </c>
      <c r="E23" s="2">
        <v>1503675</v>
      </c>
      <c r="F23" s="33">
        <f>F74</f>
        <v>45000</v>
      </c>
      <c r="G23" s="33">
        <v>0</v>
      </c>
      <c r="H23" s="2">
        <f>F23+G23</f>
        <v>45000</v>
      </c>
      <c r="I23" s="2">
        <f t="shared" si="0"/>
        <v>1548675</v>
      </c>
      <c r="J23" s="2">
        <f t="shared" si="0"/>
        <v>0</v>
      </c>
      <c r="K23" s="2">
        <f t="shared" si="0"/>
        <v>1548675</v>
      </c>
      <c r="L23" s="16"/>
    </row>
    <row r="24" spans="1:12" s="17" customFormat="1" ht="12.75" customHeight="1">
      <c r="A24" s="31">
        <v>80110</v>
      </c>
      <c r="B24" s="32" t="s">
        <v>75</v>
      </c>
      <c r="C24" s="33">
        <v>8000</v>
      </c>
      <c r="D24" s="33">
        <v>0</v>
      </c>
      <c r="E24" s="2">
        <v>8000</v>
      </c>
      <c r="F24" s="33">
        <f>F93</f>
        <v>4870</v>
      </c>
      <c r="G24" s="33">
        <v>0</v>
      </c>
      <c r="H24" s="2">
        <f t="shared" si="1"/>
        <v>4870</v>
      </c>
      <c r="I24" s="2">
        <f t="shared" si="0"/>
        <v>12870</v>
      </c>
      <c r="J24" s="2">
        <f t="shared" si="0"/>
        <v>0</v>
      </c>
      <c r="K24" s="2">
        <f t="shared" si="0"/>
        <v>12870</v>
      </c>
      <c r="L24" s="16"/>
    </row>
    <row r="25" spans="1:12" s="17" customFormat="1" ht="12.75" customHeight="1">
      <c r="A25" s="31">
        <v>85153</v>
      </c>
      <c r="B25" s="32" t="s">
        <v>76</v>
      </c>
      <c r="C25" s="33">
        <v>17039</v>
      </c>
      <c r="D25" s="33">
        <v>0</v>
      </c>
      <c r="E25" s="2">
        <v>17039</v>
      </c>
      <c r="F25" s="33">
        <v>0</v>
      </c>
      <c r="G25" s="33">
        <v>0</v>
      </c>
      <c r="H25" s="2">
        <f>F25+G25</f>
        <v>0</v>
      </c>
      <c r="I25" s="2">
        <f aca="true" t="shared" si="2" ref="I25:K26">C25+F25</f>
        <v>17039</v>
      </c>
      <c r="J25" s="2">
        <f t="shared" si="2"/>
        <v>0</v>
      </c>
      <c r="K25" s="2">
        <f t="shared" si="2"/>
        <v>17039</v>
      </c>
      <c r="L25" s="16"/>
    </row>
    <row r="26" spans="1:12" s="17" customFormat="1" ht="12.75" customHeight="1">
      <c r="A26" s="31">
        <v>85154</v>
      </c>
      <c r="B26" s="32" t="s">
        <v>53</v>
      </c>
      <c r="C26" s="33">
        <v>205000</v>
      </c>
      <c r="D26" s="33">
        <v>0</v>
      </c>
      <c r="E26" s="2">
        <v>205000</v>
      </c>
      <c r="F26" s="33">
        <v>0</v>
      </c>
      <c r="G26" s="33">
        <v>0</v>
      </c>
      <c r="H26" s="2">
        <f>F26+G26</f>
        <v>0</v>
      </c>
      <c r="I26" s="2">
        <f t="shared" si="2"/>
        <v>205000</v>
      </c>
      <c r="J26" s="2">
        <f t="shared" si="2"/>
        <v>0</v>
      </c>
      <c r="K26" s="2">
        <f t="shared" si="2"/>
        <v>205000</v>
      </c>
      <c r="L26" s="16"/>
    </row>
    <row r="27" spans="1:12" s="17" customFormat="1" ht="12.75" customHeight="1">
      <c r="A27" s="31">
        <v>85203</v>
      </c>
      <c r="B27" s="32" t="s">
        <v>77</v>
      </c>
      <c r="C27" s="33">
        <v>3700</v>
      </c>
      <c r="D27" s="33">
        <v>0</v>
      </c>
      <c r="E27" s="2">
        <v>3700</v>
      </c>
      <c r="F27" s="33">
        <v>0</v>
      </c>
      <c r="G27" s="33">
        <v>0</v>
      </c>
      <c r="H27" s="2">
        <f t="shared" si="1"/>
        <v>0</v>
      </c>
      <c r="I27" s="2">
        <f t="shared" si="0"/>
        <v>3700</v>
      </c>
      <c r="J27" s="2">
        <f t="shared" si="0"/>
        <v>0</v>
      </c>
      <c r="K27" s="2">
        <f t="shared" si="0"/>
        <v>3700</v>
      </c>
      <c r="L27" s="16"/>
    </row>
    <row r="28" spans="1:12" s="17" customFormat="1" ht="12.75" customHeight="1">
      <c r="A28" s="31">
        <v>85219</v>
      </c>
      <c r="B28" s="32" t="s">
        <v>8</v>
      </c>
      <c r="C28" s="33">
        <v>45000</v>
      </c>
      <c r="D28" s="33">
        <v>0</v>
      </c>
      <c r="E28" s="2">
        <v>45000</v>
      </c>
      <c r="F28" s="33">
        <v>0</v>
      </c>
      <c r="G28" s="33">
        <v>0</v>
      </c>
      <c r="H28" s="2">
        <f>F28+G28</f>
        <v>0</v>
      </c>
      <c r="I28" s="2">
        <f aca="true" t="shared" si="3" ref="I28:K33">C28+F28</f>
        <v>45000</v>
      </c>
      <c r="J28" s="2">
        <f t="shared" si="3"/>
        <v>0</v>
      </c>
      <c r="K28" s="2">
        <f t="shared" si="3"/>
        <v>45000</v>
      </c>
      <c r="L28" s="16"/>
    </row>
    <row r="29" spans="1:12" s="17" customFormat="1" ht="12.75" customHeight="1">
      <c r="A29" s="31">
        <v>85305</v>
      </c>
      <c r="B29" s="32" t="s">
        <v>35</v>
      </c>
      <c r="C29" s="33">
        <v>35000</v>
      </c>
      <c r="D29" s="33">
        <v>0</v>
      </c>
      <c r="E29" s="2">
        <v>35000</v>
      </c>
      <c r="F29" s="33">
        <v>0</v>
      </c>
      <c r="G29" s="33">
        <f>G97</f>
        <v>0</v>
      </c>
      <c r="H29" s="2">
        <f t="shared" si="1"/>
        <v>0</v>
      </c>
      <c r="I29" s="2">
        <f t="shared" si="3"/>
        <v>35000</v>
      </c>
      <c r="J29" s="2">
        <f t="shared" si="3"/>
        <v>0</v>
      </c>
      <c r="K29" s="2">
        <f t="shared" si="3"/>
        <v>35000</v>
      </c>
      <c r="L29" s="16"/>
    </row>
    <row r="30" spans="1:12" s="17" customFormat="1" ht="12.75" customHeight="1">
      <c r="A30" s="31">
        <v>90001</v>
      </c>
      <c r="B30" s="32" t="s">
        <v>13</v>
      </c>
      <c r="C30" s="33">
        <v>600000</v>
      </c>
      <c r="D30" s="33">
        <v>0</v>
      </c>
      <c r="E30" s="2">
        <v>600000</v>
      </c>
      <c r="F30" s="33">
        <f>F98</f>
        <v>0</v>
      </c>
      <c r="G30" s="33">
        <v>0</v>
      </c>
      <c r="H30" s="2">
        <f t="shared" si="1"/>
        <v>0</v>
      </c>
      <c r="I30" s="2">
        <f t="shared" si="3"/>
        <v>600000</v>
      </c>
      <c r="J30" s="2">
        <f t="shared" si="3"/>
        <v>0</v>
      </c>
      <c r="K30" s="2">
        <f t="shared" si="3"/>
        <v>600000</v>
      </c>
      <c r="L30" s="16"/>
    </row>
    <row r="31" spans="1:12" s="17" customFormat="1" ht="12.75" customHeight="1">
      <c r="A31" s="31">
        <v>90013</v>
      </c>
      <c r="B31" s="32" t="s">
        <v>24</v>
      </c>
      <c r="C31" s="33">
        <v>100000</v>
      </c>
      <c r="D31" s="33">
        <v>0</v>
      </c>
      <c r="E31" s="2">
        <v>100000</v>
      </c>
      <c r="F31" s="33">
        <f>F99</f>
        <v>0</v>
      </c>
      <c r="G31" s="33">
        <f>G349</f>
        <v>0</v>
      </c>
      <c r="H31" s="2">
        <f t="shared" si="1"/>
        <v>0</v>
      </c>
      <c r="I31" s="2">
        <f t="shared" si="3"/>
        <v>100000</v>
      </c>
      <c r="J31" s="2">
        <f t="shared" si="3"/>
        <v>0</v>
      </c>
      <c r="K31" s="2">
        <f t="shared" si="3"/>
        <v>100000</v>
      </c>
      <c r="L31" s="16"/>
    </row>
    <row r="32" spans="1:12" s="17" customFormat="1" ht="12.75" customHeight="1">
      <c r="A32" s="31">
        <v>90015</v>
      </c>
      <c r="B32" s="32" t="s">
        <v>10</v>
      </c>
      <c r="C32" s="33">
        <v>100000</v>
      </c>
      <c r="D32" s="33">
        <v>0</v>
      </c>
      <c r="E32" s="2">
        <v>100000</v>
      </c>
      <c r="F32" s="33">
        <f>F100</f>
        <v>0</v>
      </c>
      <c r="G32" s="33">
        <f>G350</f>
        <v>0</v>
      </c>
      <c r="H32" s="2">
        <f>F32+G32</f>
        <v>0</v>
      </c>
      <c r="I32" s="2">
        <f>C32+F32</f>
        <v>100000</v>
      </c>
      <c r="J32" s="2">
        <f>D32+G32</f>
        <v>0</v>
      </c>
      <c r="K32" s="2">
        <f>E32+H32</f>
        <v>100000</v>
      </c>
      <c r="L32" s="16"/>
    </row>
    <row r="33" spans="1:12" s="17" customFormat="1" ht="12.75" customHeight="1">
      <c r="A33" s="31">
        <v>90095</v>
      </c>
      <c r="B33" s="32" t="s">
        <v>34</v>
      </c>
      <c r="C33" s="33">
        <v>4211000</v>
      </c>
      <c r="D33" s="33">
        <v>0</v>
      </c>
      <c r="E33" s="2">
        <v>4211000</v>
      </c>
      <c r="F33" s="33">
        <f>F97</f>
        <v>67000</v>
      </c>
      <c r="G33" s="33">
        <v>0</v>
      </c>
      <c r="H33" s="2">
        <f t="shared" si="1"/>
        <v>67000</v>
      </c>
      <c r="I33" s="2">
        <f t="shared" si="3"/>
        <v>4278000</v>
      </c>
      <c r="J33" s="2">
        <f t="shared" si="3"/>
        <v>0</v>
      </c>
      <c r="K33" s="2">
        <f t="shared" si="3"/>
        <v>4278000</v>
      </c>
      <c r="L33" s="16"/>
    </row>
    <row r="34" spans="1:12" s="17" customFormat="1" ht="12.75" customHeight="1">
      <c r="A34" s="34">
        <v>92109</v>
      </c>
      <c r="B34" s="17" t="s">
        <v>42</v>
      </c>
      <c r="C34" s="33">
        <v>980000</v>
      </c>
      <c r="D34" s="33">
        <v>0</v>
      </c>
      <c r="E34" s="2">
        <v>980000</v>
      </c>
      <c r="F34" s="33">
        <f>F104</f>
        <v>-580000</v>
      </c>
      <c r="G34" s="33">
        <v>0</v>
      </c>
      <c r="H34" s="2">
        <f aca="true" t="shared" si="4" ref="H34:H39">F34+G34</f>
        <v>-580000</v>
      </c>
      <c r="I34" s="2">
        <f aca="true" t="shared" si="5" ref="I34:K39">C34+F34</f>
        <v>400000</v>
      </c>
      <c r="J34" s="2">
        <f t="shared" si="5"/>
        <v>0</v>
      </c>
      <c r="K34" s="2">
        <f t="shared" si="5"/>
        <v>400000</v>
      </c>
      <c r="L34" s="16"/>
    </row>
    <row r="35" spans="1:12" s="17" customFormat="1" ht="12.75" customHeight="1">
      <c r="A35" s="34">
        <v>92195</v>
      </c>
      <c r="B35" s="17" t="s">
        <v>78</v>
      </c>
      <c r="C35" s="33">
        <v>22266</v>
      </c>
      <c r="D35" s="33">
        <v>1577734</v>
      </c>
      <c r="E35" s="2">
        <v>1600000</v>
      </c>
      <c r="F35" s="33">
        <v>0</v>
      </c>
      <c r="G35" s="33">
        <v>0</v>
      </c>
      <c r="H35" s="2">
        <f t="shared" si="4"/>
        <v>0</v>
      </c>
      <c r="I35" s="2">
        <f t="shared" si="5"/>
        <v>22266</v>
      </c>
      <c r="J35" s="2">
        <f t="shared" si="5"/>
        <v>1577734</v>
      </c>
      <c r="K35" s="2">
        <f t="shared" si="5"/>
        <v>1600000</v>
      </c>
      <c r="L35" s="16"/>
    </row>
    <row r="36" spans="1:12" s="17" customFormat="1" ht="12.75" customHeight="1">
      <c r="A36" s="34">
        <v>92601</v>
      </c>
      <c r="B36" s="17" t="s">
        <v>60</v>
      </c>
      <c r="C36" s="33">
        <v>1280000</v>
      </c>
      <c r="D36" s="33">
        <v>0</v>
      </c>
      <c r="E36" s="2">
        <v>1280000</v>
      </c>
      <c r="F36" s="33">
        <v>0</v>
      </c>
      <c r="G36" s="33">
        <v>0</v>
      </c>
      <c r="H36" s="2">
        <f t="shared" si="4"/>
        <v>0</v>
      </c>
      <c r="I36" s="2">
        <f t="shared" si="5"/>
        <v>1280000</v>
      </c>
      <c r="J36" s="2">
        <f t="shared" si="5"/>
        <v>0</v>
      </c>
      <c r="K36" s="2">
        <f t="shared" si="5"/>
        <v>1280000</v>
      </c>
      <c r="L36" s="16"/>
    </row>
    <row r="37" spans="1:12" s="17" customFormat="1" ht="12.75" customHeight="1">
      <c r="A37" s="34">
        <v>92604</v>
      </c>
      <c r="B37" s="17" t="s">
        <v>26</v>
      </c>
      <c r="C37" s="33">
        <v>640000</v>
      </c>
      <c r="D37" s="33">
        <v>0</v>
      </c>
      <c r="E37" s="2">
        <v>640000</v>
      </c>
      <c r="F37" s="33">
        <v>0</v>
      </c>
      <c r="G37" s="33">
        <v>0</v>
      </c>
      <c r="H37" s="2">
        <f t="shared" si="4"/>
        <v>0</v>
      </c>
      <c r="I37" s="2">
        <f t="shared" si="5"/>
        <v>640000</v>
      </c>
      <c r="J37" s="2">
        <f t="shared" si="5"/>
        <v>0</v>
      </c>
      <c r="K37" s="2">
        <f t="shared" si="5"/>
        <v>640000</v>
      </c>
      <c r="L37" s="16"/>
    </row>
    <row r="38" spans="1:12" s="17" customFormat="1" ht="12.75" customHeight="1">
      <c r="A38" s="34">
        <v>92695</v>
      </c>
      <c r="B38" s="17" t="s">
        <v>29</v>
      </c>
      <c r="C38" s="33">
        <v>770000</v>
      </c>
      <c r="D38" s="33">
        <v>0</v>
      </c>
      <c r="E38" s="2">
        <v>770000</v>
      </c>
      <c r="F38" s="33">
        <v>0</v>
      </c>
      <c r="G38" s="33">
        <v>0</v>
      </c>
      <c r="H38" s="2">
        <f t="shared" si="4"/>
        <v>0</v>
      </c>
      <c r="I38" s="2">
        <f t="shared" si="5"/>
        <v>770000</v>
      </c>
      <c r="J38" s="2">
        <f t="shared" si="5"/>
        <v>0</v>
      </c>
      <c r="K38" s="2">
        <f t="shared" si="5"/>
        <v>770000</v>
      </c>
      <c r="L38" s="16"/>
    </row>
    <row r="39" spans="1:256" s="15" customFormat="1" ht="15" customHeight="1">
      <c r="A39" s="48" t="s">
        <v>25</v>
      </c>
      <c r="B39" s="48" t="s">
        <v>41</v>
      </c>
      <c r="C39" s="49">
        <v>8562334</v>
      </c>
      <c r="D39" s="49">
        <v>2269002</v>
      </c>
      <c r="E39" s="47">
        <f>SUM(C39:D39)</f>
        <v>10831336</v>
      </c>
      <c r="F39" s="49">
        <f>F43+F45+F49+F51+F41+F47</f>
        <v>-2848</v>
      </c>
      <c r="G39" s="49">
        <v>0</v>
      </c>
      <c r="H39" s="47">
        <f t="shared" si="4"/>
        <v>-2848</v>
      </c>
      <c r="I39" s="47">
        <f t="shared" si="5"/>
        <v>8559486</v>
      </c>
      <c r="J39" s="47">
        <f t="shared" si="5"/>
        <v>2269002</v>
      </c>
      <c r="K39" s="47">
        <f t="shared" si="5"/>
        <v>10828488</v>
      </c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28" customFormat="1" ht="13.5" customHeight="1">
      <c r="A40" s="37"/>
      <c r="B40" s="37" t="s">
        <v>19</v>
      </c>
      <c r="C40" s="38"/>
      <c r="D40" s="38"/>
      <c r="E40" s="4"/>
      <c r="F40" s="38"/>
      <c r="G40" s="38"/>
      <c r="H40" s="4"/>
      <c r="I40" s="4"/>
      <c r="J40" s="4"/>
      <c r="K40" s="4"/>
      <c r="L40" s="39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12" s="14" customFormat="1" ht="15.75" customHeight="1">
      <c r="A41" s="22" t="s">
        <v>11</v>
      </c>
      <c r="B41" s="19" t="s">
        <v>104</v>
      </c>
      <c r="C41" s="20">
        <v>200000</v>
      </c>
      <c r="D41" s="20">
        <v>0</v>
      </c>
      <c r="E41" s="5">
        <f>SUM(C41:D41)</f>
        <v>200000</v>
      </c>
      <c r="F41" s="21">
        <v>95000</v>
      </c>
      <c r="G41" s="21">
        <v>0</v>
      </c>
      <c r="H41" s="5">
        <f>F41+G41</f>
        <v>95000</v>
      </c>
      <c r="I41" s="5">
        <f>C41+F41</f>
        <v>295000</v>
      </c>
      <c r="J41" s="5">
        <f>D41+G41</f>
        <v>0</v>
      </c>
      <c r="K41" s="5">
        <f>E41+H41</f>
        <v>295000</v>
      </c>
      <c r="L41" s="20"/>
    </row>
    <row r="42" spans="2:12" s="15" customFormat="1" ht="15.75" customHeight="1">
      <c r="B42" s="42"/>
      <c r="C42" s="23"/>
      <c r="D42" s="51" t="s">
        <v>20</v>
      </c>
      <c r="E42" s="11">
        <v>200000</v>
      </c>
      <c r="F42" s="24"/>
      <c r="G42" s="25"/>
      <c r="H42" s="6"/>
      <c r="I42" s="6"/>
      <c r="J42" s="10" t="s">
        <v>20</v>
      </c>
      <c r="K42" s="11">
        <v>295000</v>
      </c>
      <c r="L42" s="23"/>
    </row>
    <row r="43" spans="1:12" s="14" customFormat="1" ht="15.75" customHeight="1">
      <c r="A43" s="18"/>
      <c r="B43" s="19" t="s">
        <v>66</v>
      </c>
      <c r="C43" s="20">
        <v>1120000</v>
      </c>
      <c r="D43" s="20">
        <v>0</v>
      </c>
      <c r="E43" s="5">
        <f>SUM(C43:D43)</f>
        <v>1120000</v>
      </c>
      <c r="F43" s="21">
        <v>-63000</v>
      </c>
      <c r="G43" s="21">
        <v>0</v>
      </c>
      <c r="H43" s="5">
        <f>F43+G43</f>
        <v>-63000</v>
      </c>
      <c r="I43" s="5">
        <f>C43+F43</f>
        <v>1057000</v>
      </c>
      <c r="J43" s="5">
        <f>D43+G43</f>
        <v>0</v>
      </c>
      <c r="K43" s="5">
        <f>E43+H43</f>
        <v>1057000</v>
      </c>
      <c r="L43" s="20"/>
    </row>
    <row r="44" spans="1:12" s="15" customFormat="1" ht="15.75" customHeight="1">
      <c r="A44" s="22" t="s">
        <v>11</v>
      </c>
      <c r="B44" s="42" t="s">
        <v>67</v>
      </c>
      <c r="C44" s="23"/>
      <c r="D44" s="51" t="s">
        <v>20</v>
      </c>
      <c r="E44" s="11">
        <v>1120000</v>
      </c>
      <c r="F44" s="24"/>
      <c r="G44" s="25"/>
      <c r="H44" s="6"/>
      <c r="I44" s="6"/>
      <c r="J44" s="10" t="s">
        <v>20</v>
      </c>
      <c r="K44" s="11">
        <v>1057000</v>
      </c>
      <c r="L44" s="23"/>
    </row>
    <row r="45" spans="1:12" s="57" customFormat="1" ht="13.5" customHeight="1">
      <c r="A45" s="52" t="s">
        <v>11</v>
      </c>
      <c r="B45" s="53" t="s">
        <v>90</v>
      </c>
      <c r="C45" s="54">
        <v>180000</v>
      </c>
      <c r="D45" s="54">
        <v>0</v>
      </c>
      <c r="E45" s="55">
        <f>SUM(C45:D45)</f>
        <v>180000</v>
      </c>
      <c r="F45" s="54">
        <v>-16000</v>
      </c>
      <c r="G45" s="54">
        <v>0</v>
      </c>
      <c r="H45" s="55">
        <f>SUM(F45:G45)</f>
        <v>-16000</v>
      </c>
      <c r="I45" s="55">
        <f>C45+F45</f>
        <v>164000</v>
      </c>
      <c r="J45" s="55">
        <f>D45+G45</f>
        <v>0</v>
      </c>
      <c r="K45" s="55">
        <f>SUM(I45:J45)</f>
        <v>164000</v>
      </c>
      <c r="L45" s="56"/>
    </row>
    <row r="46" spans="1:12" s="67" customFormat="1" ht="14.25" customHeight="1">
      <c r="A46" s="66"/>
      <c r="C46" s="59"/>
      <c r="D46" s="60" t="s">
        <v>20</v>
      </c>
      <c r="E46" s="61">
        <v>180000</v>
      </c>
      <c r="F46" s="59"/>
      <c r="G46" s="59"/>
      <c r="H46" s="68"/>
      <c r="I46" s="63"/>
      <c r="J46" s="64" t="s">
        <v>20</v>
      </c>
      <c r="K46" s="61">
        <v>164000</v>
      </c>
      <c r="L46" s="70"/>
    </row>
    <row r="47" spans="1:12" s="57" customFormat="1" ht="13.5" customHeight="1">
      <c r="A47" s="52" t="s">
        <v>98</v>
      </c>
      <c r="B47" s="53" t="s">
        <v>123</v>
      </c>
      <c r="C47" s="54">
        <v>0</v>
      </c>
      <c r="D47" s="54">
        <v>0</v>
      </c>
      <c r="E47" s="55">
        <f>SUM(C47:D47)</f>
        <v>0</v>
      </c>
      <c r="F47" s="54">
        <v>50000</v>
      </c>
      <c r="G47" s="54">
        <v>0</v>
      </c>
      <c r="H47" s="55">
        <f>SUM(F47:G47)</f>
        <v>50000</v>
      </c>
      <c r="I47" s="55">
        <f>C47+F47</f>
        <v>50000</v>
      </c>
      <c r="J47" s="55">
        <f>D47+G47</f>
        <v>0</v>
      </c>
      <c r="K47" s="55">
        <f>SUM(I47:J47)</f>
        <v>50000</v>
      </c>
      <c r="L47" s="56"/>
    </row>
    <row r="48" spans="1:12" s="67" customFormat="1" ht="14.25" customHeight="1">
      <c r="A48" s="66"/>
      <c r="B48" s="67" t="s">
        <v>124</v>
      </c>
      <c r="C48" s="59"/>
      <c r="D48" s="60"/>
      <c r="E48" s="61"/>
      <c r="F48" s="59"/>
      <c r="G48" s="59"/>
      <c r="H48" s="68"/>
      <c r="I48" s="63"/>
      <c r="J48" s="64" t="s">
        <v>127</v>
      </c>
      <c r="K48" s="61">
        <v>50000</v>
      </c>
      <c r="L48" s="70"/>
    </row>
    <row r="49" spans="1:12" s="14" customFormat="1" ht="13.5" customHeight="1">
      <c r="A49" s="29" t="s">
        <v>11</v>
      </c>
      <c r="B49" s="14" t="s">
        <v>92</v>
      </c>
      <c r="C49" s="21">
        <v>1600000</v>
      </c>
      <c r="D49" s="21">
        <v>0</v>
      </c>
      <c r="E49" s="5">
        <f>SUM(C49:D49)</f>
        <v>1600000</v>
      </c>
      <c r="F49" s="21">
        <v>-108848</v>
      </c>
      <c r="G49" s="21">
        <v>0</v>
      </c>
      <c r="H49" s="5">
        <f>SUM(F49:G49)</f>
        <v>-108848</v>
      </c>
      <c r="I49" s="5">
        <f>C49+F49</f>
        <v>1491152</v>
      </c>
      <c r="J49" s="5">
        <f>D49+G49</f>
        <v>0</v>
      </c>
      <c r="K49" s="5">
        <f>SUM(I49:J49)</f>
        <v>1491152</v>
      </c>
      <c r="L49" s="20"/>
    </row>
    <row r="50" spans="1:12" s="28" customFormat="1" ht="13.5" customHeight="1">
      <c r="A50" s="41"/>
      <c r="B50" s="124" t="s">
        <v>91</v>
      </c>
      <c r="C50" s="27"/>
      <c r="D50" s="44" t="s">
        <v>20</v>
      </c>
      <c r="E50" s="9">
        <v>1600000</v>
      </c>
      <c r="F50" s="45"/>
      <c r="G50" s="45"/>
      <c r="H50" s="9"/>
      <c r="I50" s="9"/>
      <c r="J50" s="46" t="s">
        <v>20</v>
      </c>
      <c r="K50" s="43">
        <v>1491152</v>
      </c>
      <c r="L50" s="26"/>
    </row>
    <row r="51" spans="1:12" s="14" customFormat="1" ht="13.5" customHeight="1">
      <c r="A51" s="29" t="s">
        <v>11</v>
      </c>
      <c r="B51" s="14" t="s">
        <v>93</v>
      </c>
      <c r="C51" s="21">
        <v>945000</v>
      </c>
      <c r="D51" s="21">
        <v>0</v>
      </c>
      <c r="E51" s="5">
        <f>SUM(C51:D51)</f>
        <v>945000</v>
      </c>
      <c r="F51" s="21">
        <f>SUM(F52:F55)</f>
        <v>40000</v>
      </c>
      <c r="G51" s="21">
        <v>0</v>
      </c>
      <c r="H51" s="5">
        <f>SUM(F51:G51)</f>
        <v>40000</v>
      </c>
      <c r="I51" s="5">
        <f>C51+F51</f>
        <v>985000</v>
      </c>
      <c r="J51" s="5">
        <f>D51+G51</f>
        <v>0</v>
      </c>
      <c r="K51" s="5">
        <f>SUM(I51:J51)</f>
        <v>985000</v>
      </c>
      <c r="L51" s="20"/>
    </row>
    <row r="52" spans="1:12" s="15" customFormat="1" ht="13.5" customHeight="1">
      <c r="A52" s="30"/>
      <c r="B52" s="42" t="s">
        <v>94</v>
      </c>
      <c r="C52" s="25"/>
      <c r="D52" s="24" t="s">
        <v>20</v>
      </c>
      <c r="E52" s="11">
        <v>487050</v>
      </c>
      <c r="F52" s="129">
        <v>80870</v>
      </c>
      <c r="G52" s="129"/>
      <c r="H52" s="11"/>
      <c r="I52" s="11"/>
      <c r="J52" s="130" t="s">
        <v>20</v>
      </c>
      <c r="K52" s="61">
        <f>E52+F52</f>
        <v>567920</v>
      </c>
      <c r="L52" s="23"/>
    </row>
    <row r="53" spans="1:12" s="67" customFormat="1" ht="14.25" customHeight="1">
      <c r="A53" s="66"/>
      <c r="C53" s="59"/>
      <c r="D53" s="60" t="s">
        <v>21</v>
      </c>
      <c r="E53" s="61">
        <v>245000</v>
      </c>
      <c r="F53" s="59"/>
      <c r="G53" s="59"/>
      <c r="H53" s="63"/>
      <c r="I53" s="63"/>
      <c r="J53" s="69" t="s">
        <v>21</v>
      </c>
      <c r="K53" s="61">
        <f>E53+F53</f>
        <v>245000</v>
      </c>
      <c r="L53" s="70"/>
    </row>
    <row r="54" spans="1:12" s="67" customFormat="1" ht="14.25" customHeight="1">
      <c r="A54" s="66"/>
      <c r="C54" s="59"/>
      <c r="D54" s="60" t="s">
        <v>87</v>
      </c>
      <c r="E54" s="61">
        <v>117950</v>
      </c>
      <c r="F54" s="59"/>
      <c r="G54" s="59"/>
      <c r="H54" s="63"/>
      <c r="I54" s="63"/>
      <c r="J54" s="69" t="s">
        <v>87</v>
      </c>
      <c r="K54" s="61">
        <f>E54+F54</f>
        <v>117950</v>
      </c>
      <c r="L54" s="70"/>
    </row>
    <row r="55" spans="1:12" s="57" customFormat="1" ht="14.25" customHeight="1">
      <c r="A55" s="127"/>
      <c r="C55" s="90"/>
      <c r="D55" s="91" t="s">
        <v>36</v>
      </c>
      <c r="E55" s="92">
        <f>212950-117950</f>
        <v>95000</v>
      </c>
      <c r="F55" s="93">
        <f>-40870</f>
        <v>-40870</v>
      </c>
      <c r="G55" s="90"/>
      <c r="H55" s="68"/>
      <c r="I55" s="68"/>
      <c r="J55" s="86" t="s">
        <v>36</v>
      </c>
      <c r="K55" s="61">
        <f>E55+F55</f>
        <v>54130</v>
      </c>
      <c r="L55" s="56"/>
    </row>
    <row r="56" spans="1:256" s="53" customFormat="1" ht="15" customHeight="1">
      <c r="A56" s="74" t="s">
        <v>105</v>
      </c>
      <c r="B56" s="74" t="s">
        <v>106</v>
      </c>
      <c r="C56" s="75">
        <v>1018455</v>
      </c>
      <c r="D56" s="75">
        <v>0</v>
      </c>
      <c r="E56" s="76">
        <f>C56+D56</f>
        <v>1018455</v>
      </c>
      <c r="F56" s="75">
        <f>F58</f>
        <v>24400</v>
      </c>
      <c r="G56" s="75">
        <v>0</v>
      </c>
      <c r="H56" s="76">
        <f>F56+G56</f>
        <v>24400</v>
      </c>
      <c r="I56" s="76">
        <f>C56+F56</f>
        <v>1042855</v>
      </c>
      <c r="J56" s="76">
        <f>D56+G56</f>
        <v>0</v>
      </c>
      <c r="K56" s="76">
        <f>E56+H56</f>
        <v>1042855</v>
      </c>
      <c r="L56" s="72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s="57" customFormat="1" ht="15" customHeight="1">
      <c r="A57" s="77"/>
      <c r="B57" s="77" t="s">
        <v>7</v>
      </c>
      <c r="C57" s="78"/>
      <c r="D57" s="78"/>
      <c r="E57" s="79"/>
      <c r="F57" s="78"/>
      <c r="G57" s="78"/>
      <c r="H57" s="79"/>
      <c r="I57" s="79"/>
      <c r="J57" s="79"/>
      <c r="K57" s="79"/>
      <c r="L57" s="8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12" s="53" customFormat="1" ht="15.75" customHeight="1">
      <c r="A58" s="82" t="s">
        <v>98</v>
      </c>
      <c r="B58" s="83" t="s">
        <v>107</v>
      </c>
      <c r="C58" s="84">
        <v>487974</v>
      </c>
      <c r="D58" s="84">
        <v>0</v>
      </c>
      <c r="E58" s="55">
        <f>C58+D58</f>
        <v>487974</v>
      </c>
      <c r="F58" s="54">
        <v>24400</v>
      </c>
      <c r="G58" s="54">
        <v>0</v>
      </c>
      <c r="H58" s="55">
        <f>F58+G58</f>
        <v>24400</v>
      </c>
      <c r="I58" s="55">
        <f>C58+F58</f>
        <v>512374</v>
      </c>
      <c r="J58" s="55">
        <f>D58+G58</f>
        <v>0</v>
      </c>
      <c r="K58" s="55">
        <f>E58+H58</f>
        <v>512374</v>
      </c>
      <c r="L58" s="84"/>
    </row>
    <row r="59" spans="2:12" s="67" customFormat="1" ht="15.75" customHeight="1">
      <c r="B59" s="71" t="s">
        <v>129</v>
      </c>
      <c r="C59" s="70"/>
      <c r="D59" s="85" t="s">
        <v>36</v>
      </c>
      <c r="E59" s="61">
        <v>487974</v>
      </c>
      <c r="F59" s="60"/>
      <c r="G59" s="59"/>
      <c r="H59" s="63"/>
      <c r="I59" s="63"/>
      <c r="J59" s="69" t="s">
        <v>36</v>
      </c>
      <c r="K59" s="61">
        <v>512374</v>
      </c>
      <c r="L59" s="70"/>
    </row>
    <row r="60" spans="1:256" s="102" customFormat="1" ht="13.5" customHeight="1">
      <c r="A60" s="103" t="s">
        <v>103</v>
      </c>
      <c r="B60" s="103" t="s">
        <v>101</v>
      </c>
      <c r="C60" s="104">
        <v>8500</v>
      </c>
      <c r="D60" s="104">
        <v>0</v>
      </c>
      <c r="E60" s="76">
        <f>SUM(C60:D60)</f>
        <v>8500</v>
      </c>
      <c r="F60" s="104">
        <f>F62</f>
        <v>13300</v>
      </c>
      <c r="G60" s="104">
        <f>G62+G63</f>
        <v>0</v>
      </c>
      <c r="H60" s="76">
        <f>F60+G60</f>
        <v>13300</v>
      </c>
      <c r="I60" s="76">
        <f>C60+F60</f>
        <v>21800</v>
      </c>
      <c r="J60" s="76">
        <f>D60+G60</f>
        <v>0</v>
      </c>
      <c r="K60" s="76">
        <f>E60+H60</f>
        <v>21800</v>
      </c>
      <c r="L60" s="105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</row>
    <row r="61" spans="1:256" s="111" customFormat="1" ht="13.5" customHeight="1">
      <c r="A61" s="107"/>
      <c r="B61" s="107" t="s">
        <v>58</v>
      </c>
      <c r="C61" s="108"/>
      <c r="D61" s="108"/>
      <c r="E61" s="79"/>
      <c r="F61" s="108"/>
      <c r="G61" s="108"/>
      <c r="H61" s="79"/>
      <c r="I61" s="79"/>
      <c r="J61" s="79"/>
      <c r="K61" s="79"/>
      <c r="L61" s="109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</row>
    <row r="62" spans="1:12" s="102" customFormat="1" ht="13.5" customHeight="1">
      <c r="A62" s="112" t="s">
        <v>98</v>
      </c>
      <c r="B62" s="113" t="s">
        <v>125</v>
      </c>
      <c r="C62" s="114">
        <v>8500</v>
      </c>
      <c r="D62" s="114">
        <v>0</v>
      </c>
      <c r="E62" s="55">
        <f>SUM(C62:D62)</f>
        <v>8500</v>
      </c>
      <c r="F62" s="115">
        <v>13300</v>
      </c>
      <c r="G62" s="115">
        <v>0</v>
      </c>
      <c r="H62" s="55">
        <f>F62+G62</f>
        <v>13300</v>
      </c>
      <c r="I62" s="55">
        <f>C62+F62</f>
        <v>21800</v>
      </c>
      <c r="J62" s="55">
        <f>D62+G62</f>
        <v>0</v>
      </c>
      <c r="K62" s="55">
        <f>E62+H62</f>
        <v>21800</v>
      </c>
      <c r="L62" s="114"/>
    </row>
    <row r="63" spans="1:12" s="150" customFormat="1" ht="14.25" customHeight="1">
      <c r="A63" s="144"/>
      <c r="B63" s="145"/>
      <c r="C63" s="146"/>
      <c r="D63" s="147" t="s">
        <v>20</v>
      </c>
      <c r="E63" s="61">
        <v>8500</v>
      </c>
      <c r="F63" s="148"/>
      <c r="G63" s="149"/>
      <c r="H63" s="63"/>
      <c r="I63" s="63"/>
      <c r="J63" s="64" t="s">
        <v>20</v>
      </c>
      <c r="K63" s="61">
        <v>21800</v>
      </c>
      <c r="L63" s="146"/>
    </row>
    <row r="64" spans="1:256" s="102" customFormat="1" ht="13.5" customHeight="1">
      <c r="A64" s="103" t="s">
        <v>100</v>
      </c>
      <c r="B64" s="103" t="s">
        <v>101</v>
      </c>
      <c r="C64" s="104">
        <v>180000</v>
      </c>
      <c r="D64" s="104">
        <v>0</v>
      </c>
      <c r="E64" s="76">
        <f>SUM(C64:D64)</f>
        <v>180000</v>
      </c>
      <c r="F64" s="104">
        <f>F66</f>
        <v>14000</v>
      </c>
      <c r="G64" s="104">
        <f>G66+G67</f>
        <v>0</v>
      </c>
      <c r="H64" s="76">
        <f>F64+G64</f>
        <v>14000</v>
      </c>
      <c r="I64" s="76">
        <f>C64+F64</f>
        <v>194000</v>
      </c>
      <c r="J64" s="76">
        <f>D64+G64</f>
        <v>0</v>
      </c>
      <c r="K64" s="76">
        <f>E64+H64</f>
        <v>194000</v>
      </c>
      <c r="L64" s="105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</row>
    <row r="65" spans="1:256" s="111" customFormat="1" ht="13.5" customHeight="1">
      <c r="A65" s="107"/>
      <c r="B65" s="107" t="s">
        <v>9</v>
      </c>
      <c r="C65" s="108"/>
      <c r="D65" s="108"/>
      <c r="E65" s="79"/>
      <c r="F65" s="108"/>
      <c r="G65" s="108"/>
      <c r="H65" s="79"/>
      <c r="I65" s="79"/>
      <c r="J65" s="79"/>
      <c r="K65" s="79"/>
      <c r="L65" s="109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0"/>
      <c r="GD65" s="110"/>
      <c r="GE65" s="110"/>
      <c r="GF65" s="110"/>
      <c r="GG65" s="110"/>
      <c r="GH65" s="110"/>
      <c r="GI65" s="110"/>
      <c r="GJ65" s="110"/>
      <c r="GK65" s="110"/>
      <c r="GL65" s="110"/>
      <c r="GM65" s="110"/>
      <c r="GN65" s="110"/>
      <c r="GO65" s="110"/>
      <c r="GP65" s="110"/>
      <c r="GQ65" s="110"/>
      <c r="GR65" s="110"/>
      <c r="GS65" s="110"/>
      <c r="GT65" s="110"/>
      <c r="GU65" s="110"/>
      <c r="GV65" s="110"/>
      <c r="GW65" s="110"/>
      <c r="GX65" s="110"/>
      <c r="GY65" s="110"/>
      <c r="GZ65" s="110"/>
      <c r="HA65" s="110"/>
      <c r="HB65" s="110"/>
      <c r="HC65" s="110"/>
      <c r="HD65" s="110"/>
      <c r="HE65" s="110"/>
      <c r="HF65" s="110"/>
      <c r="HG65" s="110"/>
      <c r="HH65" s="110"/>
      <c r="HI65" s="110"/>
      <c r="HJ65" s="110"/>
      <c r="HK65" s="110"/>
      <c r="HL65" s="110"/>
      <c r="HM65" s="110"/>
      <c r="HN65" s="110"/>
      <c r="HO65" s="110"/>
      <c r="HP65" s="110"/>
      <c r="HQ65" s="110"/>
      <c r="HR65" s="110"/>
      <c r="HS65" s="110"/>
      <c r="HT65" s="110"/>
      <c r="HU65" s="110"/>
      <c r="HV65" s="110"/>
      <c r="HW65" s="110"/>
      <c r="HX65" s="110"/>
      <c r="HY65" s="110"/>
      <c r="HZ65" s="110"/>
      <c r="IA65" s="110"/>
      <c r="IB65" s="110"/>
      <c r="IC65" s="110"/>
      <c r="ID65" s="110"/>
      <c r="IE65" s="110"/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  <c r="IU65" s="110"/>
      <c r="IV65" s="110"/>
    </row>
    <row r="66" spans="1:12" s="102" customFormat="1" ht="13.5" customHeight="1">
      <c r="A66" s="112" t="s">
        <v>11</v>
      </c>
      <c r="B66" s="113" t="s">
        <v>102</v>
      </c>
      <c r="C66" s="114">
        <v>180000</v>
      </c>
      <c r="D66" s="114">
        <v>0</v>
      </c>
      <c r="E66" s="55">
        <f>SUM(C66:D66)</f>
        <v>180000</v>
      </c>
      <c r="F66" s="115">
        <v>14000</v>
      </c>
      <c r="G66" s="115">
        <v>0</v>
      </c>
      <c r="H66" s="55">
        <f>F66+G66</f>
        <v>14000</v>
      </c>
      <c r="I66" s="55">
        <f>C66+F66</f>
        <v>194000</v>
      </c>
      <c r="J66" s="55">
        <f>D66+G66</f>
        <v>0</v>
      </c>
      <c r="K66" s="55">
        <f>E66+H66</f>
        <v>194000</v>
      </c>
      <c r="L66" s="114"/>
    </row>
    <row r="67" spans="1:12" s="150" customFormat="1" ht="14.25" customHeight="1">
      <c r="A67" s="144"/>
      <c r="B67" s="145"/>
      <c r="C67" s="146"/>
      <c r="D67" s="147" t="s">
        <v>20</v>
      </c>
      <c r="E67" s="61">
        <v>150000</v>
      </c>
      <c r="F67" s="148"/>
      <c r="G67" s="149"/>
      <c r="H67" s="63"/>
      <c r="I67" s="63"/>
      <c r="J67" s="64" t="s">
        <v>20</v>
      </c>
      <c r="K67" s="61">
        <v>164000</v>
      </c>
      <c r="L67" s="146"/>
    </row>
    <row r="68" spans="1:12" s="111" customFormat="1" ht="14.25" customHeight="1">
      <c r="A68" s="116"/>
      <c r="B68" s="117"/>
      <c r="C68" s="118"/>
      <c r="D68" s="119" t="s">
        <v>36</v>
      </c>
      <c r="E68" s="92">
        <v>30000</v>
      </c>
      <c r="F68" s="120"/>
      <c r="G68" s="121"/>
      <c r="H68" s="68"/>
      <c r="I68" s="68"/>
      <c r="J68" s="137" t="s">
        <v>36</v>
      </c>
      <c r="K68" s="92">
        <v>30000</v>
      </c>
      <c r="L68" s="118"/>
    </row>
    <row r="69" spans="1:256" s="53" customFormat="1" ht="15" customHeight="1">
      <c r="A69" s="74" t="s">
        <v>64</v>
      </c>
      <c r="B69" s="74" t="s">
        <v>61</v>
      </c>
      <c r="C69" s="75">
        <v>1970000</v>
      </c>
      <c r="D69" s="75">
        <v>0</v>
      </c>
      <c r="E69" s="76">
        <f>SUM(C69:D69)</f>
        <v>1970000</v>
      </c>
      <c r="F69" s="75">
        <f>F71</f>
        <v>0</v>
      </c>
      <c r="G69" s="75">
        <v>0</v>
      </c>
      <c r="H69" s="76">
        <f>F69+G69</f>
        <v>0</v>
      </c>
      <c r="I69" s="76">
        <f>C69+F69</f>
        <v>1970000</v>
      </c>
      <c r="J69" s="76">
        <f>D69+G69</f>
        <v>0</v>
      </c>
      <c r="K69" s="76">
        <f>E69+H69</f>
        <v>1970000</v>
      </c>
      <c r="L69" s="72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256" s="57" customFormat="1" ht="15" customHeight="1">
      <c r="A70" s="77"/>
      <c r="B70" s="77" t="s">
        <v>65</v>
      </c>
      <c r="C70" s="78"/>
      <c r="D70" s="78"/>
      <c r="E70" s="79"/>
      <c r="F70" s="78"/>
      <c r="G70" s="78"/>
      <c r="H70" s="79"/>
      <c r="I70" s="79"/>
      <c r="J70" s="79"/>
      <c r="K70" s="79"/>
      <c r="L70" s="80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</row>
    <row r="71" spans="1:12" s="53" customFormat="1" ht="15.75" customHeight="1">
      <c r="A71" s="82" t="s">
        <v>11</v>
      </c>
      <c r="B71" s="83" t="s">
        <v>79</v>
      </c>
      <c r="C71" s="84">
        <v>500000</v>
      </c>
      <c r="D71" s="84">
        <v>0</v>
      </c>
      <c r="E71" s="55">
        <f>SUM(C71:D71)</f>
        <v>500000</v>
      </c>
      <c r="F71" s="54">
        <v>0</v>
      </c>
      <c r="G71" s="54">
        <v>0</v>
      </c>
      <c r="H71" s="55">
        <f>F71+G71</f>
        <v>0</v>
      </c>
      <c r="I71" s="55">
        <f>C71+F71</f>
        <v>500000</v>
      </c>
      <c r="J71" s="55">
        <f>D71+G71</f>
        <v>0</v>
      </c>
      <c r="K71" s="55">
        <f>E71+H71</f>
        <v>500000</v>
      </c>
      <c r="L71" s="84"/>
    </row>
    <row r="72" spans="1:12" s="67" customFormat="1" ht="15.75" customHeight="1">
      <c r="A72" s="66"/>
      <c r="B72" s="131" t="s">
        <v>69</v>
      </c>
      <c r="C72" s="70"/>
      <c r="D72" s="156" t="s">
        <v>20</v>
      </c>
      <c r="E72" s="65">
        <v>500000</v>
      </c>
      <c r="F72" s="59"/>
      <c r="G72" s="59"/>
      <c r="H72" s="63"/>
      <c r="I72" s="63"/>
      <c r="J72" s="64" t="s">
        <v>20</v>
      </c>
      <c r="K72" s="61">
        <v>500000</v>
      </c>
      <c r="L72" s="70"/>
    </row>
    <row r="73" spans="1:12" s="67" customFormat="1" ht="15.75" customHeight="1">
      <c r="A73" s="57"/>
      <c r="B73" s="71" t="s">
        <v>80</v>
      </c>
      <c r="C73" s="70"/>
      <c r="D73" s="85"/>
      <c r="E73" s="61"/>
      <c r="F73" s="60"/>
      <c r="G73" s="59"/>
      <c r="H73" s="63"/>
      <c r="I73" s="63"/>
      <c r="J73" s="69"/>
      <c r="K73" s="61"/>
      <c r="L73" s="70"/>
    </row>
    <row r="74" spans="1:256" s="53" customFormat="1" ht="15" customHeight="1">
      <c r="A74" s="74" t="s">
        <v>84</v>
      </c>
      <c r="B74" s="74" t="s">
        <v>61</v>
      </c>
      <c r="C74" s="75">
        <v>1503675</v>
      </c>
      <c r="D74" s="75">
        <v>0</v>
      </c>
      <c r="E74" s="76">
        <f>C74+D74</f>
        <v>1503675</v>
      </c>
      <c r="F74" s="75">
        <f>F76+F81+F84+F86+F88+F90</f>
        <v>45000</v>
      </c>
      <c r="G74" s="75">
        <v>0</v>
      </c>
      <c r="H74" s="76">
        <f>F74+G74</f>
        <v>45000</v>
      </c>
      <c r="I74" s="76">
        <f>C74+F74</f>
        <v>1548675</v>
      </c>
      <c r="J74" s="76">
        <f>D74+G74</f>
        <v>0</v>
      </c>
      <c r="K74" s="76">
        <f>E74+H74</f>
        <v>1548675</v>
      </c>
      <c r="L74" s="72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</row>
    <row r="75" spans="1:256" s="57" customFormat="1" ht="15" customHeight="1">
      <c r="A75" s="77"/>
      <c r="B75" s="77" t="s">
        <v>59</v>
      </c>
      <c r="C75" s="78"/>
      <c r="D75" s="78"/>
      <c r="E75" s="79"/>
      <c r="F75" s="78"/>
      <c r="G75" s="78"/>
      <c r="H75" s="79"/>
      <c r="I75" s="79"/>
      <c r="J75" s="79"/>
      <c r="K75" s="79"/>
      <c r="L75" s="80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12" s="53" customFormat="1" ht="15" customHeight="1">
      <c r="A76" s="82" t="s">
        <v>11</v>
      </c>
      <c r="B76" s="83" t="s">
        <v>85</v>
      </c>
      <c r="C76" s="84">
        <v>735000</v>
      </c>
      <c r="D76" s="84">
        <v>0</v>
      </c>
      <c r="E76" s="55">
        <f>C76+D76</f>
        <v>735000</v>
      </c>
      <c r="F76" s="54">
        <f>SUM(F77:F80)</f>
        <v>0</v>
      </c>
      <c r="G76" s="54">
        <v>0</v>
      </c>
      <c r="H76" s="55">
        <f>F76+G76</f>
        <v>0</v>
      </c>
      <c r="I76" s="55">
        <f>C76+F76</f>
        <v>735000</v>
      </c>
      <c r="J76" s="55">
        <f>D76+G76</f>
        <v>0</v>
      </c>
      <c r="K76" s="55">
        <f>E76+H76</f>
        <v>735000</v>
      </c>
      <c r="L76" s="84"/>
    </row>
    <row r="77" spans="2:12" s="67" customFormat="1" ht="15.75" customHeight="1">
      <c r="B77" s="71" t="s">
        <v>86</v>
      </c>
      <c r="C77" s="70"/>
      <c r="D77" s="85" t="s">
        <v>87</v>
      </c>
      <c r="E77" s="61">
        <v>284903</v>
      </c>
      <c r="F77" s="60">
        <v>19239</v>
      </c>
      <c r="G77" s="62"/>
      <c r="H77" s="61"/>
      <c r="I77" s="61"/>
      <c r="J77" s="64" t="s">
        <v>87</v>
      </c>
      <c r="K77" s="61">
        <f>E77+F77</f>
        <v>304142</v>
      </c>
      <c r="L77" s="70"/>
    </row>
    <row r="78" spans="2:12" s="67" customFormat="1" ht="15.75" customHeight="1">
      <c r="B78" s="71"/>
      <c r="C78" s="70"/>
      <c r="D78" s="85" t="s">
        <v>36</v>
      </c>
      <c r="E78" s="61"/>
      <c r="F78" s="60">
        <f>284903+90680</f>
        <v>375583</v>
      </c>
      <c r="G78" s="62"/>
      <c r="H78" s="61"/>
      <c r="I78" s="61"/>
      <c r="J78" s="64" t="s">
        <v>36</v>
      </c>
      <c r="K78" s="61">
        <f>E78+F78</f>
        <v>375583</v>
      </c>
      <c r="L78" s="70"/>
    </row>
    <row r="79" spans="2:11" s="67" customFormat="1" ht="14.25" customHeight="1">
      <c r="B79" s="131"/>
      <c r="D79" s="138" t="s">
        <v>20</v>
      </c>
      <c r="E79" s="62">
        <v>100097</v>
      </c>
      <c r="F79" s="62">
        <f>45858-90680</f>
        <v>-44822</v>
      </c>
      <c r="G79" s="62"/>
      <c r="H79" s="62"/>
      <c r="I79" s="139"/>
      <c r="J79" s="140" t="s">
        <v>20</v>
      </c>
      <c r="K79" s="61">
        <f>E79+F79</f>
        <v>55275</v>
      </c>
    </row>
    <row r="80" spans="2:11" s="57" customFormat="1" ht="14.25" customHeight="1">
      <c r="B80" s="94"/>
      <c r="D80" s="126" t="s">
        <v>21</v>
      </c>
      <c r="E80" s="93">
        <v>350000</v>
      </c>
      <c r="F80" s="93">
        <v>-350000</v>
      </c>
      <c r="G80" s="93"/>
      <c r="H80" s="93"/>
      <c r="I80" s="141"/>
      <c r="J80" s="142" t="s">
        <v>21</v>
      </c>
      <c r="K80" s="92">
        <f>E80+F80</f>
        <v>0</v>
      </c>
    </row>
    <row r="81" spans="1:12" s="53" customFormat="1" ht="15.75" customHeight="1">
      <c r="A81" s="82" t="s">
        <v>11</v>
      </c>
      <c r="B81" s="83" t="s">
        <v>88</v>
      </c>
      <c r="C81" s="84">
        <v>720000</v>
      </c>
      <c r="D81" s="84">
        <v>0</v>
      </c>
      <c r="E81" s="55">
        <f>C81+D81</f>
        <v>720000</v>
      </c>
      <c r="F81" s="54">
        <f>SUM(F82:F83)</f>
        <v>-30000</v>
      </c>
      <c r="G81" s="54">
        <v>0</v>
      </c>
      <c r="H81" s="55">
        <f>F81+G81</f>
        <v>-30000</v>
      </c>
      <c r="I81" s="55">
        <f>C81+F81</f>
        <v>690000</v>
      </c>
      <c r="J81" s="55">
        <f>D81+G81</f>
        <v>0</v>
      </c>
      <c r="K81" s="55">
        <f>E81+H81</f>
        <v>690000</v>
      </c>
      <c r="L81" s="84"/>
    </row>
    <row r="82" spans="2:12" s="67" customFormat="1" ht="15.75" customHeight="1">
      <c r="B82" s="71" t="s">
        <v>86</v>
      </c>
      <c r="C82" s="70"/>
      <c r="D82" s="85" t="s">
        <v>21</v>
      </c>
      <c r="E82" s="61">
        <v>420000</v>
      </c>
      <c r="F82" s="60">
        <v>-111000</v>
      </c>
      <c r="G82" s="62"/>
      <c r="H82" s="61"/>
      <c r="I82" s="61"/>
      <c r="J82" s="64" t="s">
        <v>36</v>
      </c>
      <c r="K82" s="61">
        <f>E82+F82</f>
        <v>309000</v>
      </c>
      <c r="L82" s="70"/>
    </row>
    <row r="83" spans="2:11" s="67" customFormat="1" ht="14.25" customHeight="1">
      <c r="B83" s="131"/>
      <c r="D83" s="138" t="s">
        <v>20</v>
      </c>
      <c r="E83" s="62">
        <v>300000</v>
      </c>
      <c r="F83" s="62">
        <v>81000</v>
      </c>
      <c r="G83" s="62"/>
      <c r="H83" s="62"/>
      <c r="I83" s="139"/>
      <c r="J83" s="140" t="s">
        <v>20</v>
      </c>
      <c r="K83" s="61">
        <f>E83+F83</f>
        <v>381000</v>
      </c>
    </row>
    <row r="84" spans="1:12" s="53" customFormat="1" ht="15.75" customHeight="1">
      <c r="A84" s="82" t="s">
        <v>11</v>
      </c>
      <c r="B84" s="83" t="s">
        <v>130</v>
      </c>
      <c r="C84" s="84">
        <v>0</v>
      </c>
      <c r="D84" s="84">
        <v>0</v>
      </c>
      <c r="E84" s="55">
        <f>C84+D84</f>
        <v>0</v>
      </c>
      <c r="F84" s="54">
        <v>55000</v>
      </c>
      <c r="G84" s="54">
        <v>0</v>
      </c>
      <c r="H84" s="55">
        <f>F84+G84</f>
        <v>55000</v>
      </c>
      <c r="I84" s="55">
        <f>C84+F84</f>
        <v>55000</v>
      </c>
      <c r="J84" s="55">
        <f>D84+G84</f>
        <v>0</v>
      </c>
      <c r="K84" s="55">
        <f>E84+H84</f>
        <v>55000</v>
      </c>
      <c r="L84" s="84"/>
    </row>
    <row r="85" spans="2:12" s="67" customFormat="1" ht="15.75" customHeight="1">
      <c r="B85" s="71" t="s">
        <v>89</v>
      </c>
      <c r="C85" s="70"/>
      <c r="D85" s="85"/>
      <c r="E85" s="61"/>
      <c r="F85" s="60"/>
      <c r="G85" s="62"/>
      <c r="H85" s="61"/>
      <c r="I85" s="61"/>
      <c r="J85" s="64" t="s">
        <v>36</v>
      </c>
      <c r="K85" s="61">
        <v>55000</v>
      </c>
      <c r="L85" s="70"/>
    </row>
    <row r="86" spans="1:12" s="53" customFormat="1" ht="15" customHeight="1">
      <c r="A86" s="82" t="s">
        <v>98</v>
      </c>
      <c r="B86" s="83" t="s">
        <v>114</v>
      </c>
      <c r="C86" s="84">
        <v>0</v>
      </c>
      <c r="D86" s="84">
        <v>0</v>
      </c>
      <c r="E86" s="55">
        <f>C86+D86</f>
        <v>0</v>
      </c>
      <c r="F86" s="54">
        <v>11000</v>
      </c>
      <c r="G86" s="54">
        <v>0</v>
      </c>
      <c r="H86" s="55">
        <f>F86+G86</f>
        <v>11000</v>
      </c>
      <c r="I86" s="55">
        <f>C86+F86</f>
        <v>11000</v>
      </c>
      <c r="J86" s="55">
        <f>D86+G86</f>
        <v>0</v>
      </c>
      <c r="K86" s="55">
        <f>E86+H86</f>
        <v>11000</v>
      </c>
      <c r="L86" s="84"/>
    </row>
    <row r="87" spans="2:12" s="67" customFormat="1" ht="15.75" customHeight="1">
      <c r="B87" s="71"/>
      <c r="C87" s="70"/>
      <c r="D87" s="85"/>
      <c r="E87" s="61"/>
      <c r="F87" s="60"/>
      <c r="G87" s="62"/>
      <c r="H87" s="61"/>
      <c r="I87" s="61"/>
      <c r="J87" s="64" t="s">
        <v>36</v>
      </c>
      <c r="K87" s="61">
        <v>11000</v>
      </c>
      <c r="L87" s="70"/>
    </row>
    <row r="88" spans="1:12" s="53" customFormat="1" ht="15" customHeight="1">
      <c r="A88" s="82" t="s">
        <v>98</v>
      </c>
      <c r="B88" s="83" t="s">
        <v>115</v>
      </c>
      <c r="C88" s="84">
        <v>0</v>
      </c>
      <c r="D88" s="84">
        <v>0</v>
      </c>
      <c r="E88" s="55">
        <f>C88+D88</f>
        <v>0</v>
      </c>
      <c r="F88" s="54">
        <v>3000</v>
      </c>
      <c r="G88" s="54">
        <v>0</v>
      </c>
      <c r="H88" s="55">
        <f>F88+G88</f>
        <v>3000</v>
      </c>
      <c r="I88" s="55">
        <f>C88+F88</f>
        <v>3000</v>
      </c>
      <c r="J88" s="55">
        <f>D88+G88</f>
        <v>0</v>
      </c>
      <c r="K88" s="55">
        <f>E88+H88</f>
        <v>3000</v>
      </c>
      <c r="L88" s="84"/>
    </row>
    <row r="89" spans="2:12" s="67" customFormat="1" ht="15.75" customHeight="1">
      <c r="B89" s="71"/>
      <c r="C89" s="70"/>
      <c r="D89" s="85"/>
      <c r="E89" s="61"/>
      <c r="F89" s="60"/>
      <c r="G89" s="62"/>
      <c r="H89" s="61"/>
      <c r="I89" s="61"/>
      <c r="J89" s="64" t="s">
        <v>36</v>
      </c>
      <c r="K89" s="61">
        <v>3000</v>
      </c>
      <c r="L89" s="70"/>
    </row>
    <row r="90" spans="1:12" s="53" customFormat="1" ht="15" customHeight="1">
      <c r="A90" s="82" t="s">
        <v>98</v>
      </c>
      <c r="B90" s="83" t="s">
        <v>116</v>
      </c>
      <c r="C90" s="84">
        <v>0</v>
      </c>
      <c r="D90" s="84">
        <v>0</v>
      </c>
      <c r="E90" s="55">
        <f>C90+D90</f>
        <v>0</v>
      </c>
      <c r="F90" s="54">
        <v>6000</v>
      </c>
      <c r="G90" s="54">
        <v>0</v>
      </c>
      <c r="H90" s="55">
        <f>F90+G90</f>
        <v>6000</v>
      </c>
      <c r="I90" s="55">
        <f>C90+F90</f>
        <v>6000</v>
      </c>
      <c r="J90" s="55">
        <f>D90+G90</f>
        <v>0</v>
      </c>
      <c r="K90" s="55">
        <f>E90+H90</f>
        <v>6000</v>
      </c>
      <c r="L90" s="84"/>
    </row>
    <row r="91" spans="2:12" s="67" customFormat="1" ht="15.75" customHeight="1">
      <c r="B91" s="71"/>
      <c r="C91" s="70"/>
      <c r="D91" s="85"/>
      <c r="E91" s="61"/>
      <c r="F91" s="60"/>
      <c r="G91" s="62"/>
      <c r="H91" s="61"/>
      <c r="I91" s="61"/>
      <c r="J91" s="64" t="s">
        <v>36</v>
      </c>
      <c r="K91" s="61">
        <v>6000</v>
      </c>
      <c r="L91" s="70"/>
    </row>
    <row r="92" spans="2:12" s="87" customFormat="1" ht="15.75" customHeight="1">
      <c r="B92" s="160"/>
      <c r="C92" s="161"/>
      <c r="D92" s="162"/>
      <c r="E92" s="163"/>
      <c r="F92" s="164"/>
      <c r="G92" s="165"/>
      <c r="H92" s="163"/>
      <c r="I92" s="163"/>
      <c r="J92" s="166"/>
      <c r="K92" s="163"/>
      <c r="L92" s="161"/>
    </row>
    <row r="93" spans="1:256" s="67" customFormat="1" ht="15" customHeight="1">
      <c r="A93" s="157" t="s">
        <v>117</v>
      </c>
      <c r="B93" s="157" t="s">
        <v>61</v>
      </c>
      <c r="C93" s="158">
        <v>8000</v>
      </c>
      <c r="D93" s="158">
        <v>0</v>
      </c>
      <c r="E93" s="159">
        <f>C93+D93</f>
        <v>8000</v>
      </c>
      <c r="F93" s="158">
        <f>F95</f>
        <v>4870</v>
      </c>
      <c r="G93" s="158">
        <v>0</v>
      </c>
      <c r="H93" s="159">
        <f>F93+G93</f>
        <v>4870</v>
      </c>
      <c r="I93" s="159">
        <f>C93+F93</f>
        <v>12870</v>
      </c>
      <c r="J93" s="159">
        <f>D93+G93</f>
        <v>0</v>
      </c>
      <c r="K93" s="159">
        <f>E93+H93</f>
        <v>12870</v>
      </c>
      <c r="L93" s="72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</row>
    <row r="94" spans="1:256" s="57" customFormat="1" ht="15" customHeight="1">
      <c r="A94" s="77"/>
      <c r="B94" s="77" t="s">
        <v>75</v>
      </c>
      <c r="C94" s="78"/>
      <c r="D94" s="78"/>
      <c r="E94" s="79"/>
      <c r="F94" s="78"/>
      <c r="G94" s="78"/>
      <c r="H94" s="79"/>
      <c r="I94" s="79"/>
      <c r="J94" s="79"/>
      <c r="K94" s="79"/>
      <c r="L94" s="80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  <c r="IK94" s="81"/>
      <c r="IL94" s="81"/>
      <c r="IM94" s="81"/>
      <c r="IN94" s="81"/>
      <c r="IO94" s="81"/>
      <c r="IP94" s="81"/>
      <c r="IQ94" s="81"/>
      <c r="IR94" s="81"/>
      <c r="IS94" s="81"/>
      <c r="IT94" s="81"/>
      <c r="IU94" s="81"/>
      <c r="IV94" s="81"/>
    </row>
    <row r="95" spans="1:12" s="53" customFormat="1" ht="15" customHeight="1">
      <c r="A95" s="82" t="s">
        <v>98</v>
      </c>
      <c r="B95" s="83" t="s">
        <v>118</v>
      </c>
      <c r="C95" s="84">
        <v>0</v>
      </c>
      <c r="D95" s="84">
        <v>0</v>
      </c>
      <c r="E95" s="55">
        <f>C95+D95</f>
        <v>0</v>
      </c>
      <c r="F95" s="54">
        <v>4870</v>
      </c>
      <c r="G95" s="54">
        <v>0</v>
      </c>
      <c r="H95" s="55">
        <f>F95+G95</f>
        <v>4870</v>
      </c>
      <c r="I95" s="55">
        <f>C95+F95</f>
        <v>4870</v>
      </c>
      <c r="J95" s="55">
        <f>D95+G95</f>
        <v>0</v>
      </c>
      <c r="K95" s="55">
        <f>E95+H95</f>
        <v>4870</v>
      </c>
      <c r="L95" s="84"/>
    </row>
    <row r="96" spans="2:12" s="67" customFormat="1" ht="15.75" customHeight="1">
      <c r="B96" s="71"/>
      <c r="C96" s="70"/>
      <c r="D96" s="85"/>
      <c r="E96" s="61"/>
      <c r="F96" s="60"/>
      <c r="G96" s="62"/>
      <c r="H96" s="61"/>
      <c r="I96" s="61"/>
      <c r="J96" s="64" t="s">
        <v>36</v>
      </c>
      <c r="K96" s="61">
        <v>4870</v>
      </c>
      <c r="L96" s="70"/>
    </row>
    <row r="97" spans="1:12" s="53" customFormat="1" ht="13.5" customHeight="1">
      <c r="A97" s="74" t="s">
        <v>15</v>
      </c>
      <c r="B97" s="74" t="s">
        <v>16</v>
      </c>
      <c r="C97" s="75">
        <v>4211000</v>
      </c>
      <c r="D97" s="75">
        <v>0</v>
      </c>
      <c r="E97" s="76">
        <f>SUM(C97:D97)</f>
        <v>4211000</v>
      </c>
      <c r="F97" s="75">
        <f>F102</f>
        <v>67000</v>
      </c>
      <c r="G97" s="75">
        <v>0</v>
      </c>
      <c r="H97" s="76">
        <f>F97+G97</f>
        <v>67000</v>
      </c>
      <c r="I97" s="76">
        <f>C97+F97</f>
        <v>4278000</v>
      </c>
      <c r="J97" s="76">
        <f>D97+G97</f>
        <v>0</v>
      </c>
      <c r="K97" s="76">
        <f>E97+H97</f>
        <v>4278000</v>
      </c>
      <c r="L97" s="84"/>
    </row>
    <row r="98" spans="1:12" s="57" customFormat="1" ht="13.5" customHeight="1">
      <c r="A98" s="77"/>
      <c r="B98" s="77" t="s">
        <v>9</v>
      </c>
      <c r="C98" s="78"/>
      <c r="D98" s="78"/>
      <c r="E98" s="79"/>
      <c r="F98" s="78"/>
      <c r="G98" s="78"/>
      <c r="H98" s="79"/>
      <c r="I98" s="79"/>
      <c r="J98" s="79"/>
      <c r="K98" s="79"/>
      <c r="L98" s="56"/>
    </row>
    <row r="99" spans="1:12" s="53" customFormat="1" ht="13.5" customHeight="1">
      <c r="A99" s="52" t="s">
        <v>11</v>
      </c>
      <c r="B99" s="53" t="s">
        <v>82</v>
      </c>
      <c r="C99" s="54">
        <v>70000</v>
      </c>
      <c r="D99" s="54">
        <v>0</v>
      </c>
      <c r="E99" s="55">
        <f>SUM(C99:D99)</f>
        <v>70000</v>
      </c>
      <c r="F99" s="54">
        <v>0</v>
      </c>
      <c r="G99" s="54">
        <v>0</v>
      </c>
      <c r="H99" s="55">
        <f>SUM(F99:G99)</f>
        <v>0</v>
      </c>
      <c r="I99" s="55">
        <f>C99+F99</f>
        <v>70000</v>
      </c>
      <c r="J99" s="55">
        <f>D99+G99</f>
        <v>0</v>
      </c>
      <c r="K99" s="55">
        <f>SUM(I99:J99)</f>
        <v>70000</v>
      </c>
      <c r="L99" s="84"/>
    </row>
    <row r="100" spans="1:12" s="67" customFormat="1" ht="13.5" customHeight="1">
      <c r="A100" s="58"/>
      <c r="B100" s="131" t="s">
        <v>69</v>
      </c>
      <c r="C100" s="59"/>
      <c r="D100" s="60" t="s">
        <v>36</v>
      </c>
      <c r="E100" s="61">
        <v>8000</v>
      </c>
      <c r="F100" s="62"/>
      <c r="G100" s="62"/>
      <c r="H100" s="61"/>
      <c r="I100" s="61"/>
      <c r="J100" s="64" t="s">
        <v>36</v>
      </c>
      <c r="K100" s="65">
        <v>8000</v>
      </c>
      <c r="L100" s="70"/>
    </row>
    <row r="101" spans="1:12" s="57" customFormat="1" ht="13.5" customHeight="1">
      <c r="A101" s="88"/>
      <c r="B101" s="89" t="s">
        <v>83</v>
      </c>
      <c r="C101" s="90"/>
      <c r="D101" s="91" t="s">
        <v>20</v>
      </c>
      <c r="E101" s="92">
        <v>62000</v>
      </c>
      <c r="F101" s="93"/>
      <c r="G101" s="93"/>
      <c r="H101" s="92"/>
      <c r="I101" s="68"/>
      <c r="J101" s="86" t="s">
        <v>20</v>
      </c>
      <c r="K101" s="128">
        <v>62000</v>
      </c>
      <c r="L101" s="56"/>
    </row>
    <row r="102" spans="1:12" s="57" customFormat="1" ht="13.5" customHeight="1">
      <c r="A102" s="58" t="s">
        <v>11</v>
      </c>
      <c r="B102" s="67" t="s">
        <v>81</v>
      </c>
      <c r="C102" s="59">
        <v>0</v>
      </c>
      <c r="D102" s="59">
        <v>0</v>
      </c>
      <c r="E102" s="63">
        <f>SUM(C102:D102)</f>
        <v>0</v>
      </c>
      <c r="F102" s="59">
        <v>67000</v>
      </c>
      <c r="G102" s="59">
        <v>0</v>
      </c>
      <c r="H102" s="63">
        <f>SUM(F102:G102)</f>
        <v>67000</v>
      </c>
      <c r="I102" s="63">
        <f>C102+F102</f>
        <v>67000</v>
      </c>
      <c r="J102" s="63">
        <f>D102+G102</f>
        <v>0</v>
      </c>
      <c r="K102" s="55">
        <f>SUM(I102:J102)</f>
        <v>67000</v>
      </c>
      <c r="L102" s="56"/>
    </row>
    <row r="103" spans="1:12" s="57" customFormat="1" ht="13.5" customHeight="1">
      <c r="A103" s="58"/>
      <c r="B103" s="71"/>
      <c r="C103" s="59"/>
      <c r="D103" s="60"/>
      <c r="E103" s="61"/>
      <c r="F103" s="62"/>
      <c r="G103" s="62"/>
      <c r="H103" s="61"/>
      <c r="I103" s="61"/>
      <c r="J103" s="64" t="s">
        <v>36</v>
      </c>
      <c r="K103" s="128">
        <v>67000</v>
      </c>
      <c r="L103" s="56"/>
    </row>
    <row r="104" spans="1:12" s="53" customFormat="1" ht="13.5" customHeight="1">
      <c r="A104" s="74" t="s">
        <v>131</v>
      </c>
      <c r="B104" s="74" t="s">
        <v>132</v>
      </c>
      <c r="C104" s="75">
        <v>980000</v>
      </c>
      <c r="D104" s="75">
        <v>0</v>
      </c>
      <c r="E104" s="76">
        <f>C104+D104</f>
        <v>980000</v>
      </c>
      <c r="F104" s="75">
        <f>+F106+F107</f>
        <v>-580000</v>
      </c>
      <c r="G104" s="75">
        <f>+G106+G107</f>
        <v>0</v>
      </c>
      <c r="H104" s="76">
        <f>F104+G104</f>
        <v>-580000</v>
      </c>
      <c r="I104" s="76">
        <f>C104+F104</f>
        <v>400000</v>
      </c>
      <c r="J104" s="76">
        <f>D104+G104</f>
        <v>0</v>
      </c>
      <c r="K104" s="76">
        <f>E104+H104</f>
        <v>400000</v>
      </c>
      <c r="L104" s="84"/>
    </row>
    <row r="105" spans="1:12" s="57" customFormat="1" ht="15" customHeight="1">
      <c r="A105" s="77"/>
      <c r="B105" s="77" t="s">
        <v>133</v>
      </c>
      <c r="C105" s="78"/>
      <c r="D105" s="78"/>
      <c r="E105" s="79"/>
      <c r="F105" s="78"/>
      <c r="G105" s="78"/>
      <c r="H105" s="79"/>
      <c r="I105" s="79"/>
      <c r="J105" s="79"/>
      <c r="K105" s="79"/>
      <c r="L105" s="56"/>
    </row>
    <row r="106" spans="1:12" s="53" customFormat="1" ht="13.5" customHeight="1">
      <c r="A106" s="52" t="s">
        <v>134</v>
      </c>
      <c r="B106" s="53" t="s">
        <v>135</v>
      </c>
      <c r="C106" s="54">
        <v>980000</v>
      </c>
      <c r="D106" s="54">
        <v>0</v>
      </c>
      <c r="E106" s="55">
        <f>SUM(C106:D106)</f>
        <v>980000</v>
      </c>
      <c r="F106" s="54">
        <v>-580000</v>
      </c>
      <c r="G106" s="54">
        <v>0</v>
      </c>
      <c r="H106" s="55">
        <f>SUM(F106:G106)</f>
        <v>-580000</v>
      </c>
      <c r="I106" s="55">
        <f>C106+F106</f>
        <v>400000</v>
      </c>
      <c r="J106" s="167">
        <v>0</v>
      </c>
      <c r="K106" s="55">
        <f>SUM(I106:J106)</f>
        <v>400000</v>
      </c>
      <c r="L106" s="84"/>
    </row>
    <row r="107" spans="1:12" s="57" customFormat="1" ht="13.5" customHeight="1">
      <c r="A107" s="88"/>
      <c r="B107" s="168"/>
      <c r="C107" s="90"/>
      <c r="D107" s="91" t="s">
        <v>20</v>
      </c>
      <c r="E107" s="92">
        <v>980000</v>
      </c>
      <c r="F107" s="90"/>
      <c r="G107" s="93"/>
      <c r="H107" s="68"/>
      <c r="I107" s="68"/>
      <c r="J107" s="137" t="s">
        <v>20</v>
      </c>
      <c r="K107" s="68">
        <v>400000</v>
      </c>
      <c r="L107" s="56"/>
    </row>
    <row r="108" spans="1:12" s="14" customFormat="1" ht="13.5" customHeight="1">
      <c r="A108" s="7" t="s">
        <v>96</v>
      </c>
      <c r="B108" s="7" t="s">
        <v>97</v>
      </c>
      <c r="C108" s="8">
        <v>640000</v>
      </c>
      <c r="D108" s="8">
        <v>0</v>
      </c>
      <c r="E108" s="3">
        <f>C108+D108</f>
        <v>640000</v>
      </c>
      <c r="F108" s="8">
        <f>F110+F112</f>
        <v>0</v>
      </c>
      <c r="G108" s="8">
        <v>0</v>
      </c>
      <c r="H108" s="3">
        <f>F108+G108</f>
        <v>0</v>
      </c>
      <c r="I108" s="3">
        <f>C108+F108</f>
        <v>640000</v>
      </c>
      <c r="J108" s="3">
        <f>D108+G108</f>
        <v>0</v>
      </c>
      <c r="K108" s="3">
        <f>E108+H108</f>
        <v>640000</v>
      </c>
      <c r="L108" s="20"/>
    </row>
    <row r="109" spans="1:12" s="28" customFormat="1" ht="13.5" customHeight="1">
      <c r="A109" s="37"/>
      <c r="B109" s="37" t="s">
        <v>26</v>
      </c>
      <c r="C109" s="38"/>
      <c r="D109" s="38"/>
      <c r="E109" s="4"/>
      <c r="F109" s="38"/>
      <c r="G109" s="38"/>
      <c r="H109" s="4"/>
      <c r="I109" s="4"/>
      <c r="J109" s="4"/>
      <c r="K109" s="4"/>
      <c r="L109" s="26"/>
    </row>
    <row r="110" spans="1:12" s="14" customFormat="1" ht="13.5" customHeight="1">
      <c r="A110" s="29" t="s">
        <v>98</v>
      </c>
      <c r="B110" s="14" t="s">
        <v>126</v>
      </c>
      <c r="C110" s="21">
        <v>32000</v>
      </c>
      <c r="D110" s="21">
        <v>0</v>
      </c>
      <c r="E110" s="5">
        <f>SUM(C110:D110)</f>
        <v>32000</v>
      </c>
      <c r="F110" s="21">
        <v>10000</v>
      </c>
      <c r="G110" s="21">
        <v>0</v>
      </c>
      <c r="H110" s="5">
        <f>SUM(F110:G110)</f>
        <v>10000</v>
      </c>
      <c r="I110" s="5">
        <f>C110+F110</f>
        <v>42000</v>
      </c>
      <c r="J110" s="5">
        <f>D110+G110</f>
        <v>0</v>
      </c>
      <c r="K110" s="5">
        <f>SUM(I110:J110)</f>
        <v>42000</v>
      </c>
      <c r="L110" s="20"/>
    </row>
    <row r="111" spans="1:12" s="28" customFormat="1" ht="13.5" customHeight="1">
      <c r="A111" s="30"/>
      <c r="C111" s="27"/>
      <c r="D111" s="44" t="s">
        <v>20</v>
      </c>
      <c r="E111" s="9">
        <v>32000</v>
      </c>
      <c r="F111" s="27"/>
      <c r="G111" s="45"/>
      <c r="H111" s="143"/>
      <c r="I111" s="143"/>
      <c r="J111" s="46" t="s">
        <v>20</v>
      </c>
      <c r="K111" s="9">
        <v>42000</v>
      </c>
      <c r="L111" s="26"/>
    </row>
    <row r="112" spans="1:12" s="14" customFormat="1" ht="13.5" customHeight="1">
      <c r="A112" s="29" t="s">
        <v>98</v>
      </c>
      <c r="B112" s="14" t="s">
        <v>99</v>
      </c>
      <c r="C112" s="21">
        <v>59000</v>
      </c>
      <c r="D112" s="21">
        <v>0</v>
      </c>
      <c r="E112" s="5">
        <f>SUM(C112:D112)</f>
        <v>59000</v>
      </c>
      <c r="F112" s="21">
        <v>-10000</v>
      </c>
      <c r="G112" s="21">
        <v>0</v>
      </c>
      <c r="H112" s="5">
        <f>SUM(F112:G112)</f>
        <v>-10000</v>
      </c>
      <c r="I112" s="5">
        <f>C112+F112</f>
        <v>49000</v>
      </c>
      <c r="J112" s="5">
        <f>D112+G112</f>
        <v>0</v>
      </c>
      <c r="K112" s="5">
        <f>SUM(I112:J112)</f>
        <v>49000</v>
      </c>
      <c r="L112" s="20"/>
    </row>
    <row r="113" spans="1:12" s="28" customFormat="1" ht="13.5" customHeight="1">
      <c r="A113" s="30"/>
      <c r="C113" s="27"/>
      <c r="D113" s="44" t="s">
        <v>20</v>
      </c>
      <c r="E113" s="9">
        <v>59000</v>
      </c>
      <c r="F113" s="27"/>
      <c r="G113" s="45"/>
      <c r="H113" s="143"/>
      <c r="I113" s="143"/>
      <c r="J113" s="46" t="s">
        <v>20</v>
      </c>
      <c r="K113" s="9">
        <v>49000</v>
      </c>
      <c r="L113" s="26"/>
    </row>
    <row r="114" spans="1:11" s="87" customFormat="1" ht="28.5" customHeight="1">
      <c r="A114" s="172" t="s">
        <v>52</v>
      </c>
      <c r="B114" s="172"/>
      <c r="C114" s="95">
        <f>SUM(C116:C130)</f>
        <v>11353018</v>
      </c>
      <c r="D114" s="95">
        <f>SUM(D115:D129)</f>
        <v>8734459</v>
      </c>
      <c r="E114" s="96">
        <f>SUM(C114:D114)</f>
        <v>20087477</v>
      </c>
      <c r="F114" s="95">
        <f>SUM(F115:F130)</f>
        <v>-68716</v>
      </c>
      <c r="G114" s="95">
        <f>SUM(G116:G129)</f>
        <v>0</v>
      </c>
      <c r="H114" s="96">
        <f aca="true" t="shared" si="6" ref="H114:H129">F114+G114</f>
        <v>-68716</v>
      </c>
      <c r="I114" s="96">
        <f aca="true" t="shared" si="7" ref="I114:K129">C114+F114</f>
        <v>11284302</v>
      </c>
      <c r="J114" s="96">
        <f t="shared" si="7"/>
        <v>8734459</v>
      </c>
      <c r="K114" s="96">
        <f t="shared" si="7"/>
        <v>20018761</v>
      </c>
    </row>
    <row r="115" spans="1:11" s="87" customFormat="1" ht="12.75" customHeight="1">
      <c r="A115" s="132" t="s">
        <v>70</v>
      </c>
      <c r="B115" s="99" t="s">
        <v>71</v>
      </c>
      <c r="C115" s="125">
        <v>0</v>
      </c>
      <c r="D115" s="125">
        <v>7000</v>
      </c>
      <c r="E115" s="133">
        <v>7000</v>
      </c>
      <c r="F115" s="125">
        <v>0</v>
      </c>
      <c r="G115" s="125">
        <v>0</v>
      </c>
      <c r="H115" s="133">
        <v>0</v>
      </c>
      <c r="I115" s="133">
        <f>C115+F115</f>
        <v>0</v>
      </c>
      <c r="J115" s="133">
        <f>D115+G115</f>
        <v>7000</v>
      </c>
      <c r="K115" s="133">
        <f>SUM(I115:J115)</f>
        <v>7000</v>
      </c>
    </row>
    <row r="116" spans="1:11" s="87" customFormat="1" ht="12.75" customHeight="1">
      <c r="A116" s="98">
        <v>60015</v>
      </c>
      <c r="B116" s="99" t="s">
        <v>14</v>
      </c>
      <c r="C116" s="125">
        <v>8448278</v>
      </c>
      <c r="D116" s="125">
        <v>8492958</v>
      </c>
      <c r="E116" s="133">
        <v>16941236</v>
      </c>
      <c r="F116" s="100">
        <v>0</v>
      </c>
      <c r="G116" s="100">
        <v>0</v>
      </c>
      <c r="H116" s="101">
        <f>F116+G116</f>
        <v>0</v>
      </c>
      <c r="I116" s="101">
        <f>C116+F116</f>
        <v>8448278</v>
      </c>
      <c r="J116" s="101">
        <f>D116+G116</f>
        <v>8492958</v>
      </c>
      <c r="K116" s="101">
        <f>E116+H116</f>
        <v>16941236</v>
      </c>
    </row>
    <row r="117" spans="1:11" s="87" customFormat="1" ht="12.75" customHeight="1">
      <c r="A117" s="98">
        <v>71015</v>
      </c>
      <c r="B117" s="99" t="s">
        <v>17</v>
      </c>
      <c r="C117" s="125">
        <v>0</v>
      </c>
      <c r="D117" s="125">
        <v>3500</v>
      </c>
      <c r="E117" s="133">
        <v>3500</v>
      </c>
      <c r="F117" s="100">
        <v>0</v>
      </c>
      <c r="G117" s="100">
        <v>0</v>
      </c>
      <c r="H117" s="101">
        <f t="shared" si="6"/>
        <v>0</v>
      </c>
      <c r="I117" s="101">
        <f t="shared" si="7"/>
        <v>0</v>
      </c>
      <c r="J117" s="101">
        <f t="shared" si="7"/>
        <v>3500</v>
      </c>
      <c r="K117" s="101">
        <f t="shared" si="7"/>
        <v>3500</v>
      </c>
    </row>
    <row r="118" spans="1:11" s="87" customFormat="1" ht="12.75" customHeight="1">
      <c r="A118" s="98">
        <v>75411</v>
      </c>
      <c r="B118" s="99" t="s">
        <v>40</v>
      </c>
      <c r="C118" s="125">
        <v>32000</v>
      </c>
      <c r="D118" s="125">
        <v>114000</v>
      </c>
      <c r="E118" s="133">
        <v>146000</v>
      </c>
      <c r="F118" s="100">
        <v>0</v>
      </c>
      <c r="G118" s="100">
        <v>0</v>
      </c>
      <c r="H118" s="101">
        <f>F118+G118</f>
        <v>0</v>
      </c>
      <c r="I118" s="101">
        <f aca="true" t="shared" si="8" ref="I118:K119">C118+F118</f>
        <v>32000</v>
      </c>
      <c r="J118" s="101">
        <f t="shared" si="8"/>
        <v>114000</v>
      </c>
      <c r="K118" s="101">
        <f t="shared" si="8"/>
        <v>146000</v>
      </c>
    </row>
    <row r="119" spans="1:11" s="87" customFormat="1" ht="12.75" customHeight="1">
      <c r="A119" s="98">
        <v>80120</v>
      </c>
      <c r="B119" s="99" t="s">
        <v>68</v>
      </c>
      <c r="C119" s="125">
        <v>23500</v>
      </c>
      <c r="D119" s="125">
        <v>0</v>
      </c>
      <c r="E119" s="133">
        <v>23500</v>
      </c>
      <c r="F119" s="100">
        <f>F142</f>
        <v>-14500</v>
      </c>
      <c r="G119" s="100">
        <v>0</v>
      </c>
      <c r="H119" s="101">
        <f>F119+G119</f>
        <v>-14500</v>
      </c>
      <c r="I119" s="101">
        <f t="shared" si="8"/>
        <v>9000</v>
      </c>
      <c r="J119" s="101">
        <f t="shared" si="8"/>
        <v>0</v>
      </c>
      <c r="K119" s="101">
        <f t="shared" si="8"/>
        <v>9000</v>
      </c>
    </row>
    <row r="120" spans="1:11" s="87" customFormat="1" ht="12.75" customHeight="1">
      <c r="A120" s="98">
        <v>80130</v>
      </c>
      <c r="B120" s="99" t="s">
        <v>18</v>
      </c>
      <c r="C120" s="125">
        <v>620000</v>
      </c>
      <c r="D120" s="125">
        <v>0</v>
      </c>
      <c r="E120" s="133">
        <v>620000</v>
      </c>
      <c r="F120" s="100">
        <v>0</v>
      </c>
      <c r="G120" s="100">
        <v>0</v>
      </c>
      <c r="H120" s="101">
        <f t="shared" si="6"/>
        <v>0</v>
      </c>
      <c r="I120" s="101">
        <f t="shared" si="7"/>
        <v>620000</v>
      </c>
      <c r="J120" s="101">
        <f t="shared" si="7"/>
        <v>0</v>
      </c>
      <c r="K120" s="101">
        <f t="shared" si="7"/>
        <v>620000</v>
      </c>
    </row>
    <row r="121" spans="1:11" s="87" customFormat="1" ht="12.75" customHeight="1">
      <c r="A121" s="98">
        <v>85111</v>
      </c>
      <c r="B121" s="99" t="s">
        <v>72</v>
      </c>
      <c r="C121" s="125">
        <v>320000</v>
      </c>
      <c r="D121" s="125">
        <v>0</v>
      </c>
      <c r="E121" s="133">
        <v>320000</v>
      </c>
      <c r="F121" s="100">
        <f>F150</f>
        <v>0</v>
      </c>
      <c r="G121" s="100">
        <f>G150</f>
        <v>0</v>
      </c>
      <c r="H121" s="101">
        <f t="shared" si="6"/>
        <v>0</v>
      </c>
      <c r="I121" s="101">
        <f t="shared" si="7"/>
        <v>320000</v>
      </c>
      <c r="J121" s="101">
        <f t="shared" si="7"/>
        <v>0</v>
      </c>
      <c r="K121" s="101">
        <f t="shared" si="7"/>
        <v>320000</v>
      </c>
    </row>
    <row r="122" spans="1:11" s="87" customFormat="1" ht="12.75" customHeight="1">
      <c r="A122" s="98">
        <v>85201</v>
      </c>
      <c r="B122" s="99" t="s">
        <v>27</v>
      </c>
      <c r="C122" s="125">
        <v>25100</v>
      </c>
      <c r="D122" s="125">
        <v>0</v>
      </c>
      <c r="E122" s="133">
        <v>25100</v>
      </c>
      <c r="F122" s="100">
        <f>F138</f>
        <v>2784</v>
      </c>
      <c r="G122" s="100">
        <v>0</v>
      </c>
      <c r="H122" s="101">
        <f>F122+G122</f>
        <v>2784</v>
      </c>
      <c r="I122" s="101">
        <f t="shared" si="7"/>
        <v>27884</v>
      </c>
      <c r="J122" s="101">
        <f t="shared" si="7"/>
        <v>0</v>
      </c>
      <c r="K122" s="101">
        <f t="shared" si="7"/>
        <v>27884</v>
      </c>
    </row>
    <row r="123" spans="1:11" s="87" customFormat="1" ht="12.75" customHeight="1">
      <c r="A123" s="98">
        <v>85321</v>
      </c>
      <c r="B123" s="99" t="s">
        <v>62</v>
      </c>
      <c r="C123" s="125">
        <v>10000</v>
      </c>
      <c r="D123" s="125">
        <v>0</v>
      </c>
      <c r="E123" s="133">
        <v>10000</v>
      </c>
      <c r="F123" s="100">
        <v>0</v>
      </c>
      <c r="G123" s="100">
        <v>0</v>
      </c>
      <c r="H123" s="101">
        <f>F123+G123</f>
        <v>0</v>
      </c>
      <c r="I123" s="101">
        <f t="shared" si="7"/>
        <v>10000</v>
      </c>
      <c r="J123" s="101">
        <f t="shared" si="7"/>
        <v>0</v>
      </c>
      <c r="K123" s="101">
        <f t="shared" si="7"/>
        <v>10000</v>
      </c>
    </row>
    <row r="124" spans="1:11" s="87" customFormat="1" ht="12.75" customHeight="1">
      <c r="A124" s="98">
        <v>85410</v>
      </c>
      <c r="B124" s="99" t="s">
        <v>39</v>
      </c>
      <c r="C124" s="125">
        <v>89000</v>
      </c>
      <c r="D124" s="125">
        <v>0</v>
      </c>
      <c r="E124" s="133">
        <v>89000</v>
      </c>
      <c r="F124" s="100">
        <v>0</v>
      </c>
      <c r="G124" s="100">
        <v>0</v>
      </c>
      <c r="H124" s="101">
        <f t="shared" si="6"/>
        <v>0</v>
      </c>
      <c r="I124" s="101">
        <f t="shared" si="7"/>
        <v>89000</v>
      </c>
      <c r="J124" s="101">
        <f t="shared" si="7"/>
        <v>0</v>
      </c>
      <c r="K124" s="101">
        <f t="shared" si="7"/>
        <v>89000</v>
      </c>
    </row>
    <row r="125" spans="1:11" s="87" customFormat="1" ht="12.75" customHeight="1">
      <c r="A125" s="98">
        <v>85415</v>
      </c>
      <c r="B125" s="99" t="s">
        <v>63</v>
      </c>
      <c r="C125" s="125">
        <v>0</v>
      </c>
      <c r="D125" s="125">
        <v>9801</v>
      </c>
      <c r="E125" s="133">
        <v>9801</v>
      </c>
      <c r="F125" s="100">
        <v>0</v>
      </c>
      <c r="G125" s="100">
        <v>0</v>
      </c>
      <c r="H125" s="101">
        <f t="shared" si="6"/>
        <v>0</v>
      </c>
      <c r="I125" s="101">
        <f>C125+F125</f>
        <v>0</v>
      </c>
      <c r="J125" s="101">
        <f>D125+G125</f>
        <v>9801</v>
      </c>
      <c r="K125" s="101">
        <f>E125+H125</f>
        <v>9801</v>
      </c>
    </row>
    <row r="126" spans="1:11" s="87" customFormat="1" ht="12.75" customHeight="1">
      <c r="A126" s="98">
        <v>90095</v>
      </c>
      <c r="B126" s="99" t="s">
        <v>43</v>
      </c>
      <c r="C126" s="125">
        <v>1300000</v>
      </c>
      <c r="D126" s="125">
        <v>0</v>
      </c>
      <c r="E126" s="133">
        <v>1300000</v>
      </c>
      <c r="F126" s="100">
        <f>F146</f>
        <v>-57000</v>
      </c>
      <c r="G126" s="100">
        <v>0</v>
      </c>
      <c r="H126" s="101">
        <f t="shared" si="6"/>
        <v>-57000</v>
      </c>
      <c r="I126" s="101">
        <f t="shared" si="7"/>
        <v>1243000</v>
      </c>
      <c r="J126" s="101">
        <f t="shared" si="7"/>
        <v>0</v>
      </c>
      <c r="K126" s="101">
        <f t="shared" si="7"/>
        <v>1243000</v>
      </c>
    </row>
    <row r="127" spans="1:11" s="87" customFormat="1" ht="12.75" customHeight="1">
      <c r="A127" s="98">
        <v>92110</v>
      </c>
      <c r="B127" s="99" t="s">
        <v>73</v>
      </c>
      <c r="C127" s="125">
        <v>0</v>
      </c>
      <c r="D127" s="125">
        <v>4000</v>
      </c>
      <c r="E127" s="133">
        <v>4000</v>
      </c>
      <c r="F127" s="100">
        <v>0</v>
      </c>
      <c r="G127" s="100">
        <v>0</v>
      </c>
      <c r="H127" s="101">
        <f t="shared" si="6"/>
        <v>0</v>
      </c>
      <c r="I127" s="101">
        <f t="shared" si="7"/>
        <v>0</v>
      </c>
      <c r="J127" s="101">
        <f t="shared" si="7"/>
        <v>4000</v>
      </c>
      <c r="K127" s="101">
        <f t="shared" si="7"/>
        <v>4000</v>
      </c>
    </row>
    <row r="128" spans="1:11" s="87" customFormat="1" ht="12.75" customHeight="1">
      <c r="A128" s="98">
        <v>92116</v>
      </c>
      <c r="B128" s="99" t="s">
        <v>44</v>
      </c>
      <c r="C128" s="125">
        <v>160140</v>
      </c>
      <c r="D128" s="125">
        <v>103200</v>
      </c>
      <c r="E128" s="133">
        <v>263340</v>
      </c>
      <c r="F128" s="100">
        <v>0</v>
      </c>
      <c r="G128" s="100">
        <v>0</v>
      </c>
      <c r="H128" s="101">
        <f t="shared" si="6"/>
        <v>0</v>
      </c>
      <c r="I128" s="101">
        <f t="shared" si="7"/>
        <v>160140</v>
      </c>
      <c r="J128" s="101">
        <f t="shared" si="7"/>
        <v>103200</v>
      </c>
      <c r="K128" s="101">
        <f t="shared" si="7"/>
        <v>263340</v>
      </c>
    </row>
    <row r="129" spans="1:11" s="87" customFormat="1" ht="12.75" customHeight="1">
      <c r="A129" s="98">
        <v>92118</v>
      </c>
      <c r="B129" s="99" t="s">
        <v>45</v>
      </c>
      <c r="C129" s="125">
        <v>25000</v>
      </c>
      <c r="D129" s="125">
        <v>0</v>
      </c>
      <c r="E129" s="133">
        <v>25000</v>
      </c>
      <c r="F129" s="100">
        <v>0</v>
      </c>
      <c r="G129" s="100">
        <v>0</v>
      </c>
      <c r="H129" s="101">
        <f t="shared" si="6"/>
        <v>0</v>
      </c>
      <c r="I129" s="101">
        <f t="shared" si="7"/>
        <v>25000</v>
      </c>
      <c r="J129" s="101">
        <f t="shared" si="7"/>
        <v>0</v>
      </c>
      <c r="K129" s="101">
        <f t="shared" si="7"/>
        <v>25000</v>
      </c>
    </row>
    <row r="130" spans="1:12" s="136" customFormat="1" ht="13.5" customHeight="1">
      <c r="A130" s="98">
        <v>92195</v>
      </c>
      <c r="B130" s="99" t="s">
        <v>46</v>
      </c>
      <c r="C130" s="134">
        <v>300000</v>
      </c>
      <c r="D130" s="134">
        <v>0</v>
      </c>
      <c r="E130" s="133">
        <v>300000</v>
      </c>
      <c r="F130" s="134">
        <v>0</v>
      </c>
      <c r="G130" s="134">
        <f>G148+G149</f>
        <v>0</v>
      </c>
      <c r="H130" s="133">
        <f>F130+G130</f>
        <v>0</v>
      </c>
      <c r="I130" s="133">
        <f aca="true" t="shared" si="9" ref="I130:K131">C130+F130</f>
        <v>300000</v>
      </c>
      <c r="J130" s="133">
        <f t="shared" si="9"/>
        <v>0</v>
      </c>
      <c r="K130" s="133">
        <f t="shared" si="9"/>
        <v>300000</v>
      </c>
      <c r="L130" s="135"/>
    </row>
    <row r="131" spans="1:256" s="53" customFormat="1" ht="15" customHeight="1">
      <c r="A131" s="74" t="s">
        <v>108</v>
      </c>
      <c r="B131" s="74" t="s">
        <v>41</v>
      </c>
      <c r="C131" s="75">
        <f>2325000+6123278</f>
        <v>8448278</v>
      </c>
      <c r="D131" s="75">
        <v>8492958</v>
      </c>
      <c r="E131" s="76">
        <f>C131+D131</f>
        <v>16941236</v>
      </c>
      <c r="F131" s="75">
        <f>F133+F136+F139+F141</f>
        <v>0</v>
      </c>
      <c r="G131" s="75">
        <f>G136</f>
        <v>0</v>
      </c>
      <c r="H131" s="76">
        <f>F131+G131</f>
        <v>0</v>
      </c>
      <c r="I131" s="76">
        <f t="shared" si="9"/>
        <v>8448278</v>
      </c>
      <c r="J131" s="76">
        <f t="shared" si="9"/>
        <v>8492958</v>
      </c>
      <c r="K131" s="76">
        <f t="shared" si="9"/>
        <v>16941236</v>
      </c>
      <c r="L131" s="72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</row>
    <row r="132" spans="1:256" s="57" customFormat="1" ht="13.5" customHeight="1">
      <c r="A132" s="77"/>
      <c r="B132" s="77" t="s">
        <v>14</v>
      </c>
      <c r="C132" s="78"/>
      <c r="D132" s="78"/>
      <c r="E132" s="79"/>
      <c r="F132" s="78"/>
      <c r="G132" s="78"/>
      <c r="H132" s="79"/>
      <c r="I132" s="79"/>
      <c r="J132" s="79"/>
      <c r="K132" s="79"/>
      <c r="L132" s="80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</row>
    <row r="133" spans="1:12" s="53" customFormat="1" ht="15.75" customHeight="1">
      <c r="A133" s="82" t="s">
        <v>11</v>
      </c>
      <c r="B133" s="83" t="s">
        <v>109</v>
      </c>
      <c r="C133" s="84">
        <v>780000</v>
      </c>
      <c r="D133" s="21">
        <v>0</v>
      </c>
      <c r="E133" s="5">
        <f>SUM(C133:D133)</f>
        <v>780000</v>
      </c>
      <c r="F133" s="54">
        <v>-20000</v>
      </c>
      <c r="G133" s="54"/>
      <c r="H133" s="55"/>
      <c r="I133" s="55">
        <f>C133+F133</f>
        <v>760000</v>
      </c>
      <c r="J133" s="55">
        <f>D133+G133</f>
        <v>0</v>
      </c>
      <c r="K133" s="55">
        <f>SUM(I133:J133)</f>
        <v>760000</v>
      </c>
      <c r="L133" s="84"/>
    </row>
    <row r="134" spans="1:12" s="67" customFormat="1" ht="15.75" customHeight="1">
      <c r="A134" s="66"/>
      <c r="B134" s="151"/>
      <c r="C134" s="70"/>
      <c r="D134" s="156" t="s">
        <v>36</v>
      </c>
      <c r="E134" s="65">
        <v>780000</v>
      </c>
      <c r="F134" s="169">
        <v>-600000</v>
      </c>
      <c r="G134" s="169"/>
      <c r="H134" s="65"/>
      <c r="I134" s="65"/>
      <c r="J134" s="170" t="s">
        <v>36</v>
      </c>
      <c r="K134" s="65">
        <f>SUM(E134:F134)</f>
        <v>180000</v>
      </c>
      <c r="L134" s="70"/>
    </row>
    <row r="135" spans="1:12" s="57" customFormat="1" ht="15.75" customHeight="1">
      <c r="A135" s="127"/>
      <c r="B135" s="152"/>
      <c r="C135" s="56"/>
      <c r="D135" s="153"/>
      <c r="E135" s="128"/>
      <c r="F135" s="154">
        <v>580000</v>
      </c>
      <c r="G135" s="154"/>
      <c r="H135" s="128"/>
      <c r="I135" s="128"/>
      <c r="J135" s="155" t="s">
        <v>20</v>
      </c>
      <c r="K135" s="128">
        <v>580000</v>
      </c>
      <c r="L135" s="56"/>
    </row>
    <row r="136" spans="1:12" s="67" customFormat="1" ht="15.75" customHeight="1">
      <c r="A136" s="66" t="s">
        <v>11</v>
      </c>
      <c r="B136" s="151" t="s">
        <v>110</v>
      </c>
      <c r="C136" s="70">
        <v>50000</v>
      </c>
      <c r="D136" s="25">
        <v>0</v>
      </c>
      <c r="E136" s="6">
        <f>SUM(C136:D136)</f>
        <v>50000</v>
      </c>
      <c r="F136" s="59">
        <v>20000</v>
      </c>
      <c r="G136" s="59"/>
      <c r="H136" s="63"/>
      <c r="I136" s="63">
        <f>C136+F136</f>
        <v>70000</v>
      </c>
      <c r="J136" s="63">
        <f>D136+G136</f>
        <v>0</v>
      </c>
      <c r="K136" s="63">
        <f>SUM(I136:J136)</f>
        <v>70000</v>
      </c>
      <c r="L136" s="70"/>
    </row>
    <row r="137" spans="1:12" s="57" customFormat="1" ht="15.75" customHeight="1">
      <c r="A137" s="127"/>
      <c r="B137" s="152"/>
      <c r="C137" s="56"/>
      <c r="D137" s="153" t="s">
        <v>20</v>
      </c>
      <c r="E137" s="128">
        <v>50000</v>
      </c>
      <c r="F137" s="154"/>
      <c r="G137" s="154"/>
      <c r="H137" s="128"/>
      <c r="I137" s="128"/>
      <c r="J137" s="155" t="s">
        <v>20</v>
      </c>
      <c r="K137" s="128">
        <v>70000</v>
      </c>
      <c r="L137" s="56"/>
    </row>
    <row r="138" spans="1:12" s="53" customFormat="1" ht="13.5" customHeight="1">
      <c r="A138" s="74" t="s">
        <v>112</v>
      </c>
      <c r="B138" s="74" t="s">
        <v>111</v>
      </c>
      <c r="C138" s="75">
        <v>25100</v>
      </c>
      <c r="D138" s="75">
        <v>0</v>
      </c>
      <c r="E138" s="76">
        <f>C138+D138</f>
        <v>25100</v>
      </c>
      <c r="F138" s="75">
        <f>F140</f>
        <v>2784</v>
      </c>
      <c r="G138" s="75">
        <f>G140+G143</f>
        <v>0</v>
      </c>
      <c r="H138" s="76">
        <f>F138+G138</f>
        <v>2784</v>
      </c>
      <c r="I138" s="76">
        <f>C138+F138</f>
        <v>27884</v>
      </c>
      <c r="J138" s="76">
        <f>D138+G138</f>
        <v>0</v>
      </c>
      <c r="K138" s="76">
        <f>E138+H138</f>
        <v>27884</v>
      </c>
      <c r="L138" s="84"/>
    </row>
    <row r="139" spans="1:12" s="57" customFormat="1" ht="13.5" customHeight="1">
      <c r="A139" s="77"/>
      <c r="B139" s="77" t="s">
        <v>27</v>
      </c>
      <c r="C139" s="78"/>
      <c r="D139" s="78"/>
      <c r="E139" s="79"/>
      <c r="F139" s="78"/>
      <c r="G139" s="78"/>
      <c r="H139" s="79"/>
      <c r="I139" s="79"/>
      <c r="J139" s="79"/>
      <c r="K139" s="79"/>
      <c r="L139" s="56"/>
    </row>
    <row r="140" spans="1:12" s="53" customFormat="1" ht="13.5" customHeight="1">
      <c r="A140" s="52" t="s">
        <v>98</v>
      </c>
      <c r="B140" s="53" t="s">
        <v>113</v>
      </c>
      <c r="C140" s="54">
        <v>0</v>
      </c>
      <c r="D140" s="54">
        <v>0</v>
      </c>
      <c r="E140" s="55">
        <f>SUM(C140:D140)</f>
        <v>0</v>
      </c>
      <c r="F140" s="54">
        <v>2784</v>
      </c>
      <c r="G140" s="54">
        <v>0</v>
      </c>
      <c r="H140" s="55">
        <f>SUM(F140:G140)</f>
        <v>2784</v>
      </c>
      <c r="I140" s="55">
        <f>C140+F140</f>
        <v>2784</v>
      </c>
      <c r="J140" s="55">
        <f>D140+G140</f>
        <v>0</v>
      </c>
      <c r="K140" s="55">
        <f>SUM(I140:J140)</f>
        <v>2784</v>
      </c>
      <c r="L140" s="84"/>
    </row>
    <row r="141" spans="1:12" s="67" customFormat="1" ht="13.5" customHeight="1">
      <c r="A141" s="58"/>
      <c r="B141" s="71"/>
      <c r="C141" s="59"/>
      <c r="D141" s="60"/>
      <c r="E141" s="61"/>
      <c r="F141" s="62"/>
      <c r="G141" s="62"/>
      <c r="H141" s="61"/>
      <c r="I141" s="61"/>
      <c r="J141" s="64" t="s">
        <v>36</v>
      </c>
      <c r="K141" s="65">
        <v>2784</v>
      </c>
      <c r="L141" s="70"/>
    </row>
    <row r="142" spans="1:256" s="102" customFormat="1" ht="13.5" customHeight="1">
      <c r="A142" s="103" t="s">
        <v>119</v>
      </c>
      <c r="B142" s="103" t="s">
        <v>61</v>
      </c>
      <c r="C142" s="104">
        <v>23500</v>
      </c>
      <c r="D142" s="104">
        <v>0</v>
      </c>
      <c r="E142" s="76">
        <f>SUM(C142:D142)</f>
        <v>23500</v>
      </c>
      <c r="F142" s="104">
        <f>F144</f>
        <v>-14500</v>
      </c>
      <c r="G142" s="104">
        <f>G144+G145</f>
        <v>0</v>
      </c>
      <c r="H142" s="76">
        <f>F142+G142</f>
        <v>-14500</v>
      </c>
      <c r="I142" s="76">
        <f>C142+F142</f>
        <v>9000</v>
      </c>
      <c r="J142" s="76">
        <f>D142+G142</f>
        <v>0</v>
      </c>
      <c r="K142" s="76">
        <f>E142+H142</f>
        <v>9000</v>
      </c>
      <c r="L142" s="105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S142" s="106"/>
      <c r="FT142" s="106"/>
      <c r="FU142" s="106"/>
      <c r="FV142" s="106"/>
      <c r="FW142" s="106"/>
      <c r="FX142" s="106"/>
      <c r="FY142" s="106"/>
      <c r="FZ142" s="106"/>
      <c r="GA142" s="106"/>
      <c r="GB142" s="106"/>
      <c r="GC142" s="106"/>
      <c r="GD142" s="106"/>
      <c r="GE142" s="106"/>
      <c r="GF142" s="106"/>
      <c r="GG142" s="106"/>
      <c r="GH142" s="106"/>
      <c r="GI142" s="106"/>
      <c r="GJ142" s="106"/>
      <c r="GK142" s="106"/>
      <c r="GL142" s="106"/>
      <c r="GM142" s="106"/>
      <c r="GN142" s="106"/>
      <c r="GO142" s="106"/>
      <c r="GP142" s="106"/>
      <c r="GQ142" s="106"/>
      <c r="GR142" s="106"/>
      <c r="GS142" s="106"/>
      <c r="GT142" s="106"/>
      <c r="GU142" s="106"/>
      <c r="GV142" s="106"/>
      <c r="GW142" s="106"/>
      <c r="GX142" s="106"/>
      <c r="GY142" s="106"/>
      <c r="GZ142" s="106"/>
      <c r="HA142" s="106"/>
      <c r="HB142" s="106"/>
      <c r="HC142" s="106"/>
      <c r="HD142" s="106"/>
      <c r="HE142" s="106"/>
      <c r="HF142" s="106"/>
      <c r="HG142" s="106"/>
      <c r="HH142" s="106"/>
      <c r="HI142" s="106"/>
      <c r="HJ142" s="106"/>
      <c r="HK142" s="106"/>
      <c r="HL142" s="106"/>
      <c r="HM142" s="106"/>
      <c r="HN142" s="106"/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  <c r="IG142" s="106"/>
      <c r="IH142" s="106"/>
      <c r="II142" s="106"/>
      <c r="IJ142" s="106"/>
      <c r="IK142" s="106"/>
      <c r="IL142" s="106"/>
      <c r="IM142" s="106"/>
      <c r="IN142" s="106"/>
      <c r="IO142" s="106"/>
      <c r="IP142" s="106"/>
      <c r="IQ142" s="106"/>
      <c r="IR142" s="106"/>
      <c r="IS142" s="106"/>
      <c r="IT142" s="106"/>
      <c r="IU142" s="106"/>
      <c r="IV142" s="106"/>
    </row>
    <row r="143" spans="1:256" s="111" customFormat="1" ht="13.5" customHeight="1">
      <c r="A143" s="107"/>
      <c r="B143" s="107" t="s">
        <v>120</v>
      </c>
      <c r="C143" s="108"/>
      <c r="D143" s="108"/>
      <c r="E143" s="79"/>
      <c r="F143" s="108"/>
      <c r="G143" s="108"/>
      <c r="H143" s="79"/>
      <c r="I143" s="79"/>
      <c r="J143" s="79"/>
      <c r="K143" s="79"/>
      <c r="L143" s="109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10"/>
      <c r="DX143" s="110"/>
      <c r="DY143" s="110"/>
      <c r="DZ143" s="110"/>
      <c r="EA143" s="110"/>
      <c r="EB143" s="110"/>
      <c r="EC143" s="110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S143" s="110"/>
      <c r="FT143" s="110"/>
      <c r="FU143" s="110"/>
      <c r="FV143" s="110"/>
      <c r="FW143" s="110"/>
      <c r="FX143" s="110"/>
      <c r="FY143" s="110"/>
      <c r="FZ143" s="110"/>
      <c r="GA143" s="110"/>
      <c r="GB143" s="110"/>
      <c r="GC143" s="110"/>
      <c r="GD143" s="110"/>
      <c r="GE143" s="110"/>
      <c r="GF143" s="110"/>
      <c r="GG143" s="110"/>
      <c r="GH143" s="110"/>
      <c r="GI143" s="110"/>
      <c r="GJ143" s="110"/>
      <c r="GK143" s="110"/>
      <c r="GL143" s="110"/>
      <c r="GM143" s="110"/>
      <c r="GN143" s="110"/>
      <c r="GO143" s="110"/>
      <c r="GP143" s="110"/>
      <c r="GQ143" s="110"/>
      <c r="GR143" s="110"/>
      <c r="GS143" s="110"/>
      <c r="GT143" s="110"/>
      <c r="GU143" s="110"/>
      <c r="GV143" s="110"/>
      <c r="GW143" s="110"/>
      <c r="GX143" s="110"/>
      <c r="GY143" s="110"/>
      <c r="GZ143" s="110"/>
      <c r="HA143" s="110"/>
      <c r="HB143" s="110"/>
      <c r="HC143" s="110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10"/>
      <c r="HQ143" s="110"/>
      <c r="HR143" s="110"/>
      <c r="HS143" s="110"/>
      <c r="HT143" s="110"/>
      <c r="HU143" s="110"/>
      <c r="HV143" s="110"/>
      <c r="HW143" s="110"/>
      <c r="HX143" s="110"/>
      <c r="HY143" s="110"/>
      <c r="HZ143" s="110"/>
      <c r="IA143" s="110"/>
      <c r="IB143" s="110"/>
      <c r="IC143" s="110"/>
      <c r="ID143" s="110"/>
      <c r="IE143" s="110"/>
      <c r="IF143" s="110"/>
      <c r="IG143" s="110"/>
      <c r="IH143" s="110"/>
      <c r="II143" s="110"/>
      <c r="IJ143" s="110"/>
      <c r="IK143" s="110"/>
      <c r="IL143" s="110"/>
      <c r="IM143" s="110"/>
      <c r="IN143" s="110"/>
      <c r="IO143" s="110"/>
      <c r="IP143" s="110"/>
      <c r="IQ143" s="110"/>
      <c r="IR143" s="110"/>
      <c r="IS143" s="110"/>
      <c r="IT143" s="110"/>
      <c r="IU143" s="110"/>
      <c r="IV143" s="110"/>
    </row>
    <row r="144" spans="1:12" s="102" customFormat="1" ht="13.5" customHeight="1">
      <c r="A144" s="112" t="s">
        <v>11</v>
      </c>
      <c r="B144" s="113" t="s">
        <v>121</v>
      </c>
      <c r="C144" s="114">
        <v>23500</v>
      </c>
      <c r="D144" s="114">
        <v>0</v>
      </c>
      <c r="E144" s="55">
        <f>SUM(C144:D144)</f>
        <v>23500</v>
      </c>
      <c r="F144" s="115">
        <v>-14500</v>
      </c>
      <c r="G144" s="115"/>
      <c r="H144" s="55">
        <f>F144+G144</f>
        <v>-14500</v>
      </c>
      <c r="I144" s="55">
        <f>C144+F144</f>
        <v>9000</v>
      </c>
      <c r="J144" s="55">
        <f>D144+G144</f>
        <v>0</v>
      </c>
      <c r="K144" s="55">
        <f>E144+H144</f>
        <v>9000</v>
      </c>
      <c r="L144" s="114"/>
    </row>
    <row r="145" spans="1:12" s="111" customFormat="1" ht="14.25" customHeight="1">
      <c r="A145" s="116"/>
      <c r="B145" s="117" t="s">
        <v>122</v>
      </c>
      <c r="C145" s="118"/>
      <c r="D145" s="119" t="s">
        <v>20</v>
      </c>
      <c r="E145" s="92">
        <v>23500</v>
      </c>
      <c r="F145" s="120"/>
      <c r="G145" s="121"/>
      <c r="H145" s="68"/>
      <c r="I145" s="68"/>
      <c r="J145" s="137" t="s">
        <v>20</v>
      </c>
      <c r="K145" s="92">
        <v>9000</v>
      </c>
      <c r="L145" s="118"/>
    </row>
    <row r="146" spans="1:12" s="53" customFormat="1" ht="13.5" customHeight="1">
      <c r="A146" s="74" t="s">
        <v>15</v>
      </c>
      <c r="B146" s="74" t="s">
        <v>16</v>
      </c>
      <c r="C146" s="75">
        <v>1300000</v>
      </c>
      <c r="D146" s="75">
        <v>0</v>
      </c>
      <c r="E146" s="76">
        <f>SUM(C146:D146)</f>
        <v>1300000</v>
      </c>
      <c r="F146" s="75">
        <f>F148</f>
        <v>-57000</v>
      </c>
      <c r="G146" s="75">
        <f>G148</f>
        <v>0</v>
      </c>
      <c r="H146" s="76">
        <f>F146+G146</f>
        <v>-57000</v>
      </c>
      <c r="I146" s="76">
        <f>C146+F146</f>
        <v>1243000</v>
      </c>
      <c r="J146" s="76">
        <f>D146+G146</f>
        <v>0</v>
      </c>
      <c r="K146" s="76">
        <f>E146+H146</f>
        <v>1243000</v>
      </c>
      <c r="L146" s="84"/>
    </row>
    <row r="147" spans="1:12" s="57" customFormat="1" ht="13.5" customHeight="1">
      <c r="A147" s="77"/>
      <c r="B147" s="77" t="s">
        <v>9</v>
      </c>
      <c r="C147" s="78"/>
      <c r="D147" s="78"/>
      <c r="E147" s="79"/>
      <c r="F147" s="78"/>
      <c r="G147" s="78"/>
      <c r="H147" s="79"/>
      <c r="I147" s="79"/>
      <c r="J147" s="79"/>
      <c r="K147" s="79"/>
      <c r="L147" s="56"/>
    </row>
    <row r="148" spans="1:12" s="102" customFormat="1" ht="13.5" customHeight="1">
      <c r="A148" s="112" t="s">
        <v>11</v>
      </c>
      <c r="B148" s="113" t="s">
        <v>95</v>
      </c>
      <c r="C148" s="114">
        <v>1300000</v>
      </c>
      <c r="D148" s="114">
        <v>0</v>
      </c>
      <c r="E148" s="55">
        <f>SUM(C148:D148)</f>
        <v>1300000</v>
      </c>
      <c r="F148" s="115">
        <v>-57000</v>
      </c>
      <c r="G148" s="115"/>
      <c r="H148" s="55">
        <f>F148+G148</f>
        <v>-57000</v>
      </c>
      <c r="I148" s="55">
        <f>C148+F148</f>
        <v>1243000</v>
      </c>
      <c r="J148" s="55">
        <f>D148+G148</f>
        <v>0</v>
      </c>
      <c r="K148" s="55">
        <f>E148+H148</f>
        <v>1243000</v>
      </c>
      <c r="L148" s="114"/>
    </row>
    <row r="149" spans="1:12" s="111" customFormat="1" ht="14.25" customHeight="1">
      <c r="A149" s="116"/>
      <c r="B149" s="117"/>
      <c r="C149" s="118"/>
      <c r="D149" s="119" t="s">
        <v>20</v>
      </c>
      <c r="E149" s="92">
        <v>1300000</v>
      </c>
      <c r="F149" s="120"/>
      <c r="G149" s="121"/>
      <c r="H149" s="68"/>
      <c r="I149" s="68"/>
      <c r="J149" s="86" t="s">
        <v>20</v>
      </c>
      <c r="K149" s="68">
        <v>1243000</v>
      </c>
      <c r="L149" s="118"/>
    </row>
    <row r="150" s="97" customFormat="1" ht="12.75">
      <c r="A150" s="97" t="s">
        <v>47</v>
      </c>
    </row>
    <row r="151" spans="1:2" s="97" customFormat="1" ht="12.75">
      <c r="A151" s="122" t="s">
        <v>48</v>
      </c>
      <c r="B151" s="97" t="s">
        <v>37</v>
      </c>
    </row>
    <row r="152" spans="1:2" s="97" customFormat="1" ht="12.75">
      <c r="A152" s="122" t="s">
        <v>49</v>
      </c>
      <c r="B152" s="97" t="s">
        <v>50</v>
      </c>
    </row>
    <row r="153" spans="1:2" s="97" customFormat="1" ht="12.75">
      <c r="A153" s="122" t="s">
        <v>51</v>
      </c>
      <c r="B153" s="97" t="s">
        <v>38</v>
      </c>
    </row>
    <row r="154" s="123" customFormat="1" ht="12.75">
      <c r="A154" s="123" t="s">
        <v>139</v>
      </c>
    </row>
    <row r="155" s="97" customFormat="1" ht="12.75">
      <c r="A155" s="97" t="s">
        <v>138</v>
      </c>
    </row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</sheetData>
  <mergeCells count="13">
    <mergeCell ref="A114:B114"/>
    <mergeCell ref="A10:B10"/>
    <mergeCell ref="A11:B11"/>
    <mergeCell ref="A6:L6"/>
    <mergeCell ref="A7:A8"/>
    <mergeCell ref="B7:B8"/>
    <mergeCell ref="C7:E7"/>
    <mergeCell ref="F7:H7"/>
    <mergeCell ref="I7:K7"/>
    <mergeCell ref="I1:L1"/>
    <mergeCell ref="I2:L2"/>
    <mergeCell ref="I3:L3"/>
    <mergeCell ref="I4:L4"/>
  </mergeCells>
  <printOptions/>
  <pageMargins left="0" right="0" top="0.7874015748031497" bottom="0.7874015748031497" header="0" footer="0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2007-09-20T07:32:29Z</cp:lastPrinted>
  <dcterms:created xsi:type="dcterms:W3CDTF">2003-04-02T10:57:58Z</dcterms:created>
  <dcterms:modified xsi:type="dcterms:W3CDTF">2007-09-20T07:38:22Z</dcterms:modified>
  <cp:category/>
  <cp:version/>
  <cp:contentType/>
  <cp:contentStatus/>
</cp:coreProperties>
</file>