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<sst xmlns="http://schemas.openxmlformats.org/spreadsheetml/2006/main" count="233" uniqueCount="113">
  <si>
    <t>Rady Miasta w Piotrkowie Tryb.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</si>
  <si>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</si>
  <si>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</si>
  <si>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</si>
  <si>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</si>
  <si>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</si>
  <si>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</si>
  <si>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</si>
  <si>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</si>
  <si>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</si>
  <si>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WYDATKI OGÓŁEM   dotyczące zadań gminy i powiatu</t>
  </si>
  <si>
    <t>w tym:</t>
  </si>
  <si>
    <t>majątkowe</t>
  </si>
  <si>
    <t>WYDATKI  DOTYCZĄCE  ZADAŃ  GMINY</t>
  </si>
  <si>
    <t xml:space="preserve">A </t>
  </si>
  <si>
    <t>Wydatki ogółem</t>
  </si>
  <si>
    <t>w tym</t>
  </si>
  <si>
    <t>Pozostała działalność</t>
  </si>
  <si>
    <t>Dział 600</t>
  </si>
  <si>
    <t>Transport i łączność</t>
  </si>
  <si>
    <t>Drogi publiczne gminne</t>
  </si>
  <si>
    <t>§ 6050</t>
  </si>
  <si>
    <t>wydatki inwestycyjne</t>
  </si>
  <si>
    <t>§ 4270</t>
  </si>
  <si>
    <t>usługi remontowe</t>
  </si>
  <si>
    <t>§ 4300</t>
  </si>
  <si>
    <t>pozostałe usługi</t>
  </si>
  <si>
    <t>§ 4170</t>
  </si>
  <si>
    <t>§ 4430</t>
  </si>
  <si>
    <t>Dział 750</t>
  </si>
  <si>
    <t>Dział 754</t>
  </si>
  <si>
    <t>Bezpieczeństwo publiczne</t>
  </si>
  <si>
    <t>§ 4210</t>
  </si>
  <si>
    <t>materiały i wyposażenie</t>
  </si>
  <si>
    <t>Dział 758</t>
  </si>
  <si>
    <t>Różne rozliczenia</t>
  </si>
  <si>
    <t>Dział 801</t>
  </si>
  <si>
    <t>Oświata i wychowanie</t>
  </si>
  <si>
    <t>Szkoły podstawowe</t>
  </si>
  <si>
    <t>§ 4260</t>
  </si>
  <si>
    <t>energia</t>
  </si>
  <si>
    <t>Przedszkola</t>
  </si>
  <si>
    <t>wynagrodzenie bezosobowe</t>
  </si>
  <si>
    <t>Gimnazja</t>
  </si>
  <si>
    <t>Dział 853</t>
  </si>
  <si>
    <t>Dział 854</t>
  </si>
  <si>
    <t>Dział 900</t>
  </si>
  <si>
    <t>Gospodarka komunalna</t>
  </si>
  <si>
    <t>Dział 921</t>
  </si>
  <si>
    <t>Kultura i ochrona dziec.narodowego</t>
  </si>
  <si>
    <t>§ 4410</t>
  </si>
  <si>
    <t>WYDATKI  DOTYCZĄCE  ZADAŃ  POWIATU</t>
  </si>
  <si>
    <t>B</t>
  </si>
  <si>
    <t>Drogi publiczne</t>
  </si>
  <si>
    <t>Licea ogólnokształcące</t>
  </si>
  <si>
    <t>Pomoc materialna dla uczniów</t>
  </si>
  <si>
    <t>§ 3240</t>
  </si>
  <si>
    <t>stypendia</t>
  </si>
  <si>
    <t>Administracja publiczna</t>
  </si>
  <si>
    <t>Dział 700</t>
  </si>
  <si>
    <t>Gospodarka mieszkaniowa</t>
  </si>
  <si>
    <t>Dział 926</t>
  </si>
  <si>
    <t xml:space="preserve">Kultura fizyczna i sport </t>
  </si>
  <si>
    <t>§ 2320</t>
  </si>
  <si>
    <t>§ 4480</t>
  </si>
  <si>
    <t>podatek od nieruchomości</t>
  </si>
  <si>
    <t>inwestycje</t>
  </si>
  <si>
    <t>Edukacyjna opieka wychowawcza</t>
  </si>
  <si>
    <t>Urząd Miasta</t>
  </si>
  <si>
    <t>§ 4040</t>
  </si>
  <si>
    <t>Rezerwy ogólne i celowe</t>
  </si>
  <si>
    <t>§ 4810</t>
  </si>
  <si>
    <t>Dział 630</t>
  </si>
  <si>
    <t>Turystyka</t>
  </si>
  <si>
    <t>Bursa szkolna</t>
  </si>
  <si>
    <t>dotacja dla powiatu</t>
  </si>
  <si>
    <t>§ 6800</t>
  </si>
  <si>
    <t>podróże służbowe krajowe</t>
  </si>
  <si>
    <t>Lokalny transport zbiorowy</t>
  </si>
  <si>
    <t>różne opłaty i składki</t>
  </si>
  <si>
    <t xml:space="preserve">dodatkowe wynagrodzenie roczne </t>
  </si>
  <si>
    <t>ZMIANY  W  PLANIE  WYDATKÓW</t>
  </si>
  <si>
    <t>§ 4309</t>
  </si>
  <si>
    <t>usługi telekomunikacyjne stacjonarne</t>
  </si>
  <si>
    <t>Pozostałe zadania w zakresie polityki społ.</t>
  </si>
  <si>
    <t>Domy kultury</t>
  </si>
  <si>
    <t>§ 6220</t>
  </si>
  <si>
    <t>§ 4360</t>
  </si>
  <si>
    <t>usługi telekomunikacyjne komórkowej</t>
  </si>
  <si>
    <t>Towarzystwo Budownictwa Społecznego</t>
  </si>
  <si>
    <t xml:space="preserve">Pozostała działalność </t>
  </si>
  <si>
    <t xml:space="preserve">Schroniska </t>
  </si>
  <si>
    <t>Ochotnicze Hufce Pracy</t>
  </si>
  <si>
    <t>§ 2800</t>
  </si>
  <si>
    <t>dotacja dla pozostałych jednostek</t>
  </si>
  <si>
    <t>Złobek</t>
  </si>
  <si>
    <t>rezerwa na pomoc społeczną</t>
  </si>
  <si>
    <t>Dział 803</t>
  </si>
  <si>
    <t>Szkolnictwo wyższe</t>
  </si>
  <si>
    <t>§ 3218</t>
  </si>
  <si>
    <t>§ 3219</t>
  </si>
  <si>
    <t>stypendia finansowane z UE</t>
  </si>
  <si>
    <t>stypendia finansowane z BP</t>
  </si>
  <si>
    <t>Instytucje kultury fizycznej</t>
  </si>
  <si>
    <t>§ 4379</t>
  </si>
  <si>
    <t>Komisje poborowe</t>
  </si>
  <si>
    <t>rezerwa na poręczenie</t>
  </si>
  <si>
    <t xml:space="preserve">rezerwa inwestycyjna </t>
  </si>
  <si>
    <t>Straż Miejska</t>
  </si>
  <si>
    <t>Załącznik nr 2</t>
  </si>
  <si>
    <t>Pomoc materialna dla studentów</t>
  </si>
  <si>
    <t>do Uchwały Nr VIII/111/07</t>
  </si>
  <si>
    <t>z dnia      25 kwietnia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</si>
</sst>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3" fillId="0" borderId="3" xfId="0" applyFont="1" applyBorder="1" applyAlignment="1">
      <alignment/>
    </xf>
    <xf numFmtId="3" fontId="3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0" fontId="0" fillId="0" borderId="4" xfId="0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3" fontId="0" fillId="2" borderId="3" xfId="0" applyNumberForma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3" fontId="0" fillId="2" borderId="1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="120" zoomScaleNormal="120" workbookViewId="0" topLeftCell="A1">
      <selection activeCell="A5" sqref="A5:K5"/>
    </sheetView>
  </sheetViews>
  <sheetFormatPr defaultColWidth="9.140625" defaultRowHeight="12.75"/>
  <cols>
    <col min="1" max="1" width="11.57421875" style="0" customWidth="1"/>
    <col min="2" max="2" width="36.140625" style="0" customWidth="1"/>
    <col min="3" max="3" width="11.57421875" style="0" customWidth="1"/>
    <col min="4" max="4" width="11.140625" style="0" customWidth="1"/>
    <col min="5" max="5" width="11.57421875" style="0" customWidth="1"/>
    <col min="6" max="7" width="10.140625" style="0" bestFit="1" customWidth="1"/>
    <col min="8" max="8" width="10.28125" style="0" customWidth="1"/>
    <col min="9" max="9" width="12.00390625" style="0" customWidth="1"/>
    <col min="10" max="10" width="10.421875" style="0" customWidth="1"/>
    <col min="11" max="11" width="11.421875" style="0" customWidth="1"/>
  </cols>
  <sheetData>
    <row r="1" spans="9:11" ht="12.75" customHeight="1">
      <c r="I1" s="113" t="s">
        <v>109</v>
      </c>
      <c r="J1" s="113"/>
      <c r="K1" s="113"/>
    </row>
    <row r="2" spans="4:11" ht="12.75" customHeight="1">
      <c r="D2" s="99"/>
      <c r="E2" s="99"/>
      <c r="G2" s="99"/>
      <c r="I2" s="113" t="s">
        <v>111</v>
      </c>
      <c r="J2" s="113"/>
      <c r="K2" s="113"/>
    </row>
    <row r="3" spans="4:11" ht="12.75" customHeight="1">
      <c r="D3" s="99"/>
      <c r="E3" s="99"/>
      <c r="F3" s="99"/>
      <c r="I3" s="113" t="s">
        <v>0</v>
      </c>
      <c r="J3" s="113"/>
      <c r="K3" s="113"/>
    </row>
    <row r="4" spans="9:11" ht="12.75" customHeight="1">
      <c r="I4" s="113" t="s">
        <v>112</v>
      </c>
      <c r="J4" s="113"/>
      <c r="K4" s="113"/>
    </row>
    <row r="5" spans="1:11" ht="39" customHeight="1">
      <c r="A5" s="107" t="s">
        <v>81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8" customHeight="1">
      <c r="A6" s="108" t="s">
        <v>1</v>
      </c>
      <c r="B6" s="108" t="s">
        <v>2</v>
      </c>
      <c r="C6" s="109" t="s">
        <v>3</v>
      </c>
      <c r="D6" s="109"/>
      <c r="E6" s="109"/>
      <c r="F6" s="109" t="s">
        <v>4</v>
      </c>
      <c r="G6" s="109"/>
      <c r="H6" s="109"/>
      <c r="I6" s="109" t="s">
        <v>5</v>
      </c>
      <c r="J6" s="109"/>
      <c r="K6" s="109"/>
    </row>
    <row r="7" spans="1:11" ht="15" customHeight="1">
      <c r="A7" s="108"/>
      <c r="B7" s="108"/>
      <c r="C7" s="98" t="s">
        <v>6</v>
      </c>
      <c r="D7" s="98" t="s">
        <v>7</v>
      </c>
      <c r="E7" s="98" t="s">
        <v>8</v>
      </c>
      <c r="F7" s="98" t="s">
        <v>6</v>
      </c>
      <c r="G7" s="98" t="s">
        <v>7</v>
      </c>
      <c r="H7" s="98" t="s">
        <v>8</v>
      </c>
      <c r="I7" s="98" t="s">
        <v>6</v>
      </c>
      <c r="J7" s="98" t="s">
        <v>7</v>
      </c>
      <c r="K7" s="98" t="s">
        <v>8</v>
      </c>
    </row>
    <row r="8" spans="1:11" ht="12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</row>
    <row r="9" spans="1:11" s="22" customFormat="1" ht="32.25" customHeight="1">
      <c r="A9" s="1" t="s">
        <v>9</v>
      </c>
      <c r="B9" s="2" t="s">
        <v>10</v>
      </c>
      <c r="C9" s="3">
        <v>223453755</v>
      </c>
      <c r="D9" s="3">
        <v>45863422</v>
      </c>
      <c r="E9" s="3">
        <f>SUM(C9:D9)</f>
        <v>269317177</v>
      </c>
      <c r="F9" s="3">
        <f>F13+F114</f>
        <v>-4531</v>
      </c>
      <c r="G9" s="3">
        <f>G13+G114</f>
        <v>1631704</v>
      </c>
      <c r="H9" s="3">
        <f>SUM(F9:G9)</f>
        <v>1627173</v>
      </c>
      <c r="I9" s="3">
        <f>C9+F9</f>
        <v>223449224</v>
      </c>
      <c r="J9" s="3">
        <f>D9+G9</f>
        <v>47495126</v>
      </c>
      <c r="K9" s="3">
        <f>E9+H9</f>
        <v>270944350</v>
      </c>
    </row>
    <row r="10" spans="1:11" s="26" customFormat="1" ht="15" customHeight="1">
      <c r="A10" s="4"/>
      <c r="B10" s="4" t="s">
        <v>11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s="29" customFormat="1" ht="15" customHeight="1">
      <c r="A11" s="6"/>
      <c r="B11" s="6" t="s">
        <v>12</v>
      </c>
      <c r="C11" s="7">
        <v>38826910</v>
      </c>
      <c r="D11" s="7">
        <v>10801260</v>
      </c>
      <c r="E11" s="7">
        <f>SUM(C11:D11)</f>
        <v>49628170</v>
      </c>
      <c r="F11" s="7">
        <f>F15+F116</f>
        <v>-55408</v>
      </c>
      <c r="G11" s="7">
        <f>G15+G116</f>
        <v>977734</v>
      </c>
      <c r="H11" s="7">
        <f>SUM(F11:G11)</f>
        <v>922326</v>
      </c>
      <c r="I11" s="7">
        <f>C11+F11</f>
        <v>38771502</v>
      </c>
      <c r="J11" s="7">
        <f>D11+G11</f>
        <v>11778994</v>
      </c>
      <c r="K11" s="7">
        <f>E11+H11</f>
        <v>50550496</v>
      </c>
    </row>
    <row r="12" spans="1:11" ht="19.5" customHeight="1">
      <c r="A12" s="110" t="s">
        <v>13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2"/>
    </row>
    <row r="13" spans="1:11" s="22" customFormat="1" ht="13.5" customHeight="1">
      <c r="A13" s="19" t="s">
        <v>14</v>
      </c>
      <c r="B13" s="20" t="s">
        <v>15</v>
      </c>
      <c r="C13" s="21">
        <v>159659084</v>
      </c>
      <c r="D13" s="21">
        <v>27689400</v>
      </c>
      <c r="E13" s="3">
        <f>SUM(C13:D13)</f>
        <v>187348484</v>
      </c>
      <c r="F13" s="21">
        <f aca="true" t="shared" si="0" ref="F13:G15">F16+F24+F31+F39+F54+F61+F83+F74+F91+F98+F106</f>
        <v>155129</v>
      </c>
      <c r="G13" s="21">
        <f t="shared" si="0"/>
        <v>1581213</v>
      </c>
      <c r="H13" s="3">
        <f>SUM(F13:G13)</f>
        <v>1736342</v>
      </c>
      <c r="I13" s="3">
        <f>C13+F13</f>
        <v>159814213</v>
      </c>
      <c r="J13" s="3">
        <f>D13+G13</f>
        <v>29270613</v>
      </c>
      <c r="K13" s="3">
        <f>E13+H13</f>
        <v>189084826</v>
      </c>
    </row>
    <row r="14" spans="1:11" s="26" customFormat="1" ht="15" customHeight="1">
      <c r="A14" s="23"/>
      <c r="B14" s="24" t="s">
        <v>16</v>
      </c>
      <c r="C14" s="25"/>
      <c r="D14" s="25"/>
      <c r="E14" s="25"/>
      <c r="F14" s="25">
        <f t="shared" si="0"/>
        <v>0</v>
      </c>
      <c r="G14" s="25">
        <f t="shared" si="0"/>
        <v>0</v>
      </c>
      <c r="H14" s="5"/>
      <c r="I14" s="5"/>
      <c r="J14" s="5"/>
      <c r="K14" s="5"/>
    </row>
    <row r="15" spans="1:11" s="29" customFormat="1" ht="13.5" customHeight="1">
      <c r="A15" s="27"/>
      <c r="B15" s="45" t="s">
        <v>66</v>
      </c>
      <c r="C15" s="28">
        <v>31131732</v>
      </c>
      <c r="D15" s="28">
        <v>2269002</v>
      </c>
      <c r="E15" s="7">
        <f>SUM(C15:D15)</f>
        <v>33400734</v>
      </c>
      <c r="F15" s="28">
        <f t="shared" si="0"/>
        <v>-135408</v>
      </c>
      <c r="G15" s="28">
        <f t="shared" si="0"/>
        <v>977734</v>
      </c>
      <c r="H15" s="7">
        <f>SUM(F15:G15)</f>
        <v>842326</v>
      </c>
      <c r="I15" s="7">
        <f aca="true" t="shared" si="1" ref="I15:K16">C15+F15</f>
        <v>30996324</v>
      </c>
      <c r="J15" s="7">
        <f t="shared" si="1"/>
        <v>3246736</v>
      </c>
      <c r="K15" s="7">
        <f t="shared" si="1"/>
        <v>34243060</v>
      </c>
    </row>
    <row r="16" spans="1:11" s="58" customFormat="1" ht="15" customHeight="1">
      <c r="A16" s="19" t="s">
        <v>18</v>
      </c>
      <c r="B16" s="20" t="s">
        <v>19</v>
      </c>
      <c r="C16" s="21">
        <v>25935386</v>
      </c>
      <c r="D16" s="21">
        <v>2269002</v>
      </c>
      <c r="E16" s="3">
        <f>SUM(C16:D16)</f>
        <v>28204388</v>
      </c>
      <c r="F16" s="21">
        <f>F19+F21</f>
        <v>182456</v>
      </c>
      <c r="G16" s="21">
        <v>0</v>
      </c>
      <c r="H16" s="3">
        <f>F16+G16</f>
        <v>182456</v>
      </c>
      <c r="I16" s="3">
        <f t="shared" si="1"/>
        <v>26117842</v>
      </c>
      <c r="J16" s="3">
        <f t="shared" si="1"/>
        <v>2269002</v>
      </c>
      <c r="K16" s="3">
        <f t="shared" si="1"/>
        <v>28386844</v>
      </c>
    </row>
    <row r="17" spans="1:11" s="64" customFormat="1" ht="15" customHeight="1">
      <c r="A17" s="23"/>
      <c r="B17" s="24" t="s">
        <v>11</v>
      </c>
      <c r="C17" s="25"/>
      <c r="D17" s="25"/>
      <c r="E17" s="5"/>
      <c r="F17" s="25"/>
      <c r="G17" s="25"/>
      <c r="H17" s="5"/>
      <c r="I17" s="5"/>
      <c r="J17" s="5"/>
      <c r="K17" s="5"/>
    </row>
    <row r="18" spans="1:11" s="77" customFormat="1" ht="15" customHeight="1">
      <c r="A18" s="27"/>
      <c r="B18" s="6" t="s">
        <v>12</v>
      </c>
      <c r="C18" s="28">
        <v>9514334</v>
      </c>
      <c r="D18" s="28">
        <v>2269002</v>
      </c>
      <c r="E18" s="7">
        <f aca="true" t="shared" si="2" ref="E18:E23">SUM(C18:D18)</f>
        <v>11783336</v>
      </c>
      <c r="F18" s="28">
        <f>F23</f>
        <v>20000</v>
      </c>
      <c r="G18" s="28">
        <v>0</v>
      </c>
      <c r="H18" s="7">
        <f aca="true" t="shared" si="3" ref="H18:H24">F18+G18</f>
        <v>20000</v>
      </c>
      <c r="I18" s="7">
        <f aca="true" t="shared" si="4" ref="I18:I24">C18+F18</f>
        <v>9534334</v>
      </c>
      <c r="J18" s="7">
        <f aca="true" t="shared" si="5" ref="J18:J24">D18+G18</f>
        <v>2269002</v>
      </c>
      <c r="K18" s="7">
        <f aca="true" t="shared" si="6" ref="K18:K24">E18+H18</f>
        <v>11803336</v>
      </c>
    </row>
    <row r="19" spans="1:11" s="39" customFormat="1" ht="14.25" customHeight="1">
      <c r="A19" s="78">
        <v>60004</v>
      </c>
      <c r="B19" s="79" t="s">
        <v>78</v>
      </c>
      <c r="C19" s="80">
        <v>9716352</v>
      </c>
      <c r="D19" s="80">
        <v>0</v>
      </c>
      <c r="E19" s="81">
        <f t="shared" si="2"/>
        <v>9716352</v>
      </c>
      <c r="F19" s="51">
        <f>SUM(F20:F20)</f>
        <v>2456</v>
      </c>
      <c r="G19" s="51">
        <v>0</v>
      </c>
      <c r="H19" s="81">
        <f t="shared" si="3"/>
        <v>2456</v>
      </c>
      <c r="I19" s="81">
        <f t="shared" si="4"/>
        <v>9718808</v>
      </c>
      <c r="J19" s="81">
        <f t="shared" si="5"/>
        <v>0</v>
      </c>
      <c r="K19" s="81">
        <f t="shared" si="6"/>
        <v>9718808</v>
      </c>
    </row>
    <row r="20" spans="1:11" s="44" customFormat="1" ht="15" customHeight="1">
      <c r="A20" s="62" t="s">
        <v>25</v>
      </c>
      <c r="B20" s="63" t="s">
        <v>26</v>
      </c>
      <c r="C20" s="48">
        <v>8011728</v>
      </c>
      <c r="D20" s="48">
        <v>0</v>
      </c>
      <c r="E20" s="61">
        <f t="shared" si="2"/>
        <v>8011728</v>
      </c>
      <c r="F20" s="48">
        <f>1266+1190</f>
        <v>2456</v>
      </c>
      <c r="G20" s="48">
        <v>0</v>
      </c>
      <c r="H20" s="61">
        <f t="shared" si="3"/>
        <v>2456</v>
      </c>
      <c r="I20" s="61">
        <f t="shared" si="4"/>
        <v>8014184</v>
      </c>
      <c r="J20" s="61">
        <f t="shared" si="5"/>
        <v>0</v>
      </c>
      <c r="K20" s="61">
        <f t="shared" si="6"/>
        <v>8014184</v>
      </c>
    </row>
    <row r="21" spans="1:11" s="39" customFormat="1" ht="14.25" customHeight="1">
      <c r="A21" s="78">
        <v>60016</v>
      </c>
      <c r="B21" s="79" t="s">
        <v>20</v>
      </c>
      <c r="C21" s="80">
        <v>14470534</v>
      </c>
      <c r="D21" s="80">
        <v>2269002</v>
      </c>
      <c r="E21" s="81">
        <f t="shared" si="2"/>
        <v>16739536</v>
      </c>
      <c r="F21" s="51">
        <f>SUM(F22:F23)</f>
        <v>180000</v>
      </c>
      <c r="G21" s="51">
        <v>0</v>
      </c>
      <c r="H21" s="81">
        <f t="shared" si="3"/>
        <v>180000</v>
      </c>
      <c r="I21" s="81">
        <f t="shared" si="4"/>
        <v>14650534</v>
      </c>
      <c r="J21" s="81">
        <f t="shared" si="5"/>
        <v>2269002</v>
      </c>
      <c r="K21" s="81">
        <f t="shared" si="6"/>
        <v>16919536</v>
      </c>
    </row>
    <row r="22" spans="1:11" s="17" customFormat="1" ht="14.25" customHeight="1">
      <c r="A22" s="59" t="s">
        <v>23</v>
      </c>
      <c r="B22" s="60" t="s">
        <v>24</v>
      </c>
      <c r="C22" s="57">
        <v>4275900</v>
      </c>
      <c r="D22" s="57">
        <v>0</v>
      </c>
      <c r="E22" s="61">
        <f>SUM(C22:D22)</f>
        <v>4275900</v>
      </c>
      <c r="F22" s="49">
        <v>160000</v>
      </c>
      <c r="G22" s="49">
        <v>0</v>
      </c>
      <c r="H22" s="61">
        <f t="shared" si="3"/>
        <v>160000</v>
      </c>
      <c r="I22" s="61">
        <f t="shared" si="4"/>
        <v>4435900</v>
      </c>
      <c r="J22" s="61">
        <f t="shared" si="5"/>
        <v>0</v>
      </c>
      <c r="K22" s="61">
        <f t="shared" si="6"/>
        <v>4435900</v>
      </c>
    </row>
    <row r="23" spans="1:11" s="42" customFormat="1" ht="15" customHeight="1">
      <c r="A23" s="62" t="s">
        <v>21</v>
      </c>
      <c r="B23" s="63" t="s">
        <v>22</v>
      </c>
      <c r="C23" s="53">
        <v>7476239</v>
      </c>
      <c r="D23" s="53">
        <v>0</v>
      </c>
      <c r="E23" s="61">
        <f t="shared" si="2"/>
        <v>7476239</v>
      </c>
      <c r="F23" s="48">
        <f>50000-30000</f>
        <v>20000</v>
      </c>
      <c r="G23" s="48">
        <v>0</v>
      </c>
      <c r="H23" s="61">
        <f t="shared" si="3"/>
        <v>20000</v>
      </c>
      <c r="I23" s="61">
        <f t="shared" si="4"/>
        <v>7496239</v>
      </c>
      <c r="J23" s="61">
        <f t="shared" si="5"/>
        <v>0</v>
      </c>
      <c r="K23" s="61">
        <f t="shared" si="6"/>
        <v>7496239</v>
      </c>
    </row>
    <row r="24" spans="1:11" s="58" customFormat="1" ht="15" customHeight="1">
      <c r="A24" s="19" t="s">
        <v>72</v>
      </c>
      <c r="B24" s="20" t="s">
        <v>73</v>
      </c>
      <c r="C24" s="21">
        <v>116650</v>
      </c>
      <c r="D24" s="21">
        <v>0</v>
      </c>
      <c r="E24" s="3">
        <f>SUM(C24:D24)</f>
        <v>116650</v>
      </c>
      <c r="F24" s="21">
        <f>F27</f>
        <v>3050</v>
      </c>
      <c r="G24" s="21">
        <v>0</v>
      </c>
      <c r="H24" s="3">
        <f t="shared" si="3"/>
        <v>3050</v>
      </c>
      <c r="I24" s="3">
        <f t="shared" si="4"/>
        <v>119700</v>
      </c>
      <c r="J24" s="3">
        <f t="shared" si="5"/>
        <v>0</v>
      </c>
      <c r="K24" s="3">
        <f t="shared" si="6"/>
        <v>119700</v>
      </c>
    </row>
    <row r="25" spans="1:11" s="64" customFormat="1" ht="15" customHeight="1">
      <c r="A25" s="23"/>
      <c r="B25" s="24" t="s">
        <v>11</v>
      </c>
      <c r="C25" s="25"/>
      <c r="D25" s="25"/>
      <c r="E25" s="5"/>
      <c r="F25" s="25"/>
      <c r="G25" s="25"/>
      <c r="H25" s="5"/>
      <c r="I25" s="5"/>
      <c r="J25" s="5"/>
      <c r="K25" s="5"/>
    </row>
    <row r="26" spans="1:11" s="77" customFormat="1" ht="15" customHeight="1">
      <c r="A26" s="27"/>
      <c r="B26" s="6" t="s">
        <v>12</v>
      </c>
      <c r="C26" s="28">
        <v>0</v>
      </c>
      <c r="D26" s="28">
        <v>0</v>
      </c>
      <c r="E26" s="7">
        <f aca="true" t="shared" si="7" ref="E26:E31">SUM(C26:D26)</f>
        <v>0</v>
      </c>
      <c r="F26" s="28">
        <v>0</v>
      </c>
      <c r="G26" s="28">
        <v>0</v>
      </c>
      <c r="H26" s="7">
        <f aca="true" t="shared" si="8" ref="H26:H31">F26+G26</f>
        <v>0</v>
      </c>
      <c r="I26" s="7">
        <f aca="true" t="shared" si="9" ref="I26:K30">C26+F26</f>
        <v>0</v>
      </c>
      <c r="J26" s="7">
        <f t="shared" si="9"/>
        <v>0</v>
      </c>
      <c r="K26" s="7">
        <f t="shared" si="9"/>
        <v>0</v>
      </c>
    </row>
    <row r="27" spans="1:11" s="39" customFormat="1" ht="14.25" customHeight="1">
      <c r="A27" s="78">
        <v>63095</v>
      </c>
      <c r="B27" s="79" t="s">
        <v>17</v>
      </c>
      <c r="C27" s="80">
        <v>116650</v>
      </c>
      <c r="D27" s="80">
        <v>0</v>
      </c>
      <c r="E27" s="81">
        <f t="shared" si="7"/>
        <v>116650</v>
      </c>
      <c r="F27" s="51">
        <f>SUM(F28:F30)</f>
        <v>3050</v>
      </c>
      <c r="G27" s="51">
        <v>0</v>
      </c>
      <c r="H27" s="81">
        <f t="shared" si="8"/>
        <v>3050</v>
      </c>
      <c r="I27" s="81">
        <f t="shared" si="9"/>
        <v>119700</v>
      </c>
      <c r="J27" s="81">
        <f t="shared" si="9"/>
        <v>0</v>
      </c>
      <c r="K27" s="81">
        <f t="shared" si="9"/>
        <v>119700</v>
      </c>
    </row>
    <row r="28" spans="1:11" s="42" customFormat="1" ht="15" customHeight="1">
      <c r="A28" s="62" t="s">
        <v>32</v>
      </c>
      <c r="B28" s="63" t="s">
        <v>33</v>
      </c>
      <c r="C28" s="53">
        <v>16450</v>
      </c>
      <c r="D28" s="53">
        <v>0</v>
      </c>
      <c r="E28" s="61">
        <f t="shared" si="7"/>
        <v>16450</v>
      </c>
      <c r="F28" s="48">
        <v>-600</v>
      </c>
      <c r="G28" s="48">
        <v>0</v>
      </c>
      <c r="H28" s="61">
        <f t="shared" si="8"/>
        <v>-600</v>
      </c>
      <c r="I28" s="61">
        <f t="shared" si="9"/>
        <v>15850</v>
      </c>
      <c r="J28" s="61">
        <f t="shared" si="9"/>
        <v>0</v>
      </c>
      <c r="K28" s="61">
        <f t="shared" si="9"/>
        <v>15850</v>
      </c>
    </row>
    <row r="29" spans="1:11" s="44" customFormat="1" ht="15" customHeight="1">
      <c r="A29" s="62" t="s">
        <v>25</v>
      </c>
      <c r="B29" s="63" t="s">
        <v>26</v>
      </c>
      <c r="C29" s="48">
        <v>100200</v>
      </c>
      <c r="D29" s="48">
        <v>0</v>
      </c>
      <c r="E29" s="61">
        <f t="shared" si="7"/>
        <v>100200</v>
      </c>
      <c r="F29" s="48">
        <v>3050</v>
      </c>
      <c r="G29" s="48">
        <v>0</v>
      </c>
      <c r="H29" s="61">
        <f t="shared" si="8"/>
        <v>3050</v>
      </c>
      <c r="I29" s="61">
        <f t="shared" si="9"/>
        <v>103250</v>
      </c>
      <c r="J29" s="61">
        <f t="shared" si="9"/>
        <v>0</v>
      </c>
      <c r="K29" s="61">
        <f t="shared" si="9"/>
        <v>103250</v>
      </c>
    </row>
    <row r="30" spans="1:11" s="42" customFormat="1" ht="15" customHeight="1">
      <c r="A30" s="62" t="s">
        <v>28</v>
      </c>
      <c r="B30" s="63" t="s">
        <v>79</v>
      </c>
      <c r="C30" s="53">
        <v>0</v>
      </c>
      <c r="D30" s="53">
        <v>0</v>
      </c>
      <c r="E30" s="61">
        <f t="shared" si="7"/>
        <v>0</v>
      </c>
      <c r="F30" s="48">
        <v>600</v>
      </c>
      <c r="G30" s="48">
        <v>0</v>
      </c>
      <c r="H30" s="61">
        <f t="shared" si="8"/>
        <v>600</v>
      </c>
      <c r="I30" s="61">
        <f t="shared" si="9"/>
        <v>600</v>
      </c>
      <c r="J30" s="61">
        <f t="shared" si="9"/>
        <v>0</v>
      </c>
      <c r="K30" s="61">
        <f t="shared" si="9"/>
        <v>600</v>
      </c>
    </row>
    <row r="31" spans="1:11" s="22" customFormat="1" ht="15" customHeight="1">
      <c r="A31" s="19" t="s">
        <v>59</v>
      </c>
      <c r="B31" s="20" t="s">
        <v>60</v>
      </c>
      <c r="C31" s="21">
        <v>10419000</v>
      </c>
      <c r="D31" s="21">
        <v>0</v>
      </c>
      <c r="E31" s="3">
        <f t="shared" si="7"/>
        <v>10419000</v>
      </c>
      <c r="F31" s="21">
        <f>F37+F34</f>
        <v>671000</v>
      </c>
      <c r="G31" s="21">
        <v>0</v>
      </c>
      <c r="H31" s="3">
        <f t="shared" si="8"/>
        <v>671000</v>
      </c>
      <c r="I31" s="3">
        <f>C31+F31</f>
        <v>11090000</v>
      </c>
      <c r="J31" s="3">
        <f>D31+G31</f>
        <v>0</v>
      </c>
      <c r="K31" s="3">
        <f>E31+H31</f>
        <v>11090000</v>
      </c>
    </row>
    <row r="32" spans="1:11" s="26" customFormat="1" ht="15" customHeight="1">
      <c r="A32" s="23"/>
      <c r="B32" s="24" t="s">
        <v>11</v>
      </c>
      <c r="C32" s="25"/>
      <c r="D32" s="25"/>
      <c r="E32" s="5"/>
      <c r="F32" s="25"/>
      <c r="G32" s="25"/>
      <c r="H32" s="5"/>
      <c r="I32" s="5"/>
      <c r="J32" s="5"/>
      <c r="K32" s="5"/>
    </row>
    <row r="33" spans="1:11" s="29" customFormat="1" ht="15" customHeight="1">
      <c r="A33" s="27"/>
      <c r="B33" s="6" t="s">
        <v>12</v>
      </c>
      <c r="C33" s="28">
        <v>5825000</v>
      </c>
      <c r="D33" s="28">
        <v>0</v>
      </c>
      <c r="E33" s="7">
        <f aca="true" t="shared" si="10" ref="E33:E39">SUM(C33:D33)</f>
        <v>5825000</v>
      </c>
      <c r="F33" s="28">
        <f>F38</f>
        <v>520000</v>
      </c>
      <c r="G33" s="28">
        <v>0</v>
      </c>
      <c r="H33" s="7">
        <f aca="true" t="shared" si="11" ref="H33:H39">F33+G33</f>
        <v>520000</v>
      </c>
      <c r="I33" s="7">
        <f aca="true" t="shared" si="12" ref="I33:K38">C33+F33</f>
        <v>6345000</v>
      </c>
      <c r="J33" s="7">
        <f t="shared" si="12"/>
        <v>0</v>
      </c>
      <c r="K33" s="7">
        <f t="shared" si="12"/>
        <v>6345000</v>
      </c>
    </row>
    <row r="34" spans="1:11" s="39" customFormat="1" ht="15.75" customHeight="1">
      <c r="A34" s="38">
        <v>70021</v>
      </c>
      <c r="B34" s="39" t="s">
        <v>89</v>
      </c>
      <c r="C34" s="30">
        <v>3820000</v>
      </c>
      <c r="D34" s="30">
        <v>0</v>
      </c>
      <c r="E34" s="8">
        <f t="shared" si="10"/>
        <v>3820000</v>
      </c>
      <c r="F34" s="40">
        <f>SUM(F35:F36)</f>
        <v>151000</v>
      </c>
      <c r="G34" s="40">
        <f>G35</f>
        <v>0</v>
      </c>
      <c r="H34" s="8">
        <f t="shared" si="11"/>
        <v>151000</v>
      </c>
      <c r="I34" s="8">
        <f t="shared" si="12"/>
        <v>3971000</v>
      </c>
      <c r="J34" s="8">
        <f t="shared" si="12"/>
        <v>0</v>
      </c>
      <c r="K34" s="8">
        <f t="shared" si="12"/>
        <v>3971000</v>
      </c>
    </row>
    <row r="35" spans="1:11" s="42" customFormat="1" ht="15" customHeight="1">
      <c r="A35" s="41" t="s">
        <v>23</v>
      </c>
      <c r="B35" s="42" t="s">
        <v>24</v>
      </c>
      <c r="C35" s="31">
        <v>3700000</v>
      </c>
      <c r="D35" s="31">
        <v>0</v>
      </c>
      <c r="E35" s="9">
        <f t="shared" si="10"/>
        <v>3700000</v>
      </c>
      <c r="F35" s="43">
        <f>41000-40000</f>
        <v>1000</v>
      </c>
      <c r="G35" s="43">
        <v>0</v>
      </c>
      <c r="H35" s="9">
        <f t="shared" si="11"/>
        <v>1000</v>
      </c>
      <c r="I35" s="9">
        <f t="shared" si="12"/>
        <v>3701000</v>
      </c>
      <c r="J35" s="9">
        <f t="shared" si="12"/>
        <v>0</v>
      </c>
      <c r="K35" s="9">
        <f t="shared" si="12"/>
        <v>3701000</v>
      </c>
    </row>
    <row r="36" spans="1:11" s="44" customFormat="1" ht="15" customHeight="1">
      <c r="A36" s="62" t="s">
        <v>25</v>
      </c>
      <c r="B36" s="63" t="s">
        <v>26</v>
      </c>
      <c r="C36" s="48">
        <v>0</v>
      </c>
      <c r="D36" s="48">
        <v>0</v>
      </c>
      <c r="E36" s="61">
        <f>SUM(C36:D36)</f>
        <v>0</v>
      </c>
      <c r="F36" s="48">
        <v>150000</v>
      </c>
      <c r="G36" s="48">
        <v>0</v>
      </c>
      <c r="H36" s="61">
        <f t="shared" si="11"/>
        <v>150000</v>
      </c>
      <c r="I36" s="61">
        <f t="shared" si="12"/>
        <v>150000</v>
      </c>
      <c r="J36" s="61">
        <f t="shared" si="12"/>
        <v>0</v>
      </c>
      <c r="K36" s="61">
        <f t="shared" si="12"/>
        <v>150000</v>
      </c>
    </row>
    <row r="37" spans="1:11" s="39" customFormat="1" ht="15" customHeight="1">
      <c r="A37" s="38">
        <v>70095</v>
      </c>
      <c r="B37" s="39" t="s">
        <v>90</v>
      </c>
      <c r="C37" s="30">
        <v>2807000</v>
      </c>
      <c r="D37" s="30">
        <v>0</v>
      </c>
      <c r="E37" s="8">
        <f t="shared" si="10"/>
        <v>2807000</v>
      </c>
      <c r="F37" s="40">
        <f>SUM(F38:F38)</f>
        <v>520000</v>
      </c>
      <c r="G37" s="40">
        <f>G38</f>
        <v>0</v>
      </c>
      <c r="H37" s="8">
        <f t="shared" si="11"/>
        <v>520000</v>
      </c>
      <c r="I37" s="8">
        <f t="shared" si="12"/>
        <v>3327000</v>
      </c>
      <c r="J37" s="8">
        <f t="shared" si="12"/>
        <v>0</v>
      </c>
      <c r="K37" s="8">
        <f t="shared" si="12"/>
        <v>3327000</v>
      </c>
    </row>
    <row r="38" spans="1:11" s="42" customFormat="1" ht="15" customHeight="1">
      <c r="A38" s="41" t="s">
        <v>21</v>
      </c>
      <c r="B38" s="42" t="s">
        <v>22</v>
      </c>
      <c r="C38" s="31">
        <v>2625000</v>
      </c>
      <c r="D38" s="31">
        <v>0</v>
      </c>
      <c r="E38" s="9">
        <f t="shared" si="10"/>
        <v>2625000</v>
      </c>
      <c r="F38" s="43">
        <v>520000</v>
      </c>
      <c r="G38" s="43">
        <v>0</v>
      </c>
      <c r="H38" s="9">
        <f t="shared" si="11"/>
        <v>520000</v>
      </c>
      <c r="I38" s="9">
        <f t="shared" si="12"/>
        <v>3145000</v>
      </c>
      <c r="J38" s="9">
        <f t="shared" si="12"/>
        <v>0</v>
      </c>
      <c r="K38" s="9">
        <f t="shared" si="12"/>
        <v>3145000</v>
      </c>
    </row>
    <row r="39" spans="1:11" s="22" customFormat="1" ht="15" customHeight="1">
      <c r="A39" s="65" t="s">
        <v>29</v>
      </c>
      <c r="B39" s="66" t="s">
        <v>58</v>
      </c>
      <c r="C39" s="67">
        <v>15983508</v>
      </c>
      <c r="D39" s="67">
        <v>473495</v>
      </c>
      <c r="E39" s="68">
        <f t="shared" si="10"/>
        <v>16457003</v>
      </c>
      <c r="F39" s="67">
        <f>F42+F44</f>
        <v>21400</v>
      </c>
      <c r="G39" s="67">
        <f>G42</f>
        <v>0</v>
      </c>
      <c r="H39" s="68">
        <f t="shared" si="11"/>
        <v>21400</v>
      </c>
      <c r="I39" s="68">
        <f>C39+F39</f>
        <v>16004908</v>
      </c>
      <c r="J39" s="68">
        <f>D39+G39</f>
        <v>473495</v>
      </c>
      <c r="K39" s="68">
        <f>E39+H39</f>
        <v>16478403</v>
      </c>
    </row>
    <row r="40" spans="1:11" s="26" customFormat="1" ht="15" customHeight="1">
      <c r="A40" s="69"/>
      <c r="B40" s="70" t="s">
        <v>11</v>
      </c>
      <c r="C40" s="71"/>
      <c r="D40" s="71"/>
      <c r="E40" s="72"/>
      <c r="F40" s="71"/>
      <c r="G40" s="71"/>
      <c r="H40" s="72"/>
      <c r="I40" s="72"/>
      <c r="J40" s="72"/>
      <c r="K40" s="72"/>
    </row>
    <row r="41" spans="1:11" s="29" customFormat="1" ht="15" customHeight="1">
      <c r="A41" s="73"/>
      <c r="B41" s="74" t="s">
        <v>12</v>
      </c>
      <c r="C41" s="75">
        <v>530000</v>
      </c>
      <c r="D41" s="75">
        <v>0</v>
      </c>
      <c r="E41" s="76">
        <f aca="true" t="shared" si="13" ref="E41:E48">SUM(C41:D41)</f>
        <v>530000</v>
      </c>
      <c r="F41" s="75">
        <v>0</v>
      </c>
      <c r="G41" s="75">
        <v>0</v>
      </c>
      <c r="H41" s="76">
        <f aca="true" t="shared" si="14" ref="H41:H48">F41+G41</f>
        <v>0</v>
      </c>
      <c r="I41" s="76">
        <f aca="true" t="shared" si="15" ref="I41:K54">C41+F41</f>
        <v>530000</v>
      </c>
      <c r="J41" s="76">
        <f t="shared" si="15"/>
        <v>0</v>
      </c>
      <c r="K41" s="76">
        <f t="shared" si="15"/>
        <v>530000</v>
      </c>
    </row>
    <row r="42" spans="1:11" s="39" customFormat="1" ht="15" customHeight="1">
      <c r="A42" s="78">
        <v>75023</v>
      </c>
      <c r="B42" s="79" t="s">
        <v>68</v>
      </c>
      <c r="C42" s="80">
        <v>15181315</v>
      </c>
      <c r="D42" s="80">
        <v>18282</v>
      </c>
      <c r="E42" s="81">
        <f t="shared" si="13"/>
        <v>15199597</v>
      </c>
      <c r="F42" s="51">
        <f>SUM(F43:F43)</f>
        <v>22500</v>
      </c>
      <c r="G42" s="51">
        <f>SUM(G43:G43)</f>
        <v>0</v>
      </c>
      <c r="H42" s="81">
        <f t="shared" si="14"/>
        <v>22500</v>
      </c>
      <c r="I42" s="81">
        <f t="shared" si="15"/>
        <v>15203815</v>
      </c>
      <c r="J42" s="81">
        <f t="shared" si="15"/>
        <v>18282</v>
      </c>
      <c r="K42" s="81">
        <f t="shared" si="15"/>
        <v>15222097</v>
      </c>
    </row>
    <row r="43" spans="1:11" s="35" customFormat="1" ht="15" customHeight="1">
      <c r="A43" s="62" t="s">
        <v>25</v>
      </c>
      <c r="B43" s="63" t="s">
        <v>26</v>
      </c>
      <c r="C43" s="48">
        <v>815806</v>
      </c>
      <c r="D43" s="48">
        <v>0</v>
      </c>
      <c r="E43" s="61">
        <f t="shared" si="13"/>
        <v>815806</v>
      </c>
      <c r="F43" s="48">
        <v>22500</v>
      </c>
      <c r="G43" s="48">
        <v>0</v>
      </c>
      <c r="H43" s="61">
        <f t="shared" si="14"/>
        <v>22500</v>
      </c>
      <c r="I43" s="61">
        <f t="shared" si="15"/>
        <v>838306</v>
      </c>
      <c r="J43" s="61">
        <f t="shared" si="15"/>
        <v>0</v>
      </c>
      <c r="K43" s="61">
        <f t="shared" si="15"/>
        <v>838306</v>
      </c>
    </row>
    <row r="44" spans="1:11" s="39" customFormat="1" ht="15" customHeight="1">
      <c r="A44" s="78">
        <v>75095</v>
      </c>
      <c r="B44" s="79" t="s">
        <v>17</v>
      </c>
      <c r="C44" s="80">
        <v>75631</v>
      </c>
      <c r="D44" s="80">
        <v>0</v>
      </c>
      <c r="E44" s="81">
        <f t="shared" si="13"/>
        <v>75631</v>
      </c>
      <c r="F44" s="51">
        <f>SUM(F45:F47)</f>
        <v>-1100</v>
      </c>
      <c r="G44" s="51">
        <v>0</v>
      </c>
      <c r="H44" s="81">
        <f t="shared" si="14"/>
        <v>-1100</v>
      </c>
      <c r="I44" s="81">
        <f t="shared" si="15"/>
        <v>74531</v>
      </c>
      <c r="J44" s="81">
        <f t="shared" si="15"/>
        <v>0</v>
      </c>
      <c r="K44" s="81">
        <f t="shared" si="15"/>
        <v>74531</v>
      </c>
    </row>
    <row r="45" spans="1:11" s="42" customFormat="1" ht="15" customHeight="1">
      <c r="A45" s="62" t="s">
        <v>32</v>
      </c>
      <c r="B45" s="63" t="s">
        <v>33</v>
      </c>
      <c r="C45" s="53">
        <v>8031</v>
      </c>
      <c r="D45" s="53">
        <v>0</v>
      </c>
      <c r="E45" s="61">
        <f t="shared" si="13"/>
        <v>8031</v>
      </c>
      <c r="F45" s="48">
        <v>-510</v>
      </c>
      <c r="G45" s="48">
        <v>0</v>
      </c>
      <c r="H45" s="61">
        <f t="shared" si="14"/>
        <v>-510</v>
      </c>
      <c r="I45" s="61">
        <f t="shared" si="15"/>
        <v>7521</v>
      </c>
      <c r="J45" s="61">
        <f t="shared" si="15"/>
        <v>0</v>
      </c>
      <c r="K45" s="61">
        <f t="shared" si="15"/>
        <v>7521</v>
      </c>
    </row>
    <row r="46" spans="1:11" s="44" customFormat="1" ht="15" customHeight="1">
      <c r="A46" s="62" t="s">
        <v>39</v>
      </c>
      <c r="B46" s="63" t="s">
        <v>40</v>
      </c>
      <c r="C46" s="48">
        <v>1200</v>
      </c>
      <c r="D46" s="48">
        <v>0</v>
      </c>
      <c r="E46" s="61">
        <f t="shared" si="13"/>
        <v>1200</v>
      </c>
      <c r="F46" s="48">
        <v>-140</v>
      </c>
      <c r="G46" s="48">
        <v>0</v>
      </c>
      <c r="H46" s="61">
        <f t="shared" si="14"/>
        <v>-140</v>
      </c>
      <c r="I46" s="61">
        <f t="shared" si="15"/>
        <v>1060</v>
      </c>
      <c r="J46" s="61">
        <f t="shared" si="15"/>
        <v>0</v>
      </c>
      <c r="K46" s="61">
        <f t="shared" si="15"/>
        <v>1060</v>
      </c>
    </row>
    <row r="47" spans="1:11" s="42" customFormat="1" ht="15" customHeight="1">
      <c r="A47" s="62" t="s">
        <v>25</v>
      </c>
      <c r="B47" s="63" t="s">
        <v>26</v>
      </c>
      <c r="C47" s="53">
        <v>8400</v>
      </c>
      <c r="D47" s="53">
        <v>0</v>
      </c>
      <c r="E47" s="61">
        <f t="shared" si="13"/>
        <v>8400</v>
      </c>
      <c r="F47" s="48">
        <v>-450</v>
      </c>
      <c r="G47" s="48">
        <v>0</v>
      </c>
      <c r="H47" s="61">
        <f t="shared" si="14"/>
        <v>-450</v>
      </c>
      <c r="I47" s="61">
        <f t="shared" si="15"/>
        <v>7950</v>
      </c>
      <c r="J47" s="61">
        <f t="shared" si="15"/>
        <v>0</v>
      </c>
      <c r="K47" s="61">
        <f t="shared" si="15"/>
        <v>7950</v>
      </c>
    </row>
    <row r="48" spans="1:11" s="58" customFormat="1" ht="15" customHeight="1">
      <c r="A48" s="65" t="s">
        <v>30</v>
      </c>
      <c r="B48" s="66" t="s">
        <v>31</v>
      </c>
      <c r="C48" s="67">
        <v>2395929</v>
      </c>
      <c r="D48" s="67">
        <v>4230</v>
      </c>
      <c r="E48" s="68">
        <f t="shared" si="13"/>
        <v>2400159</v>
      </c>
      <c r="F48" s="67">
        <v>0</v>
      </c>
      <c r="G48" s="67">
        <v>0</v>
      </c>
      <c r="H48" s="68">
        <f t="shared" si="14"/>
        <v>0</v>
      </c>
      <c r="I48" s="68">
        <f t="shared" si="15"/>
        <v>2395929</v>
      </c>
      <c r="J48" s="68">
        <f t="shared" si="15"/>
        <v>4230</v>
      </c>
      <c r="K48" s="68">
        <f t="shared" si="15"/>
        <v>2400159</v>
      </c>
    </row>
    <row r="49" spans="1:11" s="64" customFormat="1" ht="15" customHeight="1">
      <c r="A49" s="69"/>
      <c r="B49" s="70" t="s">
        <v>11</v>
      </c>
      <c r="C49" s="71"/>
      <c r="D49" s="71"/>
      <c r="E49" s="72"/>
      <c r="F49" s="71"/>
      <c r="G49" s="71"/>
      <c r="H49" s="72"/>
      <c r="I49" s="72"/>
      <c r="J49" s="72"/>
      <c r="K49" s="72"/>
    </row>
    <row r="50" spans="1:11" s="77" customFormat="1" ht="15" customHeight="1">
      <c r="A50" s="73"/>
      <c r="B50" s="74" t="s">
        <v>12</v>
      </c>
      <c r="C50" s="75">
        <v>158500</v>
      </c>
      <c r="D50" s="75">
        <v>0</v>
      </c>
      <c r="E50" s="76">
        <f>SUM(C50:D50)</f>
        <v>158500</v>
      </c>
      <c r="F50" s="75">
        <v>0</v>
      </c>
      <c r="G50" s="75">
        <v>0</v>
      </c>
      <c r="H50" s="76">
        <f>F50+G50</f>
        <v>0</v>
      </c>
      <c r="I50" s="76">
        <f>C50+F50</f>
        <v>158500</v>
      </c>
      <c r="J50" s="76">
        <f>D50+G50</f>
        <v>0</v>
      </c>
      <c r="K50" s="76">
        <f>E50+H50</f>
        <v>158500</v>
      </c>
    </row>
    <row r="51" spans="1:11" s="39" customFormat="1" ht="15" customHeight="1">
      <c r="A51" s="78">
        <v>75416</v>
      </c>
      <c r="B51" s="79" t="s">
        <v>108</v>
      </c>
      <c r="C51" s="80">
        <v>1839000</v>
      </c>
      <c r="D51" s="80">
        <v>0</v>
      </c>
      <c r="E51" s="81">
        <f>SUM(C51:D51)</f>
        <v>1839000</v>
      </c>
      <c r="F51" s="51">
        <f>SUM(F52:F53)</f>
        <v>0</v>
      </c>
      <c r="G51" s="51">
        <v>0</v>
      </c>
      <c r="H51" s="81">
        <f>F51+G51</f>
        <v>0</v>
      </c>
      <c r="I51" s="81">
        <f aca="true" t="shared" si="16" ref="I51:K53">C51+F51</f>
        <v>1839000</v>
      </c>
      <c r="J51" s="81">
        <f t="shared" si="16"/>
        <v>0</v>
      </c>
      <c r="K51" s="81">
        <f t="shared" si="16"/>
        <v>1839000</v>
      </c>
    </row>
    <row r="52" spans="1:11" s="33" customFormat="1" ht="15" customHeight="1">
      <c r="A52" s="59" t="s">
        <v>25</v>
      </c>
      <c r="B52" s="60" t="s">
        <v>26</v>
      </c>
      <c r="C52" s="36">
        <v>115450</v>
      </c>
      <c r="D52" s="36">
        <v>0</v>
      </c>
      <c r="E52" s="10">
        <f>SUM(C52:D52)</f>
        <v>115450</v>
      </c>
      <c r="F52" s="34">
        <v>-5000</v>
      </c>
      <c r="G52" s="34">
        <v>0</v>
      </c>
      <c r="H52" s="10">
        <f>F52+G52</f>
        <v>-5000</v>
      </c>
      <c r="I52" s="10">
        <f t="shared" si="16"/>
        <v>110450</v>
      </c>
      <c r="J52" s="10">
        <f t="shared" si="16"/>
        <v>0</v>
      </c>
      <c r="K52" s="10">
        <f t="shared" si="16"/>
        <v>110450</v>
      </c>
    </row>
    <row r="53" spans="1:11" s="16" customFormat="1" ht="15" customHeight="1">
      <c r="A53" s="41" t="s">
        <v>87</v>
      </c>
      <c r="B53" s="42" t="s">
        <v>88</v>
      </c>
      <c r="C53" s="49">
        <v>3000</v>
      </c>
      <c r="D53" s="49">
        <v>0</v>
      </c>
      <c r="E53" s="61">
        <f>SUM(C53:D53)</f>
        <v>3000</v>
      </c>
      <c r="F53" s="49">
        <v>5000</v>
      </c>
      <c r="G53" s="49">
        <v>0</v>
      </c>
      <c r="H53" s="61">
        <f>SUM(F53:G53)</f>
        <v>5000</v>
      </c>
      <c r="I53" s="61">
        <f t="shared" si="16"/>
        <v>8000</v>
      </c>
      <c r="J53" s="61">
        <f t="shared" si="16"/>
        <v>0</v>
      </c>
      <c r="K53" s="61">
        <f t="shared" si="16"/>
        <v>8000</v>
      </c>
    </row>
    <row r="54" spans="1:11" s="12" customFormat="1" ht="15" customHeight="1">
      <c r="A54" s="93" t="s">
        <v>34</v>
      </c>
      <c r="B54" s="94" t="s">
        <v>35</v>
      </c>
      <c r="C54" s="54">
        <v>5459229</v>
      </c>
      <c r="D54" s="54">
        <v>0</v>
      </c>
      <c r="E54" s="68">
        <f>SUM(C54:D54)</f>
        <v>5459229</v>
      </c>
      <c r="F54" s="54">
        <f>F57</f>
        <v>222326</v>
      </c>
      <c r="G54" s="54">
        <v>0</v>
      </c>
      <c r="H54" s="68">
        <f>F54+G54</f>
        <v>222326</v>
      </c>
      <c r="I54" s="68">
        <f t="shared" si="15"/>
        <v>5681555</v>
      </c>
      <c r="J54" s="68">
        <f t="shared" si="15"/>
        <v>0</v>
      </c>
      <c r="K54" s="68">
        <f t="shared" si="15"/>
        <v>5681555</v>
      </c>
    </row>
    <row r="55" spans="1:11" s="13" customFormat="1" ht="15" customHeight="1">
      <c r="A55" s="95"/>
      <c r="B55" s="96" t="s">
        <v>11</v>
      </c>
      <c r="C55" s="55"/>
      <c r="D55" s="55"/>
      <c r="E55" s="72"/>
      <c r="F55" s="55"/>
      <c r="G55" s="55"/>
      <c r="H55" s="72"/>
      <c r="I55" s="72"/>
      <c r="J55" s="72"/>
      <c r="K55" s="72"/>
    </row>
    <row r="56" spans="1:11" s="14" customFormat="1" ht="15" customHeight="1">
      <c r="A56" s="97"/>
      <c r="B56" s="74" t="s">
        <v>12</v>
      </c>
      <c r="C56" s="56">
        <v>1268223</v>
      </c>
      <c r="D56" s="56">
        <v>0</v>
      </c>
      <c r="E56" s="76">
        <f aca="true" t="shared" si="17" ref="E56:E61">SUM(C56:D56)</f>
        <v>1268223</v>
      </c>
      <c r="F56" s="56">
        <f>F59+F60</f>
        <v>263326</v>
      </c>
      <c r="G56" s="56">
        <v>0</v>
      </c>
      <c r="H56" s="76">
        <f aca="true" t="shared" si="18" ref="H56:H61">F56+G56</f>
        <v>263326</v>
      </c>
      <c r="I56" s="76">
        <f aca="true" t="shared" si="19" ref="I56:K61">C56+F56</f>
        <v>1531549</v>
      </c>
      <c r="J56" s="76">
        <f t="shared" si="19"/>
        <v>0</v>
      </c>
      <c r="K56" s="76">
        <f t="shared" si="19"/>
        <v>1531549</v>
      </c>
    </row>
    <row r="57" spans="1:11" s="15" customFormat="1" ht="15" customHeight="1">
      <c r="A57" s="90">
        <v>75818</v>
      </c>
      <c r="B57" s="91" t="s">
        <v>70</v>
      </c>
      <c r="C57" s="92">
        <v>5390674</v>
      </c>
      <c r="D57" s="92">
        <v>0</v>
      </c>
      <c r="E57" s="81">
        <f t="shared" si="17"/>
        <v>5390674</v>
      </c>
      <c r="F57" s="50">
        <f>SUM(F58:F60)</f>
        <v>222326</v>
      </c>
      <c r="G57" s="50">
        <v>0</v>
      </c>
      <c r="H57" s="81">
        <f t="shared" si="18"/>
        <v>222326</v>
      </c>
      <c r="I57" s="81">
        <f t="shared" si="19"/>
        <v>5613000</v>
      </c>
      <c r="J57" s="81">
        <f t="shared" si="19"/>
        <v>0</v>
      </c>
      <c r="K57" s="81">
        <f t="shared" si="19"/>
        <v>5613000</v>
      </c>
    </row>
    <row r="58" spans="1:11" s="17" customFormat="1" ht="15" customHeight="1">
      <c r="A58" s="59" t="s">
        <v>71</v>
      </c>
      <c r="B58" s="60" t="s">
        <v>96</v>
      </c>
      <c r="C58" s="57">
        <v>503350</v>
      </c>
      <c r="D58" s="57">
        <v>0</v>
      </c>
      <c r="E58" s="61">
        <f t="shared" si="17"/>
        <v>503350</v>
      </c>
      <c r="F58" s="49">
        <v>-41000</v>
      </c>
      <c r="G58" s="49">
        <v>0</v>
      </c>
      <c r="H58" s="61">
        <f t="shared" si="18"/>
        <v>-41000</v>
      </c>
      <c r="I58" s="61">
        <f>C58+F58</f>
        <v>462350</v>
      </c>
      <c r="J58" s="61">
        <f>D58+G58</f>
        <v>0</v>
      </c>
      <c r="K58" s="61">
        <f>E58+H58</f>
        <v>462350</v>
      </c>
    </row>
    <row r="59" spans="1:11" s="26" customFormat="1" ht="15" customHeight="1">
      <c r="A59" s="82" t="s">
        <v>76</v>
      </c>
      <c r="B59" s="83" t="s">
        <v>106</v>
      </c>
      <c r="C59" s="53">
        <v>0</v>
      </c>
      <c r="D59" s="53">
        <v>0</v>
      </c>
      <c r="E59" s="61">
        <f t="shared" si="17"/>
        <v>0</v>
      </c>
      <c r="F59" s="53">
        <v>191000</v>
      </c>
      <c r="G59" s="53">
        <v>0</v>
      </c>
      <c r="H59" s="61">
        <f t="shared" si="18"/>
        <v>191000</v>
      </c>
      <c r="I59" s="61">
        <f t="shared" si="19"/>
        <v>191000</v>
      </c>
      <c r="J59" s="61">
        <f t="shared" si="19"/>
        <v>0</v>
      </c>
      <c r="K59" s="61">
        <f t="shared" si="19"/>
        <v>191000</v>
      </c>
    </row>
    <row r="60" spans="1:11" s="26" customFormat="1" ht="15" customHeight="1">
      <c r="A60" s="82" t="s">
        <v>76</v>
      </c>
      <c r="B60" s="83" t="s">
        <v>107</v>
      </c>
      <c r="C60" s="53">
        <v>788223</v>
      </c>
      <c r="D60" s="53">
        <v>0</v>
      </c>
      <c r="E60" s="61">
        <f t="shared" si="17"/>
        <v>788223</v>
      </c>
      <c r="F60" s="53">
        <v>72326</v>
      </c>
      <c r="G60" s="53">
        <v>0</v>
      </c>
      <c r="H60" s="61">
        <f t="shared" si="18"/>
        <v>72326</v>
      </c>
      <c r="I60" s="61">
        <f>C60+F60</f>
        <v>860549</v>
      </c>
      <c r="J60" s="61">
        <f>D60+G60</f>
        <v>0</v>
      </c>
      <c r="K60" s="61">
        <f>E60+H60</f>
        <v>860549</v>
      </c>
    </row>
    <row r="61" spans="1:11" s="22" customFormat="1" ht="15" customHeight="1">
      <c r="A61" s="65" t="s">
        <v>36</v>
      </c>
      <c r="B61" s="66" t="s">
        <v>37</v>
      </c>
      <c r="C61" s="67">
        <v>47547036</v>
      </c>
      <c r="D61" s="67">
        <v>239815</v>
      </c>
      <c r="E61" s="68">
        <f t="shared" si="17"/>
        <v>47786851</v>
      </c>
      <c r="F61" s="67">
        <f>F64+F67+F69</f>
        <v>30171</v>
      </c>
      <c r="G61" s="67">
        <f>G64+G67+G69</f>
        <v>0</v>
      </c>
      <c r="H61" s="68">
        <f t="shared" si="18"/>
        <v>30171</v>
      </c>
      <c r="I61" s="68">
        <f t="shared" si="19"/>
        <v>47577207</v>
      </c>
      <c r="J61" s="68">
        <f t="shared" si="19"/>
        <v>239815</v>
      </c>
      <c r="K61" s="68">
        <f t="shared" si="19"/>
        <v>47817022</v>
      </c>
    </row>
    <row r="62" spans="1:11" s="26" customFormat="1" ht="15" customHeight="1">
      <c r="A62" s="69"/>
      <c r="B62" s="70" t="s">
        <v>11</v>
      </c>
      <c r="C62" s="71"/>
      <c r="D62" s="71"/>
      <c r="E62" s="72"/>
      <c r="F62" s="71"/>
      <c r="G62" s="71"/>
      <c r="H62" s="72"/>
      <c r="I62" s="72"/>
      <c r="J62" s="72"/>
      <c r="K62" s="72"/>
    </row>
    <row r="63" spans="1:11" s="29" customFormat="1" ht="15" customHeight="1">
      <c r="A63" s="73"/>
      <c r="B63" s="74" t="s">
        <v>12</v>
      </c>
      <c r="C63" s="75">
        <v>3285675</v>
      </c>
      <c r="D63" s="75">
        <v>0</v>
      </c>
      <c r="E63" s="76">
        <f aca="true" t="shared" si="20" ref="E63:E68">SUM(C63:D63)</f>
        <v>3285675</v>
      </c>
      <c r="F63" s="75">
        <f>F66</f>
        <v>20000</v>
      </c>
      <c r="G63" s="75">
        <v>0</v>
      </c>
      <c r="H63" s="76">
        <f aca="true" t="shared" si="21" ref="H63:H74">F63+G63</f>
        <v>20000</v>
      </c>
      <c r="I63" s="76">
        <f aca="true" t="shared" si="22" ref="I63:K66">C63+F63</f>
        <v>3305675</v>
      </c>
      <c r="J63" s="76">
        <f t="shared" si="22"/>
        <v>0</v>
      </c>
      <c r="K63" s="76">
        <f t="shared" si="22"/>
        <v>3305675</v>
      </c>
    </row>
    <row r="64" spans="1:11" s="39" customFormat="1" ht="15" customHeight="1">
      <c r="A64" s="78">
        <v>80101</v>
      </c>
      <c r="B64" s="79" t="s">
        <v>38</v>
      </c>
      <c r="C64" s="80">
        <v>19972246</v>
      </c>
      <c r="D64" s="80">
        <v>0</v>
      </c>
      <c r="E64" s="81">
        <f t="shared" si="20"/>
        <v>19972246</v>
      </c>
      <c r="F64" s="51">
        <f>SUM(F65:F66)</f>
        <v>0</v>
      </c>
      <c r="G64" s="51">
        <v>0</v>
      </c>
      <c r="H64" s="81">
        <f t="shared" si="21"/>
        <v>0</v>
      </c>
      <c r="I64" s="81">
        <f t="shared" si="22"/>
        <v>19972246</v>
      </c>
      <c r="J64" s="81">
        <f t="shared" si="22"/>
        <v>0</v>
      </c>
      <c r="K64" s="81">
        <f t="shared" si="22"/>
        <v>19972246</v>
      </c>
    </row>
    <row r="65" spans="1:11" s="17" customFormat="1" ht="15" customHeight="1">
      <c r="A65" s="59" t="s">
        <v>23</v>
      </c>
      <c r="B65" s="60" t="s">
        <v>24</v>
      </c>
      <c r="C65" s="57">
        <v>405800</v>
      </c>
      <c r="D65" s="57">
        <v>0</v>
      </c>
      <c r="E65" s="61">
        <f t="shared" si="20"/>
        <v>405800</v>
      </c>
      <c r="F65" s="49">
        <v>-20000</v>
      </c>
      <c r="G65" s="49">
        <v>0</v>
      </c>
      <c r="H65" s="61">
        <f t="shared" si="21"/>
        <v>-20000</v>
      </c>
      <c r="I65" s="61">
        <f t="shared" si="22"/>
        <v>385800</v>
      </c>
      <c r="J65" s="61">
        <f t="shared" si="22"/>
        <v>0</v>
      </c>
      <c r="K65" s="61">
        <f t="shared" si="22"/>
        <v>385800</v>
      </c>
    </row>
    <row r="66" spans="1:11" s="42" customFormat="1" ht="15" customHeight="1">
      <c r="A66" s="62" t="s">
        <v>21</v>
      </c>
      <c r="B66" s="63" t="s">
        <v>22</v>
      </c>
      <c r="C66" s="53">
        <v>1970000</v>
      </c>
      <c r="D66" s="53">
        <v>0</v>
      </c>
      <c r="E66" s="61">
        <f t="shared" si="20"/>
        <v>1970000</v>
      </c>
      <c r="F66" s="48">
        <f>50000-30000</f>
        <v>20000</v>
      </c>
      <c r="G66" s="48">
        <v>0</v>
      </c>
      <c r="H66" s="61">
        <f t="shared" si="21"/>
        <v>20000</v>
      </c>
      <c r="I66" s="61">
        <f t="shared" si="22"/>
        <v>1990000</v>
      </c>
      <c r="J66" s="61">
        <f t="shared" si="22"/>
        <v>0</v>
      </c>
      <c r="K66" s="61">
        <f t="shared" si="22"/>
        <v>1990000</v>
      </c>
    </row>
    <row r="67" spans="1:11" s="37" customFormat="1" ht="15" customHeight="1">
      <c r="A67" s="78">
        <v>80104</v>
      </c>
      <c r="B67" s="79" t="s">
        <v>41</v>
      </c>
      <c r="C67" s="51">
        <v>11159835</v>
      </c>
      <c r="D67" s="51">
        <v>0</v>
      </c>
      <c r="E67" s="81">
        <f t="shared" si="20"/>
        <v>11159835</v>
      </c>
      <c r="F67" s="51">
        <f>SUM(F68:F68)</f>
        <v>30000</v>
      </c>
      <c r="G67" s="51">
        <v>0</v>
      </c>
      <c r="H67" s="81">
        <f t="shared" si="21"/>
        <v>30000</v>
      </c>
      <c r="I67" s="81">
        <f aca="true" t="shared" si="23" ref="I67:K68">C67+F67</f>
        <v>11189835</v>
      </c>
      <c r="J67" s="81">
        <f t="shared" si="23"/>
        <v>0</v>
      </c>
      <c r="K67" s="81">
        <f>SUM(E67+H67)</f>
        <v>11189835</v>
      </c>
    </row>
    <row r="68" spans="1:11" s="44" customFormat="1" ht="15" customHeight="1">
      <c r="A68" s="62" t="s">
        <v>23</v>
      </c>
      <c r="B68" s="63" t="s">
        <v>24</v>
      </c>
      <c r="C68" s="53">
        <v>265386</v>
      </c>
      <c r="D68" s="53">
        <v>0</v>
      </c>
      <c r="E68" s="61">
        <f t="shared" si="20"/>
        <v>265386</v>
      </c>
      <c r="F68" s="48">
        <v>30000</v>
      </c>
      <c r="G68" s="48">
        <v>0</v>
      </c>
      <c r="H68" s="61">
        <f t="shared" si="21"/>
        <v>30000</v>
      </c>
      <c r="I68" s="61">
        <f t="shared" si="23"/>
        <v>295386</v>
      </c>
      <c r="J68" s="61">
        <f t="shared" si="23"/>
        <v>0</v>
      </c>
      <c r="K68" s="61">
        <f t="shared" si="23"/>
        <v>295386</v>
      </c>
    </row>
    <row r="69" spans="1:11" s="37" customFormat="1" ht="13.5" customHeight="1">
      <c r="A69" s="78">
        <v>80110</v>
      </c>
      <c r="B69" s="79" t="s">
        <v>43</v>
      </c>
      <c r="C69" s="51">
        <v>14061300</v>
      </c>
      <c r="D69" s="51">
        <v>0</v>
      </c>
      <c r="E69" s="81">
        <f aca="true" t="shared" si="24" ref="E69:E74">SUM(C69:D69)</f>
        <v>14061300</v>
      </c>
      <c r="F69" s="51">
        <f>SUM(F70:F70)</f>
        <v>171</v>
      </c>
      <c r="G69" s="51">
        <v>0</v>
      </c>
      <c r="H69" s="81">
        <f t="shared" si="21"/>
        <v>171</v>
      </c>
      <c r="I69" s="81">
        <f>C69+F69</f>
        <v>14061471</v>
      </c>
      <c r="J69" s="81">
        <f>D69+G69</f>
        <v>0</v>
      </c>
      <c r="K69" s="81">
        <f>SUM(E69+H69)</f>
        <v>14061471</v>
      </c>
    </row>
    <row r="70" spans="1:11" s="44" customFormat="1" ht="13.5" customHeight="1">
      <c r="A70" s="62" t="s">
        <v>25</v>
      </c>
      <c r="B70" s="63" t="s">
        <v>26</v>
      </c>
      <c r="C70" s="48">
        <v>74256</v>
      </c>
      <c r="D70" s="48">
        <v>0</v>
      </c>
      <c r="E70" s="61">
        <f t="shared" si="24"/>
        <v>74256</v>
      </c>
      <c r="F70" s="48">
        <f>87+84</f>
        <v>171</v>
      </c>
      <c r="G70" s="48">
        <v>0</v>
      </c>
      <c r="H70" s="61">
        <f t="shared" si="21"/>
        <v>171</v>
      </c>
      <c r="I70" s="61">
        <f>C70+F70</f>
        <v>74427</v>
      </c>
      <c r="J70" s="61">
        <f>D70+G70</f>
        <v>0</v>
      </c>
      <c r="K70" s="61">
        <f>E70+H70</f>
        <v>74427</v>
      </c>
    </row>
    <row r="71" spans="1:11" s="37" customFormat="1" ht="15" customHeight="1">
      <c r="A71" s="78">
        <v>80195</v>
      </c>
      <c r="B71" s="79" t="s">
        <v>17</v>
      </c>
      <c r="C71" s="51">
        <v>884090</v>
      </c>
      <c r="D71" s="51">
        <v>239815</v>
      </c>
      <c r="E71" s="81">
        <f t="shared" si="24"/>
        <v>1123905</v>
      </c>
      <c r="F71" s="51">
        <f>SUM(F72:F73)</f>
        <v>0</v>
      </c>
      <c r="G71" s="51">
        <f>SUM(G72:G73)</f>
        <v>0</v>
      </c>
      <c r="H71" s="81">
        <f t="shared" si="21"/>
        <v>0</v>
      </c>
      <c r="I71" s="81">
        <f aca="true" t="shared" si="25" ref="I71:K72">C71+F71</f>
        <v>884090</v>
      </c>
      <c r="J71" s="81">
        <f t="shared" si="25"/>
        <v>239815</v>
      </c>
      <c r="K71" s="81">
        <f>SUM(E71+H71)</f>
        <v>1123905</v>
      </c>
    </row>
    <row r="72" spans="1:11" s="44" customFormat="1" ht="15" customHeight="1">
      <c r="A72" s="62" t="s">
        <v>82</v>
      </c>
      <c r="B72" s="63" t="s">
        <v>26</v>
      </c>
      <c r="C72" s="53">
        <v>650</v>
      </c>
      <c r="D72" s="53">
        <v>47478</v>
      </c>
      <c r="E72" s="61">
        <f t="shared" si="24"/>
        <v>48128</v>
      </c>
      <c r="F72" s="48">
        <v>-650</v>
      </c>
      <c r="G72" s="48">
        <v>0</v>
      </c>
      <c r="H72" s="61">
        <f t="shared" si="21"/>
        <v>-650</v>
      </c>
      <c r="I72" s="61">
        <f t="shared" si="25"/>
        <v>0</v>
      </c>
      <c r="J72" s="61">
        <f t="shared" si="25"/>
        <v>47478</v>
      </c>
      <c r="K72" s="61">
        <f t="shared" si="25"/>
        <v>47478</v>
      </c>
    </row>
    <row r="73" spans="1:11" s="44" customFormat="1" ht="15" customHeight="1">
      <c r="A73" s="62" t="s">
        <v>104</v>
      </c>
      <c r="B73" s="33" t="s">
        <v>83</v>
      </c>
      <c r="C73" s="53">
        <v>0</v>
      </c>
      <c r="D73" s="53">
        <v>0</v>
      </c>
      <c r="E73" s="61">
        <f t="shared" si="24"/>
        <v>0</v>
      </c>
      <c r="F73" s="48">
        <v>650</v>
      </c>
      <c r="G73" s="48">
        <v>0</v>
      </c>
      <c r="H73" s="61">
        <f t="shared" si="21"/>
        <v>650</v>
      </c>
      <c r="I73" s="61">
        <f aca="true" t="shared" si="26" ref="I73:K74">C73+F73</f>
        <v>650</v>
      </c>
      <c r="J73" s="61">
        <f t="shared" si="26"/>
        <v>0</v>
      </c>
      <c r="K73" s="61">
        <f t="shared" si="26"/>
        <v>650</v>
      </c>
    </row>
    <row r="74" spans="1:11" s="22" customFormat="1" ht="15" customHeight="1">
      <c r="A74" s="65" t="s">
        <v>44</v>
      </c>
      <c r="B74" s="66" t="s">
        <v>84</v>
      </c>
      <c r="C74" s="67">
        <v>767780</v>
      </c>
      <c r="D74" s="67">
        <v>0</v>
      </c>
      <c r="E74" s="68">
        <f t="shared" si="24"/>
        <v>767780</v>
      </c>
      <c r="F74" s="67">
        <f>F77</f>
        <v>0</v>
      </c>
      <c r="G74" s="67">
        <v>0</v>
      </c>
      <c r="H74" s="68">
        <f t="shared" si="21"/>
        <v>0</v>
      </c>
      <c r="I74" s="68">
        <f t="shared" si="26"/>
        <v>767780</v>
      </c>
      <c r="J74" s="68">
        <f t="shared" si="26"/>
        <v>0</v>
      </c>
      <c r="K74" s="68">
        <f t="shared" si="26"/>
        <v>767780</v>
      </c>
    </row>
    <row r="75" spans="1:11" s="26" customFormat="1" ht="15" customHeight="1">
      <c r="A75" s="69"/>
      <c r="B75" s="70" t="s">
        <v>11</v>
      </c>
      <c r="C75" s="71"/>
      <c r="D75" s="71"/>
      <c r="E75" s="72"/>
      <c r="F75" s="71"/>
      <c r="G75" s="71"/>
      <c r="H75" s="72"/>
      <c r="I75" s="72"/>
      <c r="J75" s="72"/>
      <c r="K75" s="72"/>
    </row>
    <row r="76" spans="1:11" s="29" customFormat="1" ht="15" customHeight="1">
      <c r="A76" s="73"/>
      <c r="B76" s="74" t="s">
        <v>12</v>
      </c>
      <c r="C76" s="75">
        <v>0</v>
      </c>
      <c r="D76" s="75">
        <v>0</v>
      </c>
      <c r="E76" s="76">
        <f aca="true" t="shared" si="27" ref="E76:E83">SUM(C76:D76)</f>
        <v>0</v>
      </c>
      <c r="F76" s="75">
        <f>F82</f>
        <v>35000</v>
      </c>
      <c r="G76" s="75">
        <v>0</v>
      </c>
      <c r="H76" s="76">
        <f aca="true" t="shared" si="28" ref="H76:H83">F76+G76</f>
        <v>35000</v>
      </c>
      <c r="I76" s="76">
        <f>C76+F76</f>
        <v>35000</v>
      </c>
      <c r="J76" s="76">
        <f>D76+G76</f>
        <v>0</v>
      </c>
      <c r="K76" s="76">
        <f>E76+H76</f>
        <v>35000</v>
      </c>
    </row>
    <row r="77" spans="1:11" s="37" customFormat="1" ht="15" customHeight="1">
      <c r="A77" s="78">
        <v>85305</v>
      </c>
      <c r="B77" s="79" t="s">
        <v>95</v>
      </c>
      <c r="C77" s="51">
        <v>724000</v>
      </c>
      <c r="D77" s="51">
        <v>0</v>
      </c>
      <c r="E77" s="81">
        <f t="shared" si="27"/>
        <v>724000</v>
      </c>
      <c r="F77" s="51">
        <f>SUM(F78:F82)</f>
        <v>0</v>
      </c>
      <c r="G77" s="51">
        <v>0</v>
      </c>
      <c r="H77" s="81">
        <f t="shared" si="28"/>
        <v>0</v>
      </c>
      <c r="I77" s="81">
        <f aca="true" t="shared" si="29" ref="I77:I82">C77+F77</f>
        <v>724000</v>
      </c>
      <c r="J77" s="81">
        <f aca="true" t="shared" si="30" ref="J77:J82">D77+G77</f>
        <v>0</v>
      </c>
      <c r="K77" s="81">
        <f>SUM(E77+H77)</f>
        <v>724000</v>
      </c>
    </row>
    <row r="78" spans="1:11" s="33" customFormat="1" ht="13.5" customHeight="1">
      <c r="A78" s="62" t="s">
        <v>69</v>
      </c>
      <c r="B78" s="63" t="s">
        <v>80</v>
      </c>
      <c r="C78" s="53">
        <v>32000</v>
      </c>
      <c r="D78" s="53">
        <v>0</v>
      </c>
      <c r="E78" s="61">
        <f t="shared" si="27"/>
        <v>32000</v>
      </c>
      <c r="F78" s="48">
        <v>-103</v>
      </c>
      <c r="G78" s="48">
        <v>0</v>
      </c>
      <c r="H78" s="61">
        <f t="shared" si="28"/>
        <v>-103</v>
      </c>
      <c r="I78" s="61">
        <f t="shared" si="29"/>
        <v>31897</v>
      </c>
      <c r="J78" s="61">
        <f t="shared" si="30"/>
        <v>0</v>
      </c>
      <c r="K78" s="61">
        <f aca="true" t="shared" si="31" ref="K78:K83">E78+H78</f>
        <v>31897</v>
      </c>
    </row>
    <row r="79" spans="1:11" s="44" customFormat="1" ht="15" customHeight="1">
      <c r="A79" s="62" t="s">
        <v>23</v>
      </c>
      <c r="B79" s="63" t="s">
        <v>24</v>
      </c>
      <c r="C79" s="53">
        <v>46000</v>
      </c>
      <c r="D79" s="53">
        <v>0</v>
      </c>
      <c r="E79" s="61">
        <f t="shared" si="27"/>
        <v>46000</v>
      </c>
      <c r="F79" s="48">
        <v>-35000</v>
      </c>
      <c r="G79" s="48">
        <v>0</v>
      </c>
      <c r="H79" s="61">
        <f t="shared" si="28"/>
        <v>-35000</v>
      </c>
      <c r="I79" s="61">
        <f t="shared" si="29"/>
        <v>11000</v>
      </c>
      <c r="J79" s="61">
        <f t="shared" si="30"/>
        <v>0</v>
      </c>
      <c r="K79" s="61">
        <f t="shared" si="31"/>
        <v>11000</v>
      </c>
    </row>
    <row r="80" spans="1:11" s="44" customFormat="1" ht="15" customHeight="1">
      <c r="A80" s="62" t="s">
        <v>50</v>
      </c>
      <c r="B80" s="63" t="s">
        <v>77</v>
      </c>
      <c r="C80" s="48">
        <v>700</v>
      </c>
      <c r="D80" s="48">
        <v>0</v>
      </c>
      <c r="E80" s="61">
        <f t="shared" si="27"/>
        <v>700</v>
      </c>
      <c r="F80" s="48">
        <v>680</v>
      </c>
      <c r="G80" s="48">
        <v>0</v>
      </c>
      <c r="H80" s="61">
        <f t="shared" si="28"/>
        <v>680</v>
      </c>
      <c r="I80" s="61">
        <f t="shared" si="29"/>
        <v>1380</v>
      </c>
      <c r="J80" s="61">
        <f t="shared" si="30"/>
        <v>0</v>
      </c>
      <c r="K80" s="61">
        <f t="shared" si="31"/>
        <v>1380</v>
      </c>
    </row>
    <row r="81" spans="1:11" s="11" customFormat="1" ht="15" customHeight="1">
      <c r="A81" s="59" t="s">
        <v>64</v>
      </c>
      <c r="B81" s="60" t="s">
        <v>65</v>
      </c>
      <c r="C81" s="49">
        <v>7500</v>
      </c>
      <c r="D81" s="49">
        <v>0</v>
      </c>
      <c r="E81" s="61">
        <f t="shared" si="27"/>
        <v>7500</v>
      </c>
      <c r="F81" s="49">
        <v>-577</v>
      </c>
      <c r="G81" s="49">
        <v>0</v>
      </c>
      <c r="H81" s="61">
        <f t="shared" si="28"/>
        <v>-577</v>
      </c>
      <c r="I81" s="61">
        <f t="shared" si="29"/>
        <v>6923</v>
      </c>
      <c r="J81" s="61">
        <f t="shared" si="30"/>
        <v>0</v>
      </c>
      <c r="K81" s="61">
        <f t="shared" si="31"/>
        <v>6923</v>
      </c>
    </row>
    <row r="82" spans="1:11" s="47" customFormat="1" ht="15" customHeight="1">
      <c r="A82" s="88" t="s">
        <v>21</v>
      </c>
      <c r="B82" s="89" t="s">
        <v>22</v>
      </c>
      <c r="C82" s="86">
        <v>0</v>
      </c>
      <c r="D82" s="86">
        <v>0</v>
      </c>
      <c r="E82" s="87">
        <f t="shared" si="27"/>
        <v>0</v>
      </c>
      <c r="F82" s="52">
        <v>35000</v>
      </c>
      <c r="G82" s="52">
        <v>0</v>
      </c>
      <c r="H82" s="87">
        <f t="shared" si="28"/>
        <v>35000</v>
      </c>
      <c r="I82" s="87">
        <f t="shared" si="29"/>
        <v>35000</v>
      </c>
      <c r="J82" s="87">
        <f t="shared" si="30"/>
        <v>0</v>
      </c>
      <c r="K82" s="87">
        <f t="shared" si="31"/>
        <v>35000</v>
      </c>
    </row>
    <row r="83" spans="1:11" s="22" customFormat="1" ht="15" customHeight="1">
      <c r="A83" s="65" t="s">
        <v>45</v>
      </c>
      <c r="B83" s="66" t="s">
        <v>67</v>
      </c>
      <c r="C83" s="67">
        <v>3292940</v>
      </c>
      <c r="D83" s="67">
        <v>0</v>
      </c>
      <c r="E83" s="68">
        <f t="shared" si="27"/>
        <v>3292940</v>
      </c>
      <c r="F83" s="67">
        <f>F88</f>
        <v>-550</v>
      </c>
      <c r="G83" s="67">
        <f>G86</f>
        <v>603479</v>
      </c>
      <c r="H83" s="68">
        <f t="shared" si="28"/>
        <v>602929</v>
      </c>
      <c r="I83" s="68">
        <f>C83+F83</f>
        <v>3292390</v>
      </c>
      <c r="J83" s="68">
        <f>D83+G83</f>
        <v>603479</v>
      </c>
      <c r="K83" s="68">
        <f t="shared" si="31"/>
        <v>3895869</v>
      </c>
    </row>
    <row r="84" spans="1:11" s="26" customFormat="1" ht="15" customHeight="1">
      <c r="A84" s="69"/>
      <c r="B84" s="70" t="s">
        <v>11</v>
      </c>
      <c r="C84" s="71"/>
      <c r="D84" s="71"/>
      <c r="E84" s="72"/>
      <c r="F84" s="71"/>
      <c r="G84" s="71"/>
      <c r="H84" s="72"/>
      <c r="I84" s="72"/>
      <c r="J84" s="72"/>
      <c r="K84" s="72"/>
    </row>
    <row r="85" spans="1:11" s="29" customFormat="1" ht="15" customHeight="1">
      <c r="A85" s="73"/>
      <c r="B85" s="74" t="s">
        <v>12</v>
      </c>
      <c r="C85" s="75">
        <v>0</v>
      </c>
      <c r="D85" s="75">
        <v>0</v>
      </c>
      <c r="E85" s="76">
        <f aca="true" t="shared" si="32" ref="E85:E90">SUM(C85:D85)</f>
        <v>0</v>
      </c>
      <c r="F85" s="75">
        <v>0</v>
      </c>
      <c r="G85" s="75">
        <v>0</v>
      </c>
      <c r="H85" s="76">
        <f aca="true" t="shared" si="33" ref="H85:H91">F85+G85</f>
        <v>0</v>
      </c>
      <c r="I85" s="76">
        <f aca="true" t="shared" si="34" ref="I85:K91">C85+F85</f>
        <v>0</v>
      </c>
      <c r="J85" s="76">
        <f t="shared" si="34"/>
        <v>0</v>
      </c>
      <c r="K85" s="76">
        <f t="shared" si="34"/>
        <v>0</v>
      </c>
    </row>
    <row r="86" spans="1:11" s="39" customFormat="1" ht="14.25" customHeight="1">
      <c r="A86" s="78">
        <v>85415</v>
      </c>
      <c r="B86" s="79" t="s">
        <v>55</v>
      </c>
      <c r="C86" s="80">
        <v>0</v>
      </c>
      <c r="D86" s="80">
        <v>0</v>
      </c>
      <c r="E86" s="81">
        <f>SUM(C86:D86)</f>
        <v>0</v>
      </c>
      <c r="F86" s="51">
        <v>0</v>
      </c>
      <c r="G86" s="51">
        <f>G87</f>
        <v>603479</v>
      </c>
      <c r="H86" s="81">
        <f t="shared" si="33"/>
        <v>603479</v>
      </c>
      <c r="I86" s="81">
        <f aca="true" t="shared" si="35" ref="I86:K87">C86+F86</f>
        <v>0</v>
      </c>
      <c r="J86" s="81">
        <f t="shared" si="35"/>
        <v>603479</v>
      </c>
      <c r="K86" s="81">
        <f t="shared" si="35"/>
        <v>603479</v>
      </c>
    </row>
    <row r="87" spans="1:11" s="42" customFormat="1" ht="15" customHeight="1">
      <c r="A87" s="62" t="s">
        <v>56</v>
      </c>
      <c r="B87" s="63" t="s">
        <v>57</v>
      </c>
      <c r="C87" s="53">
        <v>0</v>
      </c>
      <c r="D87" s="53">
        <v>0</v>
      </c>
      <c r="E87" s="61">
        <f>SUM(C87:D87)</f>
        <v>0</v>
      </c>
      <c r="F87" s="48">
        <v>0</v>
      </c>
      <c r="G87" s="48">
        <v>603479</v>
      </c>
      <c r="H87" s="61">
        <f t="shared" si="33"/>
        <v>603479</v>
      </c>
      <c r="I87" s="61">
        <f t="shared" si="35"/>
        <v>0</v>
      </c>
      <c r="J87" s="61">
        <f t="shared" si="35"/>
        <v>603479</v>
      </c>
      <c r="K87" s="61">
        <f t="shared" si="35"/>
        <v>603479</v>
      </c>
    </row>
    <row r="88" spans="1:11" s="39" customFormat="1" ht="14.25" customHeight="1">
      <c r="A88" s="78">
        <v>85495</v>
      </c>
      <c r="B88" s="79" t="s">
        <v>17</v>
      </c>
      <c r="C88" s="80">
        <v>10600</v>
      </c>
      <c r="D88" s="80">
        <v>0</v>
      </c>
      <c r="E88" s="81">
        <f t="shared" si="32"/>
        <v>10600</v>
      </c>
      <c r="F88" s="51">
        <f>SUM(F89:F90)</f>
        <v>-550</v>
      </c>
      <c r="G88" s="51">
        <v>0</v>
      </c>
      <c r="H88" s="81">
        <f t="shared" si="33"/>
        <v>-550</v>
      </c>
      <c r="I88" s="81">
        <f t="shared" si="34"/>
        <v>10050</v>
      </c>
      <c r="J88" s="81">
        <f t="shared" si="34"/>
        <v>0</v>
      </c>
      <c r="K88" s="81">
        <f t="shared" si="34"/>
        <v>10050</v>
      </c>
    </row>
    <row r="89" spans="1:11" s="42" customFormat="1" ht="15" customHeight="1">
      <c r="A89" s="62" t="s">
        <v>32</v>
      </c>
      <c r="B89" s="63" t="s">
        <v>33</v>
      </c>
      <c r="C89" s="53">
        <v>10000</v>
      </c>
      <c r="D89" s="53">
        <v>0</v>
      </c>
      <c r="E89" s="61">
        <f t="shared" si="32"/>
        <v>10000</v>
      </c>
      <c r="F89" s="48">
        <v>50</v>
      </c>
      <c r="G89" s="48">
        <v>0</v>
      </c>
      <c r="H89" s="61">
        <f t="shared" si="33"/>
        <v>50</v>
      </c>
      <c r="I89" s="61">
        <f t="shared" si="34"/>
        <v>10050</v>
      </c>
      <c r="J89" s="61">
        <f t="shared" si="34"/>
        <v>0</v>
      </c>
      <c r="K89" s="61">
        <f t="shared" si="34"/>
        <v>10050</v>
      </c>
    </row>
    <row r="90" spans="1:11" s="42" customFormat="1" ht="15" customHeight="1">
      <c r="A90" s="62" t="s">
        <v>25</v>
      </c>
      <c r="B90" s="63" t="s">
        <v>26</v>
      </c>
      <c r="C90" s="53">
        <v>600</v>
      </c>
      <c r="D90" s="53">
        <v>0</v>
      </c>
      <c r="E90" s="61">
        <f t="shared" si="32"/>
        <v>600</v>
      </c>
      <c r="F90" s="48">
        <v>-600</v>
      </c>
      <c r="G90" s="48">
        <v>0</v>
      </c>
      <c r="H90" s="61">
        <f t="shared" si="33"/>
        <v>-600</v>
      </c>
      <c r="I90" s="61">
        <f t="shared" si="34"/>
        <v>0</v>
      </c>
      <c r="J90" s="61">
        <f t="shared" si="34"/>
        <v>0</v>
      </c>
      <c r="K90" s="61">
        <f t="shared" si="34"/>
        <v>0</v>
      </c>
    </row>
    <row r="91" spans="1:11" s="100" customFormat="1" ht="15" customHeight="1">
      <c r="A91" s="65" t="s">
        <v>46</v>
      </c>
      <c r="B91" s="66" t="s">
        <v>47</v>
      </c>
      <c r="C91" s="67">
        <v>12812012</v>
      </c>
      <c r="D91" s="67">
        <v>0</v>
      </c>
      <c r="E91" s="68">
        <f>SUM(C91:D91)</f>
        <v>12812012</v>
      </c>
      <c r="F91" s="67">
        <f>F94+F96</f>
        <v>4000</v>
      </c>
      <c r="G91" s="67">
        <f>G96</f>
        <v>0</v>
      </c>
      <c r="H91" s="68">
        <f t="shared" si="33"/>
        <v>4000</v>
      </c>
      <c r="I91" s="68">
        <f t="shared" si="34"/>
        <v>12816012</v>
      </c>
      <c r="J91" s="68">
        <f t="shared" si="34"/>
        <v>0</v>
      </c>
      <c r="K91" s="68">
        <f>E91+H91</f>
        <v>12816012</v>
      </c>
    </row>
    <row r="92" spans="1:11" s="35" customFormat="1" ht="15" customHeight="1">
      <c r="A92" s="69"/>
      <c r="B92" s="70" t="s">
        <v>11</v>
      </c>
      <c r="C92" s="71"/>
      <c r="D92" s="71"/>
      <c r="E92" s="72"/>
      <c r="F92" s="71"/>
      <c r="G92" s="71"/>
      <c r="H92" s="72"/>
      <c r="I92" s="72"/>
      <c r="J92" s="72"/>
      <c r="K92" s="72"/>
    </row>
    <row r="93" spans="1:11" s="101" customFormat="1" ht="15" customHeight="1">
      <c r="A93" s="73"/>
      <c r="B93" s="74" t="s">
        <v>12</v>
      </c>
      <c r="C93" s="75">
        <v>4950000</v>
      </c>
      <c r="D93" s="75">
        <v>0</v>
      </c>
      <c r="E93" s="76">
        <f aca="true" t="shared" si="36" ref="E93:E98">SUM(C93:D93)</f>
        <v>4950000</v>
      </c>
      <c r="F93" s="75">
        <f>F97</f>
        <v>-16000</v>
      </c>
      <c r="G93" s="75">
        <f>G97</f>
        <v>0</v>
      </c>
      <c r="H93" s="76">
        <f aca="true" t="shared" si="37" ref="H93:H98">F93+G93</f>
        <v>-16000</v>
      </c>
      <c r="I93" s="76">
        <f aca="true" t="shared" si="38" ref="I93:K96">C93+F93</f>
        <v>4934000</v>
      </c>
      <c r="J93" s="76">
        <f t="shared" si="38"/>
        <v>0</v>
      </c>
      <c r="K93" s="76">
        <f t="shared" si="38"/>
        <v>4934000</v>
      </c>
    </row>
    <row r="94" spans="1:11" s="32" customFormat="1" ht="15" customHeight="1">
      <c r="A94" s="84">
        <v>90013</v>
      </c>
      <c r="B94" s="85" t="s">
        <v>91</v>
      </c>
      <c r="C94" s="80">
        <v>306000</v>
      </c>
      <c r="D94" s="80">
        <v>0</v>
      </c>
      <c r="E94" s="81">
        <f t="shared" si="36"/>
        <v>306000</v>
      </c>
      <c r="F94" s="80">
        <f>SUM(F95:F95)</f>
        <v>20000</v>
      </c>
      <c r="G94" s="80">
        <f>SUM(G95:G95)</f>
        <v>0</v>
      </c>
      <c r="H94" s="81">
        <f t="shared" si="37"/>
        <v>20000</v>
      </c>
      <c r="I94" s="81">
        <f aca="true" t="shared" si="39" ref="I94:K95">C94+F94</f>
        <v>326000</v>
      </c>
      <c r="J94" s="81">
        <f t="shared" si="39"/>
        <v>0</v>
      </c>
      <c r="K94" s="81">
        <f t="shared" si="39"/>
        <v>326000</v>
      </c>
    </row>
    <row r="95" spans="1:11" s="32" customFormat="1" ht="13.5" customHeight="1">
      <c r="A95" s="82" t="s">
        <v>25</v>
      </c>
      <c r="B95" s="83" t="s">
        <v>26</v>
      </c>
      <c r="C95" s="53">
        <v>195000</v>
      </c>
      <c r="D95" s="53">
        <v>0</v>
      </c>
      <c r="E95" s="61">
        <f t="shared" si="36"/>
        <v>195000</v>
      </c>
      <c r="F95" s="53">
        <v>20000</v>
      </c>
      <c r="G95" s="53">
        <v>0</v>
      </c>
      <c r="H95" s="61">
        <f t="shared" si="37"/>
        <v>20000</v>
      </c>
      <c r="I95" s="61">
        <f t="shared" si="39"/>
        <v>215000</v>
      </c>
      <c r="J95" s="61">
        <f t="shared" si="39"/>
        <v>0</v>
      </c>
      <c r="K95" s="61">
        <f t="shared" si="39"/>
        <v>215000</v>
      </c>
    </row>
    <row r="96" spans="1:11" s="18" customFormat="1" ht="15" customHeight="1">
      <c r="A96" s="90">
        <v>90095</v>
      </c>
      <c r="B96" s="91" t="s">
        <v>17</v>
      </c>
      <c r="C96" s="92">
        <v>6469012</v>
      </c>
      <c r="D96" s="92">
        <v>0</v>
      </c>
      <c r="E96" s="81">
        <f t="shared" si="36"/>
        <v>6469012</v>
      </c>
      <c r="F96" s="50">
        <f>SUM(F97:F97)</f>
        <v>-16000</v>
      </c>
      <c r="G96" s="50">
        <f>SUM(G97:G97)</f>
        <v>0</v>
      </c>
      <c r="H96" s="81">
        <f t="shared" si="37"/>
        <v>-16000</v>
      </c>
      <c r="I96" s="81">
        <f t="shared" si="38"/>
        <v>6453012</v>
      </c>
      <c r="J96" s="81">
        <f t="shared" si="38"/>
        <v>0</v>
      </c>
      <c r="K96" s="81">
        <f t="shared" si="38"/>
        <v>6453012</v>
      </c>
    </row>
    <row r="97" spans="1:11" s="44" customFormat="1" ht="15" customHeight="1">
      <c r="A97" s="62" t="s">
        <v>21</v>
      </c>
      <c r="B97" s="63" t="s">
        <v>22</v>
      </c>
      <c r="C97" s="53">
        <v>3250000</v>
      </c>
      <c r="D97" s="53">
        <v>0</v>
      </c>
      <c r="E97" s="61">
        <f t="shared" si="36"/>
        <v>3250000</v>
      </c>
      <c r="F97" s="48">
        <f>94000-150000+40000</f>
        <v>-16000</v>
      </c>
      <c r="G97" s="48">
        <v>0</v>
      </c>
      <c r="H97" s="61">
        <f t="shared" si="37"/>
        <v>-16000</v>
      </c>
      <c r="I97" s="61">
        <f aca="true" t="shared" si="40" ref="I97:K98">C97+F97</f>
        <v>3234000</v>
      </c>
      <c r="J97" s="61">
        <f t="shared" si="40"/>
        <v>0</v>
      </c>
      <c r="K97" s="61">
        <f t="shared" si="40"/>
        <v>3234000</v>
      </c>
    </row>
    <row r="98" spans="1:11" s="12" customFormat="1" ht="15" customHeight="1">
      <c r="A98" s="93" t="s">
        <v>48</v>
      </c>
      <c r="B98" s="94" t="s">
        <v>49</v>
      </c>
      <c r="C98" s="54">
        <v>5259150</v>
      </c>
      <c r="D98" s="54">
        <v>0</v>
      </c>
      <c r="E98" s="68">
        <f t="shared" si="36"/>
        <v>5259150</v>
      </c>
      <c r="F98" s="54">
        <f>F101+F103</f>
        <v>-978534</v>
      </c>
      <c r="G98" s="54">
        <f>G101+G103</f>
        <v>977734</v>
      </c>
      <c r="H98" s="68">
        <f t="shared" si="37"/>
        <v>-800</v>
      </c>
      <c r="I98" s="68">
        <f t="shared" si="40"/>
        <v>4280616</v>
      </c>
      <c r="J98" s="68">
        <f t="shared" si="40"/>
        <v>977734</v>
      </c>
      <c r="K98" s="68">
        <f t="shared" si="40"/>
        <v>5258350</v>
      </c>
    </row>
    <row r="99" spans="1:11" s="13" customFormat="1" ht="15" customHeight="1">
      <c r="A99" s="95"/>
      <c r="B99" s="96" t="s">
        <v>11</v>
      </c>
      <c r="C99" s="55"/>
      <c r="D99" s="55"/>
      <c r="E99" s="72"/>
      <c r="F99" s="55"/>
      <c r="G99" s="55"/>
      <c r="H99" s="72"/>
      <c r="I99" s="72"/>
      <c r="J99" s="72"/>
      <c r="K99" s="72"/>
    </row>
    <row r="100" spans="1:11" s="14" customFormat="1" ht="15" customHeight="1">
      <c r="A100" s="97"/>
      <c r="B100" s="74" t="s">
        <v>12</v>
      </c>
      <c r="C100" s="56">
        <v>2580000</v>
      </c>
      <c r="D100" s="56">
        <v>0</v>
      </c>
      <c r="E100" s="76">
        <f aca="true" t="shared" si="41" ref="E100:E105">SUM(C100:D100)</f>
        <v>2580000</v>
      </c>
      <c r="F100" s="56">
        <f>SUM(F102:F102)</f>
        <v>-977734</v>
      </c>
      <c r="G100" s="56">
        <f>SUM(G102:G102)</f>
        <v>977734</v>
      </c>
      <c r="H100" s="76">
        <f aca="true" t="shared" si="42" ref="H100:H105">F100+G100</f>
        <v>0</v>
      </c>
      <c r="I100" s="76">
        <f aca="true" t="shared" si="43" ref="I100:K105">C100+F100</f>
        <v>1602266</v>
      </c>
      <c r="J100" s="76">
        <f t="shared" si="43"/>
        <v>977734</v>
      </c>
      <c r="K100" s="76">
        <f t="shared" si="43"/>
        <v>2580000</v>
      </c>
    </row>
    <row r="101" spans="1:11" s="15" customFormat="1" ht="15" customHeight="1">
      <c r="A101" s="90">
        <v>92109</v>
      </c>
      <c r="B101" s="91" t="s">
        <v>85</v>
      </c>
      <c r="C101" s="92">
        <v>4295000</v>
      </c>
      <c r="D101" s="92">
        <v>0</v>
      </c>
      <c r="E101" s="81">
        <f t="shared" si="41"/>
        <v>4295000</v>
      </c>
      <c r="F101" s="50">
        <f>SUM(F102:F102)</f>
        <v>-977734</v>
      </c>
      <c r="G101" s="50">
        <f>SUM(G102:G102)</f>
        <v>977734</v>
      </c>
      <c r="H101" s="81">
        <f t="shared" si="42"/>
        <v>0</v>
      </c>
      <c r="I101" s="81">
        <f t="shared" si="43"/>
        <v>3317266</v>
      </c>
      <c r="J101" s="81">
        <f t="shared" si="43"/>
        <v>977734</v>
      </c>
      <c r="K101" s="81">
        <f t="shared" si="43"/>
        <v>4295000</v>
      </c>
    </row>
    <row r="102" spans="1:11" s="44" customFormat="1" ht="15" customHeight="1">
      <c r="A102" s="62" t="s">
        <v>86</v>
      </c>
      <c r="B102" s="63" t="s">
        <v>22</v>
      </c>
      <c r="C102" s="53">
        <v>2380000</v>
      </c>
      <c r="D102" s="53">
        <v>0</v>
      </c>
      <c r="E102" s="61">
        <f t="shared" si="41"/>
        <v>2380000</v>
      </c>
      <c r="F102" s="48">
        <v>-977734</v>
      </c>
      <c r="G102" s="48">
        <v>977734</v>
      </c>
      <c r="H102" s="61">
        <f t="shared" si="42"/>
        <v>0</v>
      </c>
      <c r="I102" s="61">
        <f>C102+F102</f>
        <v>1402266</v>
      </c>
      <c r="J102" s="61">
        <f>D102+G102</f>
        <v>977734</v>
      </c>
      <c r="K102" s="61">
        <f>E102+H102</f>
        <v>2380000</v>
      </c>
    </row>
    <row r="103" spans="1:11" s="39" customFormat="1" ht="15" customHeight="1">
      <c r="A103" s="78">
        <v>92195</v>
      </c>
      <c r="B103" s="79" t="s">
        <v>17</v>
      </c>
      <c r="C103" s="80">
        <v>694150</v>
      </c>
      <c r="D103" s="80">
        <v>0</v>
      </c>
      <c r="E103" s="81">
        <f t="shared" si="41"/>
        <v>694150</v>
      </c>
      <c r="F103" s="51">
        <f>SUM(F104:F105)</f>
        <v>-800</v>
      </c>
      <c r="G103" s="51">
        <f>SUM(G105:G105)</f>
        <v>0</v>
      </c>
      <c r="H103" s="81">
        <f t="shared" si="42"/>
        <v>-800</v>
      </c>
      <c r="I103" s="81">
        <f t="shared" si="43"/>
        <v>693350</v>
      </c>
      <c r="J103" s="81">
        <f t="shared" si="43"/>
        <v>0</v>
      </c>
      <c r="K103" s="81">
        <f t="shared" si="43"/>
        <v>693350</v>
      </c>
    </row>
    <row r="104" spans="1:11" s="44" customFormat="1" ht="15" customHeight="1">
      <c r="A104" s="62" t="s">
        <v>32</v>
      </c>
      <c r="B104" s="63" t="s">
        <v>33</v>
      </c>
      <c r="C104" s="48">
        <v>36150</v>
      </c>
      <c r="D104" s="48">
        <v>0</v>
      </c>
      <c r="E104" s="61">
        <f t="shared" si="41"/>
        <v>36150</v>
      </c>
      <c r="F104" s="48">
        <v>400</v>
      </c>
      <c r="G104" s="48">
        <v>0</v>
      </c>
      <c r="H104" s="61">
        <f t="shared" si="42"/>
        <v>400</v>
      </c>
      <c r="I104" s="61">
        <f t="shared" si="43"/>
        <v>36550</v>
      </c>
      <c r="J104" s="61">
        <f t="shared" si="43"/>
        <v>0</v>
      </c>
      <c r="K104" s="61">
        <f t="shared" si="43"/>
        <v>36550</v>
      </c>
    </row>
    <row r="105" spans="1:11" s="17" customFormat="1" ht="15" customHeight="1">
      <c r="A105" s="59" t="s">
        <v>25</v>
      </c>
      <c r="B105" s="60" t="s">
        <v>26</v>
      </c>
      <c r="C105" s="57">
        <v>473500</v>
      </c>
      <c r="D105" s="57">
        <v>0</v>
      </c>
      <c r="E105" s="61">
        <f t="shared" si="41"/>
        <v>473500</v>
      </c>
      <c r="F105" s="49">
        <v>-1200</v>
      </c>
      <c r="G105" s="49">
        <v>0</v>
      </c>
      <c r="H105" s="61">
        <f t="shared" si="42"/>
        <v>-1200</v>
      </c>
      <c r="I105" s="61">
        <f t="shared" si="43"/>
        <v>472300</v>
      </c>
      <c r="J105" s="61">
        <f t="shared" si="43"/>
        <v>0</v>
      </c>
      <c r="K105" s="61">
        <f t="shared" si="43"/>
        <v>472300</v>
      </c>
    </row>
    <row r="106" spans="1:11" s="58" customFormat="1" ht="15" customHeight="1">
      <c r="A106" s="65" t="s">
        <v>61</v>
      </c>
      <c r="B106" s="66" t="s">
        <v>62</v>
      </c>
      <c r="C106" s="67">
        <v>9829508</v>
      </c>
      <c r="D106" s="67">
        <v>0</v>
      </c>
      <c r="E106" s="68">
        <f>SUM(C106:D106)</f>
        <v>9829508</v>
      </c>
      <c r="F106" s="67">
        <f>F109+F111</f>
        <v>-190</v>
      </c>
      <c r="G106" s="67">
        <v>0</v>
      </c>
      <c r="H106" s="68">
        <f>F106+G106</f>
        <v>-190</v>
      </c>
      <c r="I106" s="68">
        <f>C106+F106</f>
        <v>9829318</v>
      </c>
      <c r="J106" s="68">
        <f>D106+G106</f>
        <v>0</v>
      </c>
      <c r="K106" s="68">
        <f>E106+H106</f>
        <v>9829318</v>
      </c>
    </row>
    <row r="107" spans="1:11" s="64" customFormat="1" ht="15" customHeight="1">
      <c r="A107" s="69"/>
      <c r="B107" s="70" t="s">
        <v>11</v>
      </c>
      <c r="C107" s="71"/>
      <c r="D107" s="71"/>
      <c r="E107" s="72"/>
      <c r="F107" s="71"/>
      <c r="G107" s="71"/>
      <c r="H107" s="72"/>
      <c r="I107" s="72"/>
      <c r="J107" s="72"/>
      <c r="K107" s="72"/>
    </row>
    <row r="108" spans="1:11" s="77" customFormat="1" ht="15" customHeight="1">
      <c r="A108" s="73"/>
      <c r="B108" s="74" t="s">
        <v>12</v>
      </c>
      <c r="C108" s="75">
        <v>2550000</v>
      </c>
      <c r="D108" s="75">
        <v>0</v>
      </c>
      <c r="E108" s="76">
        <f>SUM(C108:D108)</f>
        <v>2550000</v>
      </c>
      <c r="F108" s="75">
        <v>0</v>
      </c>
      <c r="G108" s="75">
        <v>0</v>
      </c>
      <c r="H108" s="76">
        <f>F108+G108</f>
        <v>0</v>
      </c>
      <c r="I108" s="76">
        <f aca="true" t="shared" si="44" ref="I108:K112">C108+F108</f>
        <v>2550000</v>
      </c>
      <c r="J108" s="76">
        <f t="shared" si="44"/>
        <v>0</v>
      </c>
      <c r="K108" s="76">
        <f t="shared" si="44"/>
        <v>2550000</v>
      </c>
    </row>
    <row r="109" spans="1:11" s="15" customFormat="1" ht="15" customHeight="1">
      <c r="A109" s="90">
        <v>92604</v>
      </c>
      <c r="B109" s="91" t="s">
        <v>103</v>
      </c>
      <c r="C109" s="92">
        <v>5563450</v>
      </c>
      <c r="D109" s="92">
        <v>0</v>
      </c>
      <c r="E109" s="81">
        <f>SUM(C109:D109)</f>
        <v>5563450</v>
      </c>
      <c r="F109" s="50">
        <f>SUM(F110:F110)</f>
        <v>410</v>
      </c>
      <c r="G109" s="50">
        <v>0</v>
      </c>
      <c r="H109" s="81">
        <f>F109+G109</f>
        <v>410</v>
      </c>
      <c r="I109" s="81">
        <f aca="true" t="shared" si="45" ref="I109:K110">C109+F109</f>
        <v>5563860</v>
      </c>
      <c r="J109" s="81">
        <f t="shared" si="45"/>
        <v>0</v>
      </c>
      <c r="K109" s="81">
        <f t="shared" si="45"/>
        <v>5563860</v>
      </c>
    </row>
    <row r="110" spans="1:11" s="44" customFormat="1" ht="15" customHeight="1">
      <c r="A110" s="62" t="s">
        <v>25</v>
      </c>
      <c r="B110" s="63" t="s">
        <v>26</v>
      </c>
      <c r="C110" s="53">
        <v>382000</v>
      </c>
      <c r="D110" s="53">
        <v>0</v>
      </c>
      <c r="E110" s="61">
        <f>SUM(C110:D110)</f>
        <v>382000</v>
      </c>
      <c r="F110" s="48">
        <v>410</v>
      </c>
      <c r="G110" s="48">
        <v>0</v>
      </c>
      <c r="H110" s="61">
        <f>F110+G110</f>
        <v>410</v>
      </c>
      <c r="I110" s="61">
        <f t="shared" si="45"/>
        <v>382410</v>
      </c>
      <c r="J110" s="61">
        <f t="shared" si="45"/>
        <v>0</v>
      </c>
      <c r="K110" s="61">
        <f t="shared" si="45"/>
        <v>382410</v>
      </c>
    </row>
    <row r="111" spans="1:11" s="39" customFormat="1" ht="15" customHeight="1">
      <c r="A111" s="78">
        <v>92695</v>
      </c>
      <c r="B111" s="79" t="s">
        <v>17</v>
      </c>
      <c r="C111" s="80">
        <v>1096500</v>
      </c>
      <c r="D111" s="80">
        <v>0</v>
      </c>
      <c r="E111" s="81">
        <f>SUM(C111:D111)</f>
        <v>1096500</v>
      </c>
      <c r="F111" s="51">
        <f>SUM(F112:F112)</f>
        <v>-600</v>
      </c>
      <c r="G111" s="51">
        <v>0</v>
      </c>
      <c r="H111" s="81">
        <f>F111+G111</f>
        <v>-600</v>
      </c>
      <c r="I111" s="81">
        <f t="shared" si="44"/>
        <v>1095900</v>
      </c>
      <c r="J111" s="81">
        <f t="shared" si="44"/>
        <v>0</v>
      </c>
      <c r="K111" s="81">
        <f t="shared" si="44"/>
        <v>1095900</v>
      </c>
    </row>
    <row r="112" spans="1:11" s="44" customFormat="1" ht="15" customHeight="1">
      <c r="A112" s="62" t="s">
        <v>32</v>
      </c>
      <c r="B112" s="63" t="s">
        <v>33</v>
      </c>
      <c r="C112" s="48">
        <v>23900</v>
      </c>
      <c r="D112" s="48">
        <v>0</v>
      </c>
      <c r="E112" s="61">
        <f>SUM(C112:D112)</f>
        <v>23900</v>
      </c>
      <c r="F112" s="48">
        <v>-600</v>
      </c>
      <c r="G112" s="48">
        <v>0</v>
      </c>
      <c r="H112" s="61">
        <f>F112+G112</f>
        <v>-600</v>
      </c>
      <c r="I112" s="61">
        <f t="shared" si="44"/>
        <v>23300</v>
      </c>
      <c r="J112" s="61">
        <f t="shared" si="44"/>
        <v>0</v>
      </c>
      <c r="K112" s="61">
        <f t="shared" si="44"/>
        <v>23300</v>
      </c>
    </row>
    <row r="113" spans="1:11" s="102" customFormat="1" ht="27.75" customHeight="1">
      <c r="A113" s="104" t="s">
        <v>51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6"/>
    </row>
    <row r="114" spans="1:11" s="58" customFormat="1" ht="15" customHeight="1">
      <c r="A114" s="65" t="s">
        <v>52</v>
      </c>
      <c r="B114" s="66" t="s">
        <v>15</v>
      </c>
      <c r="C114" s="67">
        <v>63794671</v>
      </c>
      <c r="D114" s="67">
        <v>18174022</v>
      </c>
      <c r="E114" s="68">
        <f>SUM(C114:D114)</f>
        <v>81968693</v>
      </c>
      <c r="F114" s="67">
        <f>F117+F122+F129+F142</f>
        <v>-159660</v>
      </c>
      <c r="G114" s="67">
        <f>G136</f>
        <v>50491</v>
      </c>
      <c r="H114" s="68">
        <f>F114+G114</f>
        <v>-109169</v>
      </c>
      <c r="I114" s="68">
        <f>C114+F114</f>
        <v>63635011</v>
      </c>
      <c r="J114" s="68">
        <f>D114+G114</f>
        <v>18224513</v>
      </c>
      <c r="K114" s="68">
        <f>E114+H114</f>
        <v>81859524</v>
      </c>
    </row>
    <row r="115" spans="1:11" s="64" customFormat="1" ht="13.5" customHeight="1">
      <c r="A115" s="69"/>
      <c r="B115" s="70" t="s">
        <v>16</v>
      </c>
      <c r="C115" s="71"/>
      <c r="D115" s="71"/>
      <c r="E115" s="71"/>
      <c r="F115" s="71"/>
      <c r="G115" s="71"/>
      <c r="H115" s="72"/>
      <c r="I115" s="72"/>
      <c r="J115" s="72"/>
      <c r="K115" s="72"/>
    </row>
    <row r="116" spans="1:11" s="77" customFormat="1" ht="15" customHeight="1">
      <c r="A116" s="73"/>
      <c r="B116" s="74" t="s">
        <v>12</v>
      </c>
      <c r="C116" s="75">
        <v>7695178</v>
      </c>
      <c r="D116" s="75">
        <v>8532258</v>
      </c>
      <c r="E116" s="76">
        <f>SUM(C116:D116)</f>
        <v>16227436</v>
      </c>
      <c r="F116" s="75">
        <f>F119+F124+F131+F144</f>
        <v>80000</v>
      </c>
      <c r="G116" s="75">
        <v>0</v>
      </c>
      <c r="H116" s="76">
        <f>F116+G116</f>
        <v>80000</v>
      </c>
      <c r="I116" s="76">
        <f aca="true" t="shared" si="46" ref="I116:K117">C116+F116</f>
        <v>7775178</v>
      </c>
      <c r="J116" s="76">
        <f t="shared" si="46"/>
        <v>8532258</v>
      </c>
      <c r="K116" s="76">
        <f t="shared" si="46"/>
        <v>16307436</v>
      </c>
    </row>
    <row r="117" spans="1:11" s="22" customFormat="1" ht="15" customHeight="1">
      <c r="A117" s="65" t="s">
        <v>18</v>
      </c>
      <c r="B117" s="66" t="s">
        <v>19</v>
      </c>
      <c r="C117" s="67">
        <v>9546478</v>
      </c>
      <c r="D117" s="67">
        <v>8492958</v>
      </c>
      <c r="E117" s="68">
        <f>SUM(C117:D117)</f>
        <v>18039436</v>
      </c>
      <c r="F117" s="67">
        <f>F120</f>
        <v>-160000</v>
      </c>
      <c r="G117" s="67">
        <f>G120</f>
        <v>0</v>
      </c>
      <c r="H117" s="68">
        <f>F117+G117</f>
        <v>-160000</v>
      </c>
      <c r="I117" s="68">
        <f t="shared" si="46"/>
        <v>9386478</v>
      </c>
      <c r="J117" s="68">
        <f t="shared" si="46"/>
        <v>8492958</v>
      </c>
      <c r="K117" s="68">
        <f t="shared" si="46"/>
        <v>17879436</v>
      </c>
    </row>
    <row r="118" spans="1:11" s="26" customFormat="1" ht="13.5" customHeight="1">
      <c r="A118" s="69"/>
      <c r="B118" s="70" t="s">
        <v>11</v>
      </c>
      <c r="C118" s="71"/>
      <c r="D118" s="71"/>
      <c r="E118" s="72"/>
      <c r="F118" s="71"/>
      <c r="G118" s="71"/>
      <c r="H118" s="72"/>
      <c r="I118" s="72"/>
      <c r="J118" s="72"/>
      <c r="K118" s="72"/>
    </row>
    <row r="119" spans="1:11" s="29" customFormat="1" ht="15" customHeight="1">
      <c r="A119" s="73"/>
      <c r="B119" s="74" t="s">
        <v>12</v>
      </c>
      <c r="C119" s="75">
        <v>5323278</v>
      </c>
      <c r="D119" s="75">
        <v>8492958</v>
      </c>
      <c r="E119" s="76">
        <f>SUM(C119:D119)</f>
        <v>13816236</v>
      </c>
      <c r="F119" s="75">
        <v>0</v>
      </c>
      <c r="G119" s="75">
        <v>0</v>
      </c>
      <c r="H119" s="76">
        <f>F119+G119</f>
        <v>0</v>
      </c>
      <c r="I119" s="76">
        <f aca="true" t="shared" si="47" ref="I119:K121">C119+F119</f>
        <v>5323278</v>
      </c>
      <c r="J119" s="76">
        <f t="shared" si="47"/>
        <v>8492958</v>
      </c>
      <c r="K119" s="76">
        <f t="shared" si="47"/>
        <v>13816236</v>
      </c>
    </row>
    <row r="120" spans="1:11" s="39" customFormat="1" ht="15" customHeight="1">
      <c r="A120" s="78">
        <v>60015</v>
      </c>
      <c r="B120" s="79" t="s">
        <v>53</v>
      </c>
      <c r="C120" s="80">
        <v>9545478</v>
      </c>
      <c r="D120" s="80">
        <v>8492958</v>
      </c>
      <c r="E120" s="81">
        <f>SUM(C120:D120)</f>
        <v>18038436</v>
      </c>
      <c r="F120" s="51">
        <f>SUM(F121:F121)</f>
        <v>-160000</v>
      </c>
      <c r="G120" s="51">
        <f>SUM(G121:G121)</f>
        <v>0</v>
      </c>
      <c r="H120" s="81">
        <f>F120+G120</f>
        <v>-160000</v>
      </c>
      <c r="I120" s="81">
        <f t="shared" si="47"/>
        <v>9385478</v>
      </c>
      <c r="J120" s="81">
        <f t="shared" si="47"/>
        <v>8492958</v>
      </c>
      <c r="K120" s="81">
        <f t="shared" si="47"/>
        <v>17878436</v>
      </c>
    </row>
    <row r="121" spans="1:11" s="32" customFormat="1" ht="15" customHeight="1">
      <c r="A121" s="62" t="s">
        <v>23</v>
      </c>
      <c r="B121" s="63" t="s">
        <v>24</v>
      </c>
      <c r="C121" s="53">
        <v>2343800</v>
      </c>
      <c r="D121" s="53">
        <v>0</v>
      </c>
      <c r="E121" s="61">
        <f>SUM(C121:D121)</f>
        <v>2343800</v>
      </c>
      <c r="F121" s="48">
        <v>-160000</v>
      </c>
      <c r="G121" s="48">
        <v>0</v>
      </c>
      <c r="H121" s="61">
        <f>F121+G121</f>
        <v>-160000</v>
      </c>
      <c r="I121" s="61">
        <f t="shared" si="47"/>
        <v>2183800</v>
      </c>
      <c r="J121" s="61">
        <f t="shared" si="47"/>
        <v>0</v>
      </c>
      <c r="K121" s="61">
        <f t="shared" si="47"/>
        <v>2183800</v>
      </c>
    </row>
    <row r="122" spans="1:11" s="22" customFormat="1" ht="15.75" customHeight="1">
      <c r="A122" s="65" t="s">
        <v>29</v>
      </c>
      <c r="B122" s="66" t="s">
        <v>58</v>
      </c>
      <c r="C122" s="67">
        <v>1174024</v>
      </c>
      <c r="D122" s="67">
        <v>196396</v>
      </c>
      <c r="E122" s="68">
        <f>SUM(C122:D122)</f>
        <v>1370420</v>
      </c>
      <c r="F122" s="67">
        <f>F125</f>
        <v>0</v>
      </c>
      <c r="G122" s="67">
        <f>G125</f>
        <v>0</v>
      </c>
      <c r="H122" s="68">
        <f>F122+G122</f>
        <v>0</v>
      </c>
      <c r="I122" s="68">
        <f>C122+F122</f>
        <v>1174024</v>
      </c>
      <c r="J122" s="68">
        <f>D122+G122</f>
        <v>196396</v>
      </c>
      <c r="K122" s="68">
        <f>E122+H122</f>
        <v>1370420</v>
      </c>
    </row>
    <row r="123" spans="1:11" s="26" customFormat="1" ht="12.75" customHeight="1">
      <c r="A123" s="69"/>
      <c r="B123" s="70" t="s">
        <v>11</v>
      </c>
      <c r="C123" s="71"/>
      <c r="D123" s="71"/>
      <c r="E123" s="72"/>
      <c r="F123" s="71"/>
      <c r="G123" s="71"/>
      <c r="H123" s="72"/>
      <c r="I123" s="72"/>
      <c r="J123" s="72"/>
      <c r="K123" s="72"/>
    </row>
    <row r="124" spans="1:11" s="29" customFormat="1" ht="15.75" customHeight="1">
      <c r="A124" s="73"/>
      <c r="B124" s="74" t="s">
        <v>12</v>
      </c>
      <c r="C124" s="75">
        <v>0</v>
      </c>
      <c r="D124" s="75">
        <v>0</v>
      </c>
      <c r="E124" s="76">
        <f aca="true" t="shared" si="48" ref="E124:E129">SUM(C124:D124)</f>
        <v>0</v>
      </c>
      <c r="F124" s="75">
        <v>0</v>
      </c>
      <c r="G124" s="75">
        <v>0</v>
      </c>
      <c r="H124" s="76">
        <f aca="true" t="shared" si="49" ref="H124:H129">F124+G124</f>
        <v>0</v>
      </c>
      <c r="I124" s="76">
        <f>C124+F124</f>
        <v>0</v>
      </c>
      <c r="J124" s="76">
        <f>D124+G124</f>
        <v>0</v>
      </c>
      <c r="K124" s="76">
        <f>E124+H124</f>
        <v>0</v>
      </c>
    </row>
    <row r="125" spans="1:11" s="39" customFormat="1" ht="15.75" customHeight="1">
      <c r="A125" s="78">
        <v>75045</v>
      </c>
      <c r="B125" s="79" t="s">
        <v>105</v>
      </c>
      <c r="C125" s="80">
        <v>0</v>
      </c>
      <c r="D125" s="80">
        <v>26000</v>
      </c>
      <c r="E125" s="81">
        <f t="shared" si="48"/>
        <v>26000</v>
      </c>
      <c r="F125" s="51">
        <v>0</v>
      </c>
      <c r="G125" s="51">
        <v>0</v>
      </c>
      <c r="H125" s="81">
        <f t="shared" si="49"/>
        <v>0</v>
      </c>
      <c r="I125" s="81">
        <f aca="true" t="shared" si="50" ref="I125:K128">C125+F125</f>
        <v>0</v>
      </c>
      <c r="J125" s="81">
        <f t="shared" si="50"/>
        <v>26000</v>
      </c>
      <c r="K125" s="81">
        <f t="shared" si="50"/>
        <v>26000</v>
      </c>
    </row>
    <row r="126" spans="1:11" s="33" customFormat="1" ht="15" customHeight="1">
      <c r="A126" s="62" t="s">
        <v>27</v>
      </c>
      <c r="B126" s="63" t="s">
        <v>42</v>
      </c>
      <c r="C126" s="53">
        <v>0</v>
      </c>
      <c r="D126" s="53">
        <v>11800</v>
      </c>
      <c r="E126" s="61">
        <f t="shared" si="48"/>
        <v>11800</v>
      </c>
      <c r="F126" s="48">
        <v>0</v>
      </c>
      <c r="G126" s="48">
        <v>-700</v>
      </c>
      <c r="H126" s="61">
        <f t="shared" si="49"/>
        <v>-700</v>
      </c>
      <c r="I126" s="61">
        <f t="shared" si="50"/>
        <v>0</v>
      </c>
      <c r="J126" s="61">
        <f t="shared" si="50"/>
        <v>11100</v>
      </c>
      <c r="K126" s="61">
        <f t="shared" si="50"/>
        <v>11100</v>
      </c>
    </row>
    <row r="127" spans="1:11" s="44" customFormat="1" ht="15" customHeight="1">
      <c r="A127" s="62" t="s">
        <v>32</v>
      </c>
      <c r="B127" s="63" t="s">
        <v>33</v>
      </c>
      <c r="C127" s="48">
        <v>0</v>
      </c>
      <c r="D127" s="48">
        <v>3000</v>
      </c>
      <c r="E127" s="61">
        <f t="shared" si="48"/>
        <v>3000</v>
      </c>
      <c r="F127" s="48">
        <v>0</v>
      </c>
      <c r="G127" s="48">
        <v>1570</v>
      </c>
      <c r="H127" s="61">
        <f t="shared" si="49"/>
        <v>1570</v>
      </c>
      <c r="I127" s="61">
        <f t="shared" si="50"/>
        <v>0</v>
      </c>
      <c r="J127" s="61">
        <f t="shared" si="50"/>
        <v>4570</v>
      </c>
      <c r="K127" s="61">
        <f t="shared" si="50"/>
        <v>4570</v>
      </c>
    </row>
    <row r="128" spans="1:11" s="17" customFormat="1" ht="15" customHeight="1">
      <c r="A128" s="59" t="s">
        <v>25</v>
      </c>
      <c r="B128" s="60" t="s">
        <v>26</v>
      </c>
      <c r="C128" s="57">
        <v>0</v>
      </c>
      <c r="D128" s="57">
        <v>6510</v>
      </c>
      <c r="E128" s="61">
        <f t="shared" si="48"/>
        <v>6510</v>
      </c>
      <c r="F128" s="49">
        <v>0</v>
      </c>
      <c r="G128" s="49">
        <v>-870</v>
      </c>
      <c r="H128" s="61">
        <f t="shared" si="49"/>
        <v>-870</v>
      </c>
      <c r="I128" s="61">
        <f t="shared" si="50"/>
        <v>0</v>
      </c>
      <c r="J128" s="61">
        <f t="shared" si="50"/>
        <v>5640</v>
      </c>
      <c r="K128" s="61">
        <f t="shared" si="50"/>
        <v>5640</v>
      </c>
    </row>
    <row r="129" spans="1:11" s="22" customFormat="1" ht="15" customHeight="1">
      <c r="A129" s="65" t="s">
        <v>36</v>
      </c>
      <c r="B129" s="66" t="s">
        <v>37</v>
      </c>
      <c r="C129" s="67">
        <v>34511863</v>
      </c>
      <c r="D129" s="67">
        <v>0</v>
      </c>
      <c r="E129" s="68">
        <f t="shared" si="48"/>
        <v>34511863</v>
      </c>
      <c r="F129" s="67">
        <f>F132</f>
        <v>340</v>
      </c>
      <c r="G129" s="67">
        <v>0</v>
      </c>
      <c r="H129" s="68">
        <f t="shared" si="49"/>
        <v>340</v>
      </c>
      <c r="I129" s="68">
        <f>C129+F129</f>
        <v>34512203</v>
      </c>
      <c r="J129" s="68">
        <f>D129+G129</f>
        <v>0</v>
      </c>
      <c r="K129" s="68">
        <f>E129+H129</f>
        <v>34512203</v>
      </c>
    </row>
    <row r="130" spans="1:11" s="26" customFormat="1" ht="15" customHeight="1">
      <c r="A130" s="69"/>
      <c r="B130" s="70" t="s">
        <v>11</v>
      </c>
      <c r="C130" s="71"/>
      <c r="D130" s="71"/>
      <c r="E130" s="72"/>
      <c r="F130" s="71"/>
      <c r="G130" s="71"/>
      <c r="H130" s="72"/>
      <c r="I130" s="72"/>
      <c r="J130" s="72"/>
      <c r="K130" s="72"/>
    </row>
    <row r="131" spans="1:11" s="29" customFormat="1" ht="15" customHeight="1">
      <c r="A131" s="73"/>
      <c r="B131" s="74" t="s">
        <v>12</v>
      </c>
      <c r="C131" s="75">
        <v>500000</v>
      </c>
      <c r="D131" s="75">
        <v>0</v>
      </c>
      <c r="E131" s="76">
        <f aca="true" t="shared" si="51" ref="E131:E136">SUM(C131:D131)</f>
        <v>500000</v>
      </c>
      <c r="F131" s="75">
        <f>F135</f>
        <v>50000</v>
      </c>
      <c r="G131" s="75">
        <v>0</v>
      </c>
      <c r="H131" s="76">
        <f aca="true" t="shared" si="52" ref="H131:H136">F131+G131</f>
        <v>50000</v>
      </c>
      <c r="I131" s="76">
        <f>C131+F131</f>
        <v>550000</v>
      </c>
      <c r="J131" s="76">
        <f>D131+G131</f>
        <v>0</v>
      </c>
      <c r="K131" s="76">
        <f>E131+H131</f>
        <v>550000</v>
      </c>
    </row>
    <row r="132" spans="1:11" s="22" customFormat="1" ht="13.5" customHeight="1">
      <c r="A132" s="78">
        <v>80120</v>
      </c>
      <c r="B132" s="79" t="s">
        <v>54</v>
      </c>
      <c r="C132" s="51">
        <v>12088350</v>
      </c>
      <c r="D132" s="51">
        <v>0</v>
      </c>
      <c r="E132" s="81">
        <f t="shared" si="51"/>
        <v>12088350</v>
      </c>
      <c r="F132" s="51">
        <f>SUM(F133:F135)</f>
        <v>340</v>
      </c>
      <c r="G132" s="51">
        <f>SUM(G133:G133)</f>
        <v>0</v>
      </c>
      <c r="H132" s="81">
        <f t="shared" si="52"/>
        <v>340</v>
      </c>
      <c r="I132" s="81">
        <f aca="true" t="shared" si="53" ref="I132:J135">C132+F132</f>
        <v>12088690</v>
      </c>
      <c r="J132" s="81">
        <f t="shared" si="53"/>
        <v>0</v>
      </c>
      <c r="K132" s="81">
        <f>SUM(E132+H132)</f>
        <v>12088690</v>
      </c>
    </row>
    <row r="133" spans="1:11" s="44" customFormat="1" ht="13.5" customHeight="1">
      <c r="A133" s="62" t="s">
        <v>23</v>
      </c>
      <c r="B133" s="63" t="s">
        <v>24</v>
      </c>
      <c r="C133" s="53">
        <v>323100</v>
      </c>
      <c r="D133" s="53">
        <v>0</v>
      </c>
      <c r="E133" s="61">
        <f t="shared" si="51"/>
        <v>323100</v>
      </c>
      <c r="F133" s="48">
        <v>-50000</v>
      </c>
      <c r="G133" s="48">
        <v>0</v>
      </c>
      <c r="H133" s="61">
        <f t="shared" si="52"/>
        <v>-50000</v>
      </c>
      <c r="I133" s="61">
        <f>C133+F133</f>
        <v>273100</v>
      </c>
      <c r="J133" s="61">
        <f t="shared" si="53"/>
        <v>0</v>
      </c>
      <c r="K133" s="61">
        <f>E133+H133</f>
        <v>273100</v>
      </c>
    </row>
    <row r="134" spans="1:11" s="42" customFormat="1" ht="13.5" customHeight="1">
      <c r="A134" s="62" t="s">
        <v>25</v>
      </c>
      <c r="B134" s="63" t="s">
        <v>26</v>
      </c>
      <c r="C134" s="53">
        <v>62676</v>
      </c>
      <c r="D134" s="53">
        <v>0</v>
      </c>
      <c r="E134" s="61">
        <f t="shared" si="51"/>
        <v>62676</v>
      </c>
      <c r="F134" s="48">
        <v>340</v>
      </c>
      <c r="G134" s="48">
        <v>0</v>
      </c>
      <c r="H134" s="61">
        <f t="shared" si="52"/>
        <v>340</v>
      </c>
      <c r="I134" s="61">
        <f>C134+F134</f>
        <v>63016</v>
      </c>
      <c r="J134" s="61">
        <f t="shared" si="53"/>
        <v>0</v>
      </c>
      <c r="K134" s="61">
        <f>E134+H134</f>
        <v>63016</v>
      </c>
    </row>
    <row r="135" spans="1:11" s="46" customFormat="1" ht="15" customHeight="1">
      <c r="A135" s="88" t="s">
        <v>21</v>
      </c>
      <c r="B135" s="89" t="s">
        <v>22</v>
      </c>
      <c r="C135" s="86">
        <v>0</v>
      </c>
      <c r="D135" s="86">
        <v>0</v>
      </c>
      <c r="E135" s="87">
        <f t="shared" si="51"/>
        <v>0</v>
      </c>
      <c r="F135" s="52">
        <v>50000</v>
      </c>
      <c r="G135" s="52">
        <v>0</v>
      </c>
      <c r="H135" s="87">
        <f t="shared" si="52"/>
        <v>50000</v>
      </c>
      <c r="I135" s="87">
        <f>C135+F135</f>
        <v>50000</v>
      </c>
      <c r="J135" s="87">
        <f t="shared" si="53"/>
        <v>0</v>
      </c>
      <c r="K135" s="87">
        <f>E135+H135</f>
        <v>50000</v>
      </c>
    </row>
    <row r="136" spans="1:11" s="22" customFormat="1" ht="15" customHeight="1">
      <c r="A136" s="65" t="s">
        <v>97</v>
      </c>
      <c r="B136" s="66" t="s">
        <v>98</v>
      </c>
      <c r="C136" s="67">
        <v>0</v>
      </c>
      <c r="D136" s="67">
        <v>0</v>
      </c>
      <c r="E136" s="68">
        <f t="shared" si="51"/>
        <v>0</v>
      </c>
      <c r="F136" s="67">
        <v>0</v>
      </c>
      <c r="G136" s="67">
        <f>G139</f>
        <v>50491</v>
      </c>
      <c r="H136" s="68">
        <f t="shared" si="52"/>
        <v>50491</v>
      </c>
      <c r="I136" s="68">
        <f>C136+F136</f>
        <v>0</v>
      </c>
      <c r="J136" s="68">
        <f>D136+G136</f>
        <v>50491</v>
      </c>
      <c r="K136" s="68">
        <f>E136+H136</f>
        <v>50491</v>
      </c>
    </row>
    <row r="137" spans="1:11" s="26" customFormat="1" ht="11.25" customHeight="1">
      <c r="A137" s="69"/>
      <c r="B137" s="70" t="s">
        <v>11</v>
      </c>
      <c r="C137" s="71"/>
      <c r="D137" s="71"/>
      <c r="E137" s="72"/>
      <c r="F137" s="71"/>
      <c r="G137" s="71"/>
      <c r="H137" s="72"/>
      <c r="I137" s="72"/>
      <c r="J137" s="72"/>
      <c r="K137" s="72"/>
    </row>
    <row r="138" spans="1:11" s="29" customFormat="1" ht="15" customHeight="1">
      <c r="A138" s="73"/>
      <c r="B138" s="74" t="s">
        <v>12</v>
      </c>
      <c r="C138" s="75">
        <v>0</v>
      </c>
      <c r="D138" s="75">
        <v>0</v>
      </c>
      <c r="E138" s="76">
        <f>SUM(C138:D138)</f>
        <v>0</v>
      </c>
      <c r="F138" s="75">
        <v>0</v>
      </c>
      <c r="G138" s="75">
        <v>0</v>
      </c>
      <c r="H138" s="76">
        <f>F138+G138</f>
        <v>0</v>
      </c>
      <c r="I138" s="76">
        <f>C138+F138</f>
        <v>0</v>
      </c>
      <c r="J138" s="76">
        <f>D138+G138</f>
        <v>0</v>
      </c>
      <c r="K138" s="76">
        <f>E138+H138</f>
        <v>0</v>
      </c>
    </row>
    <row r="139" spans="1:11" s="37" customFormat="1" ht="13.5" customHeight="1">
      <c r="A139" s="78">
        <v>80309</v>
      </c>
      <c r="B139" s="79" t="s">
        <v>110</v>
      </c>
      <c r="C139" s="51">
        <v>0</v>
      </c>
      <c r="D139" s="51">
        <v>0</v>
      </c>
      <c r="E139" s="81">
        <f>SUM(C139:D139)</f>
        <v>0</v>
      </c>
      <c r="F139" s="51">
        <f>SUM(F140:F141)</f>
        <v>0</v>
      </c>
      <c r="G139" s="51">
        <f>SUM(G140:G141)</f>
        <v>50491</v>
      </c>
      <c r="H139" s="81">
        <f>F139+G139</f>
        <v>50491</v>
      </c>
      <c r="I139" s="81">
        <f aca="true" t="shared" si="54" ref="I139:J141">C139+F139</f>
        <v>0</v>
      </c>
      <c r="J139" s="81">
        <f t="shared" si="54"/>
        <v>50491</v>
      </c>
      <c r="K139" s="81">
        <f>SUM(E139+H139)</f>
        <v>50491</v>
      </c>
    </row>
    <row r="140" spans="1:11" s="26" customFormat="1" ht="13.5" customHeight="1">
      <c r="A140" s="62" t="s">
        <v>99</v>
      </c>
      <c r="B140" s="63" t="s">
        <v>101</v>
      </c>
      <c r="C140" s="48">
        <v>0</v>
      </c>
      <c r="D140" s="48">
        <v>0</v>
      </c>
      <c r="E140" s="61">
        <f>SUM(C140:D140)</f>
        <v>0</v>
      </c>
      <c r="F140" s="48">
        <v>0</v>
      </c>
      <c r="G140" s="48">
        <v>37868</v>
      </c>
      <c r="H140" s="61">
        <f>F140+G140</f>
        <v>37868</v>
      </c>
      <c r="I140" s="61">
        <f t="shared" si="54"/>
        <v>0</v>
      </c>
      <c r="J140" s="61">
        <f t="shared" si="54"/>
        <v>37868</v>
      </c>
      <c r="K140" s="61">
        <f>E140+H140</f>
        <v>37868</v>
      </c>
    </row>
    <row r="141" spans="1:11" s="46" customFormat="1" ht="13.5" customHeight="1">
      <c r="A141" s="88" t="s">
        <v>100</v>
      </c>
      <c r="B141" s="89" t="s">
        <v>102</v>
      </c>
      <c r="C141" s="86">
        <v>0</v>
      </c>
      <c r="D141" s="86">
        <v>0</v>
      </c>
      <c r="E141" s="87">
        <f>SUM(C141:D141)</f>
        <v>0</v>
      </c>
      <c r="F141" s="52">
        <v>0</v>
      </c>
      <c r="G141" s="52">
        <v>12623</v>
      </c>
      <c r="H141" s="87">
        <f>F141+G141</f>
        <v>12623</v>
      </c>
      <c r="I141" s="87">
        <f t="shared" si="54"/>
        <v>0</v>
      </c>
      <c r="J141" s="87">
        <f t="shared" si="54"/>
        <v>12623</v>
      </c>
      <c r="K141" s="87">
        <f>E141+H141</f>
        <v>12623</v>
      </c>
    </row>
    <row r="142" spans="1:11" s="58" customFormat="1" ht="15" customHeight="1">
      <c r="A142" s="65" t="s">
        <v>45</v>
      </c>
      <c r="B142" s="66" t="s">
        <v>67</v>
      </c>
      <c r="C142" s="67">
        <v>4323740</v>
      </c>
      <c r="D142" s="67">
        <v>2731205</v>
      </c>
      <c r="E142" s="68">
        <f>SUM(C142:D142)</f>
        <v>7054945</v>
      </c>
      <c r="F142" s="67">
        <v>0</v>
      </c>
      <c r="G142" s="67">
        <v>0</v>
      </c>
      <c r="H142" s="68">
        <f>F142+G142</f>
        <v>0</v>
      </c>
      <c r="I142" s="68">
        <f>C142+F142</f>
        <v>4323740</v>
      </c>
      <c r="J142" s="68">
        <f>D142+G142</f>
        <v>2731205</v>
      </c>
      <c r="K142" s="68">
        <f>E142+H142</f>
        <v>7054945</v>
      </c>
    </row>
    <row r="143" spans="1:11" ht="12" customHeight="1">
      <c r="A143" s="69"/>
      <c r="B143" s="70" t="s">
        <v>11</v>
      </c>
      <c r="C143" s="71"/>
      <c r="D143" s="71"/>
      <c r="E143" s="72"/>
      <c r="F143" s="71"/>
      <c r="G143" s="71"/>
      <c r="H143" s="72"/>
      <c r="I143" s="72"/>
      <c r="J143" s="72"/>
      <c r="K143" s="72"/>
    </row>
    <row r="144" spans="1:11" ht="15" customHeight="1">
      <c r="A144" s="73"/>
      <c r="B144" s="74" t="s">
        <v>12</v>
      </c>
      <c r="C144" s="75">
        <v>50000</v>
      </c>
      <c r="D144" s="75">
        <v>9800</v>
      </c>
      <c r="E144" s="76">
        <f aca="true" t="shared" si="55" ref="E144:E150">SUM(C144:D144)</f>
        <v>59800</v>
      </c>
      <c r="F144" s="75">
        <f>F147</f>
        <v>30000</v>
      </c>
      <c r="G144" s="75">
        <v>0</v>
      </c>
      <c r="H144" s="76">
        <f aca="true" t="shared" si="56" ref="H144:H150">F144+G144</f>
        <v>30000</v>
      </c>
      <c r="I144" s="76">
        <f>C144+F144</f>
        <v>80000</v>
      </c>
      <c r="J144" s="76">
        <f>D144+G144</f>
        <v>9800</v>
      </c>
      <c r="K144" s="76">
        <f>E144+H144</f>
        <v>89800</v>
      </c>
    </row>
    <row r="145" spans="1:11" s="22" customFormat="1" ht="15" customHeight="1">
      <c r="A145" s="84">
        <v>85410</v>
      </c>
      <c r="B145" s="85" t="s">
        <v>74</v>
      </c>
      <c r="C145" s="80">
        <v>833843</v>
      </c>
      <c r="D145" s="80">
        <v>0</v>
      </c>
      <c r="E145" s="81">
        <f t="shared" si="55"/>
        <v>833843</v>
      </c>
      <c r="F145" s="80">
        <f>SUM(F146:F147)</f>
        <v>0</v>
      </c>
      <c r="G145" s="80">
        <v>0</v>
      </c>
      <c r="H145" s="81">
        <f t="shared" si="56"/>
        <v>0</v>
      </c>
      <c r="I145" s="81">
        <f aca="true" t="shared" si="57" ref="I145:K147">C145+F145</f>
        <v>833843</v>
      </c>
      <c r="J145" s="81">
        <f t="shared" si="57"/>
        <v>0</v>
      </c>
      <c r="K145" s="81">
        <f t="shared" si="57"/>
        <v>833843</v>
      </c>
    </row>
    <row r="146" spans="1:11" s="44" customFormat="1" ht="13.5" customHeight="1">
      <c r="A146" s="62" t="s">
        <v>23</v>
      </c>
      <c r="B146" s="63" t="s">
        <v>24</v>
      </c>
      <c r="C146" s="53">
        <v>32000</v>
      </c>
      <c r="D146" s="53">
        <v>0</v>
      </c>
      <c r="E146" s="61">
        <f t="shared" si="55"/>
        <v>32000</v>
      </c>
      <c r="F146" s="48">
        <v>-30000</v>
      </c>
      <c r="G146" s="48">
        <v>0</v>
      </c>
      <c r="H146" s="61">
        <f t="shared" si="56"/>
        <v>-30000</v>
      </c>
      <c r="I146" s="61">
        <f t="shared" si="57"/>
        <v>2000</v>
      </c>
      <c r="J146" s="61">
        <f t="shared" si="57"/>
        <v>0</v>
      </c>
      <c r="K146" s="61">
        <f t="shared" si="57"/>
        <v>2000</v>
      </c>
    </row>
    <row r="147" spans="1:11" s="32" customFormat="1" ht="15" customHeight="1">
      <c r="A147" s="62" t="s">
        <v>21</v>
      </c>
      <c r="B147" s="63" t="s">
        <v>22</v>
      </c>
      <c r="C147" s="53">
        <v>50000</v>
      </c>
      <c r="D147" s="53">
        <v>0</v>
      </c>
      <c r="E147" s="61">
        <f t="shared" si="55"/>
        <v>50000</v>
      </c>
      <c r="F147" s="48">
        <v>30000</v>
      </c>
      <c r="G147" s="48">
        <v>0</v>
      </c>
      <c r="H147" s="61">
        <f t="shared" si="56"/>
        <v>30000</v>
      </c>
      <c r="I147" s="61">
        <f t="shared" si="57"/>
        <v>80000</v>
      </c>
      <c r="J147" s="61">
        <f t="shared" si="57"/>
        <v>0</v>
      </c>
      <c r="K147" s="61">
        <f t="shared" si="57"/>
        <v>80000</v>
      </c>
    </row>
    <row r="148" spans="1:11" s="22" customFormat="1" ht="15" customHeight="1">
      <c r="A148" s="84">
        <v>85416</v>
      </c>
      <c r="B148" s="85" t="s">
        <v>92</v>
      </c>
      <c r="C148" s="80">
        <v>5000</v>
      </c>
      <c r="D148" s="80">
        <v>0</v>
      </c>
      <c r="E148" s="81">
        <f t="shared" si="55"/>
        <v>5000</v>
      </c>
      <c r="F148" s="80">
        <f>SUM(F149:F150)</f>
        <v>0</v>
      </c>
      <c r="G148" s="80">
        <v>0</v>
      </c>
      <c r="H148" s="81">
        <f t="shared" si="56"/>
        <v>0</v>
      </c>
      <c r="I148" s="81">
        <f>C148+F148</f>
        <v>5000</v>
      </c>
      <c r="J148" s="81">
        <f>D148+G148</f>
        <v>0</v>
      </c>
      <c r="K148" s="81">
        <f>E148+H148</f>
        <v>5000</v>
      </c>
    </row>
    <row r="149" spans="1:11" s="44" customFormat="1" ht="15" customHeight="1">
      <c r="A149" s="62" t="s">
        <v>63</v>
      </c>
      <c r="B149" s="63" t="s">
        <v>75</v>
      </c>
      <c r="C149" s="48">
        <v>5000</v>
      </c>
      <c r="D149" s="48">
        <v>0</v>
      </c>
      <c r="E149" s="61">
        <f t="shared" si="55"/>
        <v>5000</v>
      </c>
      <c r="F149" s="48">
        <v>-5000</v>
      </c>
      <c r="G149" s="48">
        <v>0</v>
      </c>
      <c r="H149" s="61">
        <f t="shared" si="56"/>
        <v>-5000</v>
      </c>
      <c r="I149" s="61">
        <f aca="true" t="shared" si="58" ref="I149:K150">C149+F149</f>
        <v>0</v>
      </c>
      <c r="J149" s="61">
        <f t="shared" si="58"/>
        <v>0</v>
      </c>
      <c r="K149" s="61">
        <f t="shared" si="58"/>
        <v>0</v>
      </c>
    </row>
    <row r="150" spans="1:11" s="46" customFormat="1" ht="13.5" customHeight="1">
      <c r="A150" s="88" t="s">
        <v>93</v>
      </c>
      <c r="B150" s="89" t="s">
        <v>94</v>
      </c>
      <c r="C150" s="86">
        <v>0</v>
      </c>
      <c r="D150" s="86">
        <v>0</v>
      </c>
      <c r="E150" s="87">
        <f t="shared" si="55"/>
        <v>0</v>
      </c>
      <c r="F150" s="52">
        <v>5000</v>
      </c>
      <c r="G150" s="52">
        <v>0</v>
      </c>
      <c r="H150" s="87">
        <f t="shared" si="56"/>
        <v>5000</v>
      </c>
      <c r="I150" s="87">
        <f t="shared" si="58"/>
        <v>5000</v>
      </c>
      <c r="J150" s="87">
        <f t="shared" si="58"/>
        <v>0</v>
      </c>
      <c r="K150" s="87">
        <f t="shared" si="58"/>
        <v>5000</v>
      </c>
    </row>
    <row r="151" spans="1:11" ht="12.7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</row>
    <row r="152" spans="1:11" ht="12.7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</row>
    <row r="153" spans="1:11" ht="12.7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</row>
    <row r="154" spans="1:11" ht="12.7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</row>
    <row r="155" spans="1:11" ht="12.7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1:11" ht="12.7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1:11" ht="12.7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1:11" ht="12.7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ht="12.7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</row>
    <row r="160" spans="1:11" ht="12.7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</row>
    <row r="161" spans="1:11" ht="12.7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1:11" ht="12.7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</row>
    <row r="163" spans="1:11" ht="12.7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</row>
    <row r="164" spans="1:11" ht="12.7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</row>
    <row r="165" spans="1:11" ht="12.7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</row>
    <row r="166" spans="1:11" ht="12.7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</row>
    <row r="167" spans="1:11" ht="12.7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</row>
    <row r="168" spans="1:11" ht="12.7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</row>
    <row r="169" spans="1:11" ht="12.7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</row>
    <row r="170" spans="1:11" ht="12.7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</row>
    <row r="171" spans="1:11" ht="12.7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</row>
    <row r="172" spans="1:11" ht="12.7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</row>
    <row r="173" spans="1:11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</row>
    <row r="174" spans="1:11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</row>
    <row r="175" spans="1:11" ht="12.7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</row>
    <row r="176" spans="1:11" ht="12.7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</row>
  </sheetData>
  <mergeCells count="12">
    <mergeCell ref="I1:K1"/>
    <mergeCell ref="I2:K2"/>
    <mergeCell ref="I3:K3"/>
    <mergeCell ref="I4:K4"/>
    <mergeCell ref="A113:K113"/>
    <mergeCell ref="A5:K5"/>
    <mergeCell ref="A6:A7"/>
    <mergeCell ref="B6:B7"/>
    <mergeCell ref="C6:E6"/>
    <mergeCell ref="F6:H6"/>
    <mergeCell ref="I6:K6"/>
    <mergeCell ref="A12:K12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4-0254</cp:lastModifiedBy>
  <cp:lastPrinted>2007-04-26T10:52:04Z</cp:lastPrinted>
  <dcterms:created xsi:type="dcterms:W3CDTF">2005-11-15T09:01:19Z</dcterms:created>
  <dcterms:modified xsi:type="dcterms:W3CDTF">2007-04-26T11:23:09Z</dcterms:modified>
  <cp:category/>
  <cp:version/>
  <cp:contentType/>
  <cp:contentStatus/>
</cp:coreProperties>
</file>