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'Arkusz1'!$4:$7</definedName>
  </definedNames>
  <calcPr fullCalcOnLoad="1"/>
</workbook>
</file>

<file path=xl/sharedStrings.xml><?xml version="1.0" encoding="utf-8"?>
<sst xmlns="http://schemas.openxmlformats.org/spreadsheetml/2006/main" count="496" uniqueCount="311">
  <si>
    <t>Lp.</t>
  </si>
  <si>
    <t>Klasyfikacja budżetowa</t>
  </si>
  <si>
    <t>NAZWA  ZADANIA  INWESTYCYJNEGO</t>
  </si>
  <si>
    <t>w tym:</t>
  </si>
  <si>
    <t>Środki własne</t>
  </si>
  <si>
    <t>Kredyty</t>
  </si>
  <si>
    <t>Pożyczki</t>
  </si>
  <si>
    <t>Dotacje</t>
  </si>
  <si>
    <t>INWESTYCJE  OGÓŁEM = A + B</t>
  </si>
  <si>
    <t>A</t>
  </si>
  <si>
    <t>GMINA</t>
  </si>
  <si>
    <t>RAZEM wydatki na zadania inwestycyjne dotyczące gminy</t>
  </si>
  <si>
    <t>Lokalny transport zbiorowy</t>
  </si>
  <si>
    <t>Drogi publiczne gminne</t>
  </si>
  <si>
    <t>Gospodarka gruntami i nieruchomościami</t>
  </si>
  <si>
    <t>Pozostała działalność w gospodarce miesz.</t>
  </si>
  <si>
    <t>Urząd miasta</t>
  </si>
  <si>
    <t>Szkoły podstawowe</t>
  </si>
  <si>
    <t>Przedszkola</t>
  </si>
  <si>
    <t>Gospodarka ściekowa i ochrona wód</t>
  </si>
  <si>
    <t>Oświetlenie ulic</t>
  </si>
  <si>
    <t>Pozostała działalność w gospodarce komun.</t>
  </si>
  <si>
    <t>Pozostała działalność w kulturze fizycznej</t>
  </si>
  <si>
    <t>WYDZIAŁ INFRASTRUKTURY MIASTA</t>
  </si>
  <si>
    <t>900 - 90015</t>
  </si>
  <si>
    <t>Gospodarka komunalna i ochrona środowiska  - oświetlenie ulic</t>
  </si>
  <si>
    <t>1.</t>
  </si>
  <si>
    <t>§  6050</t>
  </si>
  <si>
    <t>Oświetlenie miasta - budowa nowych instalacji ulicznych</t>
  </si>
  <si>
    <t>600 - 60016</t>
  </si>
  <si>
    <t>Transport i łączność                                                                                                                        drogi publiczne gminne</t>
  </si>
  <si>
    <t>§ 6052</t>
  </si>
  <si>
    <t>2.</t>
  </si>
  <si>
    <t>3.</t>
  </si>
  <si>
    <t>§ 6050</t>
  </si>
  <si>
    <t>Parking przy ul. Słowackiego</t>
  </si>
  <si>
    <t>4.</t>
  </si>
  <si>
    <t xml:space="preserve">Parking przy ul. Dmowskiego                                                    </t>
  </si>
  <si>
    <t>5.</t>
  </si>
  <si>
    <t xml:space="preserve">Modernizacja ul. Garbarskiej </t>
  </si>
  <si>
    <t xml:space="preserve">z parkingiem i kanalizacją deszczową </t>
  </si>
  <si>
    <t>6.</t>
  </si>
  <si>
    <t>Budowa nawierzchni w ul. Karłowicza</t>
  </si>
  <si>
    <t>7.</t>
  </si>
  <si>
    <t>Modernizacja skrzyżowania ulic Kostromska</t>
  </si>
  <si>
    <t xml:space="preserve">Belzacka </t>
  </si>
  <si>
    <t>8.</t>
  </si>
  <si>
    <t xml:space="preserve">Budowa ul. Nowowiejskiej na odc.od ulicy </t>
  </si>
  <si>
    <t>Łódzkiej do ul. Wiatracznej - I etap - dokum.</t>
  </si>
  <si>
    <t>700 - 70005</t>
  </si>
  <si>
    <t>Gospodarka mieszkaniowa                                                                                                     gospodarka gruntami                                      i nieruchomościami</t>
  </si>
  <si>
    <t>§  6060</t>
  </si>
  <si>
    <t xml:space="preserve">Pozyskiwanie gruntów i nieruchomości do zasobów gminy         </t>
  </si>
  <si>
    <t>700 - 70095</t>
  </si>
  <si>
    <t>Gospodarka mieszkaniowa                                                                                                     pozostała działalność</t>
  </si>
  <si>
    <t>Program ,,termomodernizacji budynków''</t>
  </si>
  <si>
    <t xml:space="preserve">Przyłącza cieplne zgodnie z Prawem </t>
  </si>
  <si>
    <t>Energetycznym</t>
  </si>
  <si>
    <t>Termomodernizacja budynku przy ulicy</t>
  </si>
  <si>
    <t>Broniewskiego 10</t>
  </si>
  <si>
    <t>Broniewskiego 12</t>
  </si>
  <si>
    <t>801 - 80101</t>
  </si>
  <si>
    <t>Oświata i wychowanie                                                                                                                szkoły podstawowe</t>
  </si>
  <si>
    <t>Szkoła Podstawowa Nr 5 - III etap likwidacja barier architektonicznych</t>
  </si>
  <si>
    <t>801 - 80104</t>
  </si>
  <si>
    <t>Oświata i wychowanie                                                                                                                przedszkola</t>
  </si>
  <si>
    <t xml:space="preserve">Przedszkole Samorządowe Nr 24 - adaptacja dla potrzeb osób niepełnosprawnych </t>
  </si>
  <si>
    <t>900 - 90001</t>
  </si>
  <si>
    <t>Gospodarka komunalna i ochrona środowiska  - gospodarka ściekowa i ochrona wód</t>
  </si>
  <si>
    <t xml:space="preserve">Regulacja rzeki Strawy jako odbiornika wód deszczowych                                                         </t>
  </si>
  <si>
    <t>900 - 90095</t>
  </si>
  <si>
    <t>Gospodarka komunalna i ochrona środowiska  - pozostała działalność</t>
  </si>
  <si>
    <t xml:space="preserve">Budowa ul. Twardosławickiej wraz </t>
  </si>
  <si>
    <t xml:space="preserve">z kanalizacją deszczową - I etap </t>
  </si>
  <si>
    <t xml:space="preserve">Modernizacja i rozbudowa oczyszczalni </t>
  </si>
  <si>
    <t>ścieków i infrastruktura wodno-kanalizacyjna</t>
  </si>
  <si>
    <t>Kanalizacja deszczowa dla  Oś. Jeziorna I</t>
  </si>
  <si>
    <t>z przepustem</t>
  </si>
  <si>
    <t xml:space="preserve">Kanalizacja sanitarna w ul. Poleśnej, Krętej, </t>
  </si>
  <si>
    <t>Wschodniej, Rakowskiej, Zimnej,</t>
  </si>
  <si>
    <t>Wolborskiej, Spacerowej</t>
  </si>
  <si>
    <t>Kanalizacja sanitarna w ul. Jerozolimskiej,</t>
  </si>
  <si>
    <t>Małej, Krzywej</t>
  </si>
  <si>
    <t>Magistrala wodociągowa do Oś. Jeziorna I</t>
  </si>
  <si>
    <t>i II - etap I  dokumentacja</t>
  </si>
  <si>
    <t>Kanalizacja sanitarna w ul. Świerczowskiej</t>
  </si>
  <si>
    <t>9.</t>
  </si>
  <si>
    <t>Kanalizacja sanitarna w ul. Pawłowskiej,</t>
  </si>
  <si>
    <t>w ul. Fabianiego, w ul. Kałuży</t>
  </si>
  <si>
    <t>10.</t>
  </si>
  <si>
    <t>§ 6060</t>
  </si>
  <si>
    <t>Wykonanie ogrodzenia i nawierzchni oraz</t>
  </si>
  <si>
    <t>Bawełnianej i Cmentarnej</t>
  </si>
  <si>
    <t>926 - 92695</t>
  </si>
  <si>
    <t>Kultura fizyczna i sport                                                                                                                pozostała działalność</t>
  </si>
  <si>
    <t>Modernizacja stadionu miejskiego przy ul. Żwirki 6</t>
  </si>
  <si>
    <t>MIEJSKI ZARZĄD DRÓG I KOMUNIKACJI</t>
  </si>
  <si>
    <t>600 - 60004</t>
  </si>
  <si>
    <t>Transport i łączność -                             lokalny transport zbiorowy</t>
  </si>
  <si>
    <t>Zakup wiat przystankowych</t>
  </si>
  <si>
    <t>PION  SEKRETARZA</t>
  </si>
  <si>
    <t>750 - 75023</t>
  </si>
  <si>
    <t>Administracja publiczna                                                                                                                   Urząd Miasta</t>
  </si>
  <si>
    <t>Modernizacja Urzędu Miasta</t>
  </si>
  <si>
    <t>Zakup sprzętu komputerowego i oprogramow.</t>
  </si>
  <si>
    <t xml:space="preserve">Budowa i modernizacja sieci komputerowej                               </t>
  </si>
  <si>
    <t>Zakupy inwestycjne dla BOM</t>
  </si>
  <si>
    <t>OŚRODEK SPORTU I REKREACJI</t>
  </si>
  <si>
    <t>926 - 92604</t>
  </si>
  <si>
    <t>Kultura fizyczna                                                                                                                   instytucje kultury fizycznej</t>
  </si>
  <si>
    <t>Nagłośnienie hali RELAX</t>
  </si>
  <si>
    <t>B</t>
  </si>
  <si>
    <t>POWIAT</t>
  </si>
  <si>
    <t>RAZEM wydatki na zadania inwestycyjne dotyczące powiatu</t>
  </si>
  <si>
    <t>Drogi publiczne powiatowe</t>
  </si>
  <si>
    <t>Nadzór budowlany</t>
  </si>
  <si>
    <t>Obrona cywilna</t>
  </si>
  <si>
    <t>Szkoły zawodowe</t>
  </si>
  <si>
    <t>Placówki opiekuńczo-wychowawcze</t>
  </si>
  <si>
    <t>Muzeum</t>
  </si>
  <si>
    <t>600 - 60015</t>
  </si>
  <si>
    <t>Transport i łączność                                                                                                                        drogi publiczne powiatowe</t>
  </si>
  <si>
    <t>Modernizacja ul. Sulejowskiej od Ronda Gierka do ul. Projektowanej</t>
  </si>
  <si>
    <t xml:space="preserve">Modernizacja Al. 3-go Maja                                                       </t>
  </si>
  <si>
    <t>Budowa jezdni północnej trasy W-Z                    I etap realizacji</t>
  </si>
  <si>
    <t>Wykonanie nawierzchni ul. Roosevelta od ul.</t>
  </si>
  <si>
    <t xml:space="preserve">Próchnika do ul. Żeromskiego oraz parking                                               </t>
  </si>
  <si>
    <t xml:space="preserve">Modernizacja ul. Woj.Polskiego od ul. </t>
  </si>
  <si>
    <t>Most przez rzekę Strawę w ciągu ul. Podole</t>
  </si>
  <si>
    <t>Modernizacja ul. Słowackiego na odc.od</t>
  </si>
  <si>
    <t>Pl.Kościuszki do ul. Sienkiewicza</t>
  </si>
  <si>
    <t>Gospodarka komunalna                                - gospodarka gruntami i nieruchom.</t>
  </si>
  <si>
    <t xml:space="preserve">Pozyskiwanie gruntów do zasobu powiatowego         </t>
  </si>
  <si>
    <t>801 - 80130</t>
  </si>
  <si>
    <t>Oświata i wychowanie                                                                                                                    szkoły zawodowe</t>
  </si>
  <si>
    <t xml:space="preserve">Rozbudowa ZSPg Nr 4                                                               </t>
  </si>
  <si>
    <t>801 - 80140</t>
  </si>
  <si>
    <t>Oświata i wychowanie                                                                                                                    centra kształcenia</t>
  </si>
  <si>
    <t>Budowa bioska szkolnego przy CKP</t>
  </si>
  <si>
    <t>REFERAT ZARZADZANIA KRYZYSOWEGO</t>
  </si>
  <si>
    <t>754 - 75414</t>
  </si>
  <si>
    <t>Bezpieczeństwo publiczne                                                                                                        obrona cywilna</t>
  </si>
  <si>
    <t>Utworzenie powiatowych zespołów reagowania kryzysowego</t>
  </si>
  <si>
    <t>WYDZIAŁ SPRAW SPOŁECZNYCH</t>
  </si>
  <si>
    <t>921- 92118</t>
  </si>
  <si>
    <t>Kultura i ochr.dziedz. narodowego - Muzeum</t>
  </si>
  <si>
    <t>§  6220</t>
  </si>
  <si>
    <t>Dotacja na zadanie inwestycyjne</t>
  </si>
  <si>
    <t>INSPEKTORAT NADZORU BUDOWLANEGO</t>
  </si>
  <si>
    <t>710 - 71015</t>
  </si>
  <si>
    <t>Działalność usługowa                                                                                                                  nadzór budowlany</t>
  </si>
  <si>
    <t>Zakupy inwestycyjne</t>
  </si>
  <si>
    <t>POGOTOWIE  OPIEKUŃCZE</t>
  </si>
  <si>
    <t>852-85201</t>
  </si>
  <si>
    <t>Pomoc społeczna                                           - placówki opiekuńczo-wychowawcze</t>
  </si>
  <si>
    <t>PORADNIA  PSYCHOLOGICZNO - PEDAGOGICZNA</t>
  </si>
  <si>
    <t>854 - 85406</t>
  </si>
  <si>
    <t>Zakup sprzętu komputerowego wraz z oprogramowaniem</t>
  </si>
  <si>
    <t xml:space="preserve">PLAN </t>
  </si>
  <si>
    <t>WYKONANIE</t>
  </si>
  <si>
    <t>Nakłady na inwestycje razem</t>
  </si>
  <si>
    <t>Wykonanie inwestycji razem</t>
  </si>
  <si>
    <t>Pozostała działalność w działalności usług.</t>
  </si>
  <si>
    <t>Straż Miejska</t>
  </si>
  <si>
    <t>Świadczenia społeczne</t>
  </si>
  <si>
    <t>etap I kanalizacja deszczowa</t>
  </si>
  <si>
    <t>Budowa ulic w osiedlu Pawłowska wraz</t>
  </si>
  <si>
    <t>Promienna, Demczyka, część ul.Fabianiego,</t>
  </si>
  <si>
    <t>ul. Puszczyńskiego) etap I</t>
  </si>
  <si>
    <t>1. Budynki wspólnot - udział Gminy wraz z</t>
  </si>
  <si>
    <t>przyłączami (Żeromskiego 7, Krasickiego 1,</t>
  </si>
  <si>
    <t xml:space="preserve">2,3, Pawlikowskiego 9,12, Wroniej 43,47, </t>
  </si>
  <si>
    <t>Mieszka I 4</t>
  </si>
  <si>
    <t>2. Budynki mieszkalne będące własnością</t>
  </si>
  <si>
    <t>Gminy, w tym:</t>
  </si>
  <si>
    <t>Wronia 55/59</t>
  </si>
  <si>
    <t>Sygietyńskiego 3</t>
  </si>
  <si>
    <t>Rembeka 1/5</t>
  </si>
  <si>
    <t>3. Budynek socjalny po bursie</t>
  </si>
  <si>
    <t>4. Przedszkole Nr 1</t>
  </si>
  <si>
    <t>5. Dach nad krytą pływalnią</t>
  </si>
  <si>
    <t xml:space="preserve">Budowa mieszkań komunalnych wraz </t>
  </si>
  <si>
    <t>z adaptacją budynków na cele mieszkalne</t>
  </si>
  <si>
    <t>Bugaj do Miejskiej Oczyszczalni Ścieków</t>
  </si>
  <si>
    <t>Kanalizacja sanitarna w ul. Dworskiej</t>
  </si>
  <si>
    <t>Budowa wodociągu w ul. Granicznej</t>
  </si>
  <si>
    <t>Maszty flagowe w Parku J. Pawła II</t>
  </si>
  <si>
    <t>w WPI na 2005 r.</t>
  </si>
  <si>
    <t>921 - 92105</t>
  </si>
  <si>
    <t>Kultura i ochrona dziedz.narodowego                                                                                                                poz.zad.w zakresie kultury</t>
  </si>
  <si>
    <t>Europejski Teatr Regionu Łódzkiego</t>
  </si>
  <si>
    <t>Transport i łączność -                             drogi publiczne gminy</t>
  </si>
  <si>
    <t>Budowa skrzyżow. ul.Reja i Modrzewskiego</t>
  </si>
  <si>
    <t>Przebudowa ul. Witosa</t>
  </si>
  <si>
    <t>Przebudowa ul. Życzliwej</t>
  </si>
  <si>
    <t>Przebudowa ul. Nicianej</t>
  </si>
  <si>
    <t>REFERAT ZARZĄDZANIA KRYZYSOWEGO</t>
  </si>
  <si>
    <t>754 - 75416</t>
  </si>
  <si>
    <t>Bezpieczeństwo publiczne                                                                                                                   straż miejska</t>
  </si>
  <si>
    <t>Zakup urządzenia do radarowego mierzenia</t>
  </si>
  <si>
    <t>prędkości i dokumentowania przekroczenia</t>
  </si>
  <si>
    <t>dozwolonej prędkości pojazdu</t>
  </si>
  <si>
    <t>PRACOWNIA PLANOWANIA PRZESTRZENNEGO</t>
  </si>
  <si>
    <t>710 - 71095</t>
  </si>
  <si>
    <t>Działalność usługowa                                                                                                                   pozostała działalność</t>
  </si>
  <si>
    <t>MIEJSKI OŚRODEK POMOCY RODZINIE</t>
  </si>
  <si>
    <t>852-85212</t>
  </si>
  <si>
    <t>Pomoc społeczna                                                                                                                   świadczenia rodzinne</t>
  </si>
  <si>
    <t>Zakup komputera i oprogramowania</t>
  </si>
  <si>
    <t>Bibiloteka</t>
  </si>
  <si>
    <t xml:space="preserve">Kostromskiej do granic miasta </t>
  </si>
  <si>
    <t>Budowa Ronda ,,Łódzkiego''</t>
  </si>
  <si>
    <t>Pozyskiwanie gruntów do zasobu Skarbu Państwa</t>
  </si>
  <si>
    <t xml:space="preserve">ZSPg  Nr 3  przy ul. Broniewskiego 16 - modernizacja budynku szkoły i sali gimnastycznej - w ramach programu termomodernizacja budynków </t>
  </si>
  <si>
    <t>852 - 85201</t>
  </si>
  <si>
    <t>Pomoc społeczna                                                                                                                    placówki opikuńczo-wychowawcze</t>
  </si>
  <si>
    <t>754 - 75405</t>
  </si>
  <si>
    <t>Bezpieczeństwo publiczne                                                                                                        policja</t>
  </si>
  <si>
    <t>921- 92116</t>
  </si>
  <si>
    <t>Kultura i ochr.dziedz. narodowego - Biblioteka</t>
  </si>
  <si>
    <t>Dotacja na zakupy inwestycjne</t>
  </si>
  <si>
    <t>Transport i łączność                                        - drogi publiczne</t>
  </si>
  <si>
    <t>Zakup komputerów i programów komputerowych</t>
  </si>
  <si>
    <t>Zakup znaków aktywnych</t>
  </si>
  <si>
    <t>Budowa witaczek</t>
  </si>
  <si>
    <t>Przebudowa ul. Słowackiego od Ar. Krajowej do Daniłowskiego</t>
  </si>
  <si>
    <t>Parking przy ul. Narutowicza</t>
  </si>
  <si>
    <t>Przebudowa ul. Wolborskiej</t>
  </si>
  <si>
    <t>11.</t>
  </si>
  <si>
    <t>12.</t>
  </si>
  <si>
    <t>13.</t>
  </si>
  <si>
    <t>14.</t>
  </si>
  <si>
    <t>15.</t>
  </si>
  <si>
    <t>ul.Topolowa -I etap projekt zagospodarowan.</t>
  </si>
  <si>
    <t>% wykon. 10:5</t>
  </si>
  <si>
    <t>i Moniuszki wraz z kanalizacją deszczową</t>
  </si>
  <si>
    <t>z kanalizacją deszczową (ul. Jasna, PCK</t>
  </si>
  <si>
    <t>terenu, wykonanie parkingu - dokumentacja</t>
  </si>
  <si>
    <t>Regulacja rzeki Wierzejki na odc.od jeziora</t>
  </si>
  <si>
    <t>dokumentacja techniczna</t>
  </si>
  <si>
    <t xml:space="preserve">Dokumentacja techniczna zadań ujętych </t>
  </si>
  <si>
    <t>Zakup kserokopiarek dla potrzeb UM</t>
  </si>
  <si>
    <t>Przebudowa sygnalizacji świetlnej na skrzyżowaniu POW, Wojska Polskiego, Mickiewicza - dokumentacja</t>
  </si>
  <si>
    <t>Przebudowa sygnalziacji świetlnej na skrzyżowaniu Kostromska - Słowackiego - dokumentacja</t>
  </si>
  <si>
    <t>Przebudowa sygnalizacji świetlnej na skrzyżowaniu Stronczyńskiego - Woj. Polskiego - dokumentacja</t>
  </si>
  <si>
    <t>Pozostałe zadania w zakresie kultury</t>
  </si>
  <si>
    <t>Instytucje kultury fizycznej</t>
  </si>
  <si>
    <t>zakup toalet na targowiskach przy ul.</t>
  </si>
  <si>
    <t>Poradnia Psychologiczno-Pedagogiczna</t>
  </si>
  <si>
    <t>Pogotowie Opiekuńcze - modernizacja bud.</t>
  </si>
  <si>
    <t>w ramach programu termomodern.budynków</t>
  </si>
  <si>
    <t>Przebudowa ul. Ar. Krajowej na odc. Dmowskiego-Sikorskiego -I etap jezdn. zach.</t>
  </si>
  <si>
    <t>Przebudowa ul. Kostromskiej na odcinku Dmowskiego - Sikorskiego</t>
  </si>
  <si>
    <t>§  6150</t>
  </si>
  <si>
    <t>Dofinansowanie zakupu specjalistycznego radiowozu dla KMP</t>
  </si>
  <si>
    <t>Roboty modernizacyjne w szkołach ponadgimnazjalnych</t>
  </si>
  <si>
    <t>801 - 80120</t>
  </si>
  <si>
    <t>Oświata i wychowanie                                                                                                                    licea</t>
  </si>
  <si>
    <t>Roboty modernizacyjne w liceach</t>
  </si>
  <si>
    <t>Licea</t>
  </si>
  <si>
    <t>852-85219</t>
  </si>
  <si>
    <t>Pomoc społeczna                                                                                                                   ośrodki pomocy społecznej</t>
  </si>
  <si>
    <t>Zakup komputera wraz z oprogramowaniem</t>
  </si>
  <si>
    <t>DZIENNY DOM POMOCY SPOŁECZNEJ</t>
  </si>
  <si>
    <t>852-85202</t>
  </si>
  <si>
    <t>Pomoc społeczna                                                                                                                   domy pomocy społecznej</t>
  </si>
  <si>
    <t>Zakup zestawu komputerowego wraz z oprogramowaniem</t>
  </si>
  <si>
    <t>754 - 75495</t>
  </si>
  <si>
    <t>Bezpieczeństwo publiczne                                                                                                                   pozostała działalność</t>
  </si>
  <si>
    <t>System monitoringu wizyjnego w mieście</t>
  </si>
  <si>
    <t>Pozostała działalność w bezpieczeńst.publ.</t>
  </si>
  <si>
    <t>Gimnazja</t>
  </si>
  <si>
    <t>Programy profilaktyki zdrowotnej</t>
  </si>
  <si>
    <t>Domy pomocy społecznej</t>
  </si>
  <si>
    <t>Osrodki pomocy społecznej</t>
  </si>
  <si>
    <t xml:space="preserve">Modernizacja ciągów komunikacyjnych </t>
  </si>
  <si>
    <t>wzdłuż ul. Sienkiewicza na odc.od ul.</t>
  </si>
  <si>
    <t>Piłsudskiego do ul. Piastowskiej</t>
  </si>
  <si>
    <t xml:space="preserve">Budowa ul. Pasaż Rudowskiego wraz </t>
  </si>
  <si>
    <t>z modernizacją parkingu przy budynku UM</t>
  </si>
  <si>
    <t>Roboty modernizacyjne w gimnazjach</t>
  </si>
  <si>
    <t>Roboty modernizacyjne w szkołach podstaw.</t>
  </si>
  <si>
    <t>801 - 80110</t>
  </si>
  <si>
    <t>Oświata i wychowanie                                                                                                                gimnazja</t>
  </si>
  <si>
    <t>Kanalizacja sanitarna w ul. Gęsiej, w ul.</t>
  </si>
  <si>
    <t xml:space="preserve">Gościnnej wraz z przepompownią na ul. </t>
  </si>
  <si>
    <t>Gościnnej</t>
  </si>
  <si>
    <t>Budowa kanalizacji sanitarnej w ul.</t>
  </si>
  <si>
    <t>Wolborskiej i Wierzejskiej oraz kanał</t>
  </si>
  <si>
    <t>deszczowego dla odprowadzenia wód</t>
  </si>
  <si>
    <t>odpadowych z ul. Wolborskiej</t>
  </si>
  <si>
    <t xml:space="preserve">Budowa placów zabaw i boiska przy ul. </t>
  </si>
  <si>
    <t>Jeziornej</t>
  </si>
  <si>
    <t>Budowa ul. Jeziornej wraz z budową chodnika - dokumentacja</t>
  </si>
  <si>
    <t>851 - 85149</t>
  </si>
  <si>
    <t>Ochrona zdrowia                                                                                                                   programy profilaktyki zdrowotnej</t>
  </si>
  <si>
    <t>§ 6300</t>
  </si>
  <si>
    <t>Zakup sprzętu medycznego</t>
  </si>
  <si>
    <t>Budowa obwodnicy Miasta Piotrkowa Tryb.</t>
  </si>
  <si>
    <t>etap I</t>
  </si>
  <si>
    <t>etap II</t>
  </si>
  <si>
    <t>§  6052</t>
  </si>
  <si>
    <t>Tabela nr 7</t>
  </si>
  <si>
    <t>Komendy powiatowe policji</t>
  </si>
  <si>
    <t>Centara kształcenia</t>
  </si>
  <si>
    <t>5. WYKONANIE  NAKŁADÓW  NA  INWESTYCJE ZA  2004 r.</t>
  </si>
  <si>
    <t>Zakup samochodu</t>
  </si>
  <si>
    <t>Edukacyjna opieka wychowawcza - poradnia</t>
  </si>
  <si>
    <t>z środków budżetowych</t>
  </si>
  <si>
    <t>o</t>
  </si>
  <si>
    <t xml:space="preserve">Zakupy inwestycyjne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</si>
</sst>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/>
    </xf>
    <xf numFmtId="3" fontId="5" fillId="0" borderId="7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" fontId="4" fillId="0" borderId="7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4" fillId="0" borderId="18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.75390625" style="0" customWidth="1"/>
    <col min="2" max="2" width="10.75390625" style="0" customWidth="1"/>
    <col min="3" max="3" width="38.00390625" style="0" customWidth="1"/>
    <col min="4" max="4" width="11.00390625" style="0" customWidth="1"/>
    <col min="5" max="5" width="10.00390625" style="0" customWidth="1"/>
    <col min="6" max="7" width="8.75390625" style="0" customWidth="1"/>
    <col min="8" max="8" width="8.875" style="0" customWidth="1"/>
    <col min="9" max="9" width="10.875" style="0" customWidth="1"/>
    <col min="10" max="10" width="9.75390625" style="0" customWidth="1"/>
    <col min="11" max="11" width="9.00390625" style="0" customWidth="1"/>
    <col min="12" max="13" width="8.75390625" style="0" customWidth="1"/>
    <col min="14" max="14" width="6.75390625" style="0" customWidth="1"/>
  </cols>
  <sheetData>
    <row r="1" spans="2:13" ht="12.75">
      <c r="B1" s="150"/>
      <c r="L1" s="170" t="s">
        <v>302</v>
      </c>
      <c r="M1" s="170"/>
    </row>
    <row r="2" spans="2:10" ht="40.5" customHeight="1">
      <c r="B2" s="158" t="s">
        <v>305</v>
      </c>
      <c r="C2" s="158"/>
      <c r="D2" s="158"/>
      <c r="E2" s="158"/>
      <c r="F2" s="158"/>
      <c r="G2" s="158"/>
      <c r="H2" s="158"/>
      <c r="I2" s="158"/>
      <c r="J2" s="158"/>
    </row>
    <row r="3" spans="2:10" ht="28.5" customHeight="1">
      <c r="B3" s="76"/>
      <c r="C3" s="144" t="s">
        <v>308</v>
      </c>
      <c r="D3" s="76"/>
      <c r="E3" s="76"/>
      <c r="F3" s="76"/>
      <c r="G3" s="76"/>
      <c r="H3" s="76"/>
      <c r="I3" s="76"/>
      <c r="J3" s="76"/>
    </row>
    <row r="4" spans="1:14" ht="15.75">
      <c r="A4" s="151" t="s">
        <v>0</v>
      </c>
      <c r="B4" s="166" t="s">
        <v>1</v>
      </c>
      <c r="C4" s="163" t="s">
        <v>2</v>
      </c>
      <c r="D4" s="156" t="s">
        <v>158</v>
      </c>
      <c r="E4" s="157"/>
      <c r="F4" s="157"/>
      <c r="G4" s="157"/>
      <c r="H4" s="157"/>
      <c r="I4" s="159" t="s">
        <v>159</v>
      </c>
      <c r="J4" s="157"/>
      <c r="K4" s="157"/>
      <c r="L4" s="157"/>
      <c r="M4" s="160"/>
      <c r="N4" s="171" t="s">
        <v>234</v>
      </c>
    </row>
    <row r="5" spans="1:14" ht="18" customHeight="1">
      <c r="A5" s="152"/>
      <c r="B5" s="167"/>
      <c r="C5" s="164"/>
      <c r="D5" s="169" t="s">
        <v>160</v>
      </c>
      <c r="E5" s="154" t="s">
        <v>3</v>
      </c>
      <c r="F5" s="154"/>
      <c r="G5" s="154"/>
      <c r="H5" s="155"/>
      <c r="I5" s="161" t="s">
        <v>161</v>
      </c>
      <c r="J5" s="154" t="s">
        <v>3</v>
      </c>
      <c r="K5" s="154"/>
      <c r="L5" s="154"/>
      <c r="M5" s="162"/>
      <c r="N5" s="172"/>
    </row>
    <row r="6" spans="1:14" ht="25.5">
      <c r="A6" s="153"/>
      <c r="B6" s="168"/>
      <c r="C6" s="165"/>
      <c r="D6" s="169"/>
      <c r="E6" s="1" t="s">
        <v>4</v>
      </c>
      <c r="F6" s="1" t="s">
        <v>5</v>
      </c>
      <c r="G6" s="1" t="s">
        <v>6</v>
      </c>
      <c r="H6" s="2" t="s">
        <v>7</v>
      </c>
      <c r="I6" s="161"/>
      <c r="J6" s="1" t="s">
        <v>4</v>
      </c>
      <c r="K6" s="1" t="s">
        <v>5</v>
      </c>
      <c r="L6" s="1" t="s">
        <v>6</v>
      </c>
      <c r="M6" s="97" t="s">
        <v>7</v>
      </c>
      <c r="N6" s="173"/>
    </row>
    <row r="7" spans="1:14" ht="12.75">
      <c r="A7" s="3">
        <v>1</v>
      </c>
      <c r="B7" s="3">
        <v>2</v>
      </c>
      <c r="C7" s="3">
        <v>3</v>
      </c>
      <c r="D7" s="3">
        <v>5</v>
      </c>
      <c r="E7" s="3">
        <v>6</v>
      </c>
      <c r="F7" s="3">
        <v>7</v>
      </c>
      <c r="G7" s="3">
        <v>8</v>
      </c>
      <c r="H7" s="4">
        <v>9</v>
      </c>
      <c r="I7" s="98">
        <v>10</v>
      </c>
      <c r="J7" s="3">
        <v>11</v>
      </c>
      <c r="K7" s="3">
        <v>12</v>
      </c>
      <c r="L7" s="3">
        <v>13</v>
      </c>
      <c r="M7" s="99">
        <v>14</v>
      </c>
      <c r="N7" s="86">
        <v>15</v>
      </c>
    </row>
    <row r="8" spans="1:14" ht="31.5" customHeight="1">
      <c r="A8" s="1"/>
      <c r="B8" s="1"/>
      <c r="C8" s="1" t="s">
        <v>8</v>
      </c>
      <c r="D8" s="5">
        <f>SUM(E8:H8)</f>
        <v>17462593</v>
      </c>
      <c r="E8" s="6">
        <f>B1+E180</f>
        <v>6199246</v>
      </c>
      <c r="F8" s="6">
        <f>F9+F180</f>
        <v>6503894</v>
      </c>
      <c r="G8" s="6">
        <f>G9+G180</f>
        <v>2193384</v>
      </c>
      <c r="H8" s="7">
        <f>H9+H180</f>
        <v>2566069</v>
      </c>
      <c r="I8" s="100">
        <f>SUM(J8:M8)</f>
        <v>20459360</v>
      </c>
      <c r="J8" s="6">
        <f>J9+J180</f>
        <v>9731152</v>
      </c>
      <c r="K8" s="6">
        <f>K9+K180</f>
        <v>6179333</v>
      </c>
      <c r="L8" s="6">
        <f>L9+L180</f>
        <v>2193384</v>
      </c>
      <c r="M8" s="101">
        <f>M9+M180</f>
        <v>2355491</v>
      </c>
      <c r="N8" s="87">
        <f aca="true" t="shared" si="0" ref="N8:N19">I8/D8*100</f>
        <v>117.16106536984515</v>
      </c>
    </row>
    <row r="9" spans="1:14" ht="29.25" customHeight="1">
      <c r="A9" s="8" t="s">
        <v>9</v>
      </c>
      <c r="B9" s="8" t="s">
        <v>10</v>
      </c>
      <c r="C9" s="9" t="s">
        <v>11</v>
      </c>
      <c r="D9" s="5">
        <f>SUM(E9:H9)</f>
        <v>13573294</v>
      </c>
      <c r="E9" s="10">
        <f>SUM(E10:E30)</f>
        <v>4649939</v>
      </c>
      <c r="F9" s="10">
        <f>SUM(F10:F30)</f>
        <v>6073894</v>
      </c>
      <c r="G9" s="10">
        <f>SUM(G10:G30)</f>
        <v>1263384</v>
      </c>
      <c r="H9" s="11">
        <f>SUM(H10:H30)</f>
        <v>1586077</v>
      </c>
      <c r="I9" s="100">
        <f>SUM(J9:M9)</f>
        <v>12115069</v>
      </c>
      <c r="J9" s="10">
        <f>SUM(J10:J30)</f>
        <v>3661138</v>
      </c>
      <c r="K9" s="10">
        <f>SUM(K10:K30)</f>
        <v>5801420</v>
      </c>
      <c r="L9" s="10">
        <f>SUM(L10:L30)</f>
        <v>1263384</v>
      </c>
      <c r="M9" s="102">
        <f>SUM(M10:M30)</f>
        <v>1389127</v>
      </c>
      <c r="N9" s="87">
        <f t="shared" si="0"/>
        <v>89.25666091075608</v>
      </c>
    </row>
    <row r="10" spans="1:14" ht="15" customHeight="1">
      <c r="A10" s="8"/>
      <c r="B10" s="12">
        <v>60004</v>
      </c>
      <c r="C10" s="13" t="s">
        <v>12</v>
      </c>
      <c r="D10" s="14">
        <f>D33</f>
        <v>50000</v>
      </c>
      <c r="E10" s="15">
        <v>0</v>
      </c>
      <c r="F10" s="15">
        <f>F158</f>
        <v>50000</v>
      </c>
      <c r="G10" s="15" t="s">
        <v>309</v>
      </c>
      <c r="H10" s="16" t="s">
        <v>309</v>
      </c>
      <c r="I10" s="103">
        <f>SUM(J10:M10)</f>
        <v>49540</v>
      </c>
      <c r="J10" s="15">
        <f>J158</f>
        <v>0</v>
      </c>
      <c r="K10" s="15">
        <f>K158</f>
        <v>49540</v>
      </c>
      <c r="L10" s="15">
        <f>L158</f>
        <v>0</v>
      </c>
      <c r="M10" s="15">
        <f>M158</f>
        <v>0</v>
      </c>
      <c r="N10" s="88">
        <f t="shared" si="0"/>
        <v>99.08</v>
      </c>
    </row>
    <row r="11" spans="1:14" ht="15" customHeight="1">
      <c r="A11" s="8"/>
      <c r="B11" s="12">
        <v>60016</v>
      </c>
      <c r="C11" s="13" t="s">
        <v>13</v>
      </c>
      <c r="D11" s="14">
        <f aca="true" t="shared" si="1" ref="D11:D30">SUM(E11:H11)</f>
        <v>4707049</v>
      </c>
      <c r="E11" s="15">
        <f>E34+E160</f>
        <v>1175274</v>
      </c>
      <c r="F11" s="15">
        <f>F34+F160</f>
        <v>2220422</v>
      </c>
      <c r="G11" s="15">
        <f>G34+G160</f>
        <v>0</v>
      </c>
      <c r="H11" s="16">
        <f>H34+H160</f>
        <v>1311353</v>
      </c>
      <c r="I11" s="103">
        <f>SUM(J11:M11)</f>
        <v>4393223</v>
      </c>
      <c r="J11" s="15">
        <f>J34+J160</f>
        <v>1040981</v>
      </c>
      <c r="K11" s="15">
        <f>K34+K160</f>
        <v>2200962</v>
      </c>
      <c r="L11" s="15">
        <f>L34+L160</f>
        <v>0</v>
      </c>
      <c r="M11" s="15">
        <f>M34+M160</f>
        <v>1151280</v>
      </c>
      <c r="N11" s="88">
        <f t="shared" si="0"/>
        <v>93.33285036973271</v>
      </c>
    </row>
    <row r="12" spans="1:14" ht="15" customHeight="1">
      <c r="A12" s="8"/>
      <c r="B12" s="12">
        <v>70005</v>
      </c>
      <c r="C12" s="13" t="s">
        <v>14</v>
      </c>
      <c r="D12" s="14">
        <f t="shared" si="1"/>
        <v>500000</v>
      </c>
      <c r="E12" s="15">
        <f>E62</f>
        <v>500000</v>
      </c>
      <c r="F12" s="15">
        <f>F62</f>
        <v>0</v>
      </c>
      <c r="G12" s="15">
        <f>G62</f>
        <v>0</v>
      </c>
      <c r="H12" s="16">
        <f>H62</f>
        <v>0</v>
      </c>
      <c r="I12" s="103">
        <f aca="true" t="shared" si="2" ref="I12:I35">SUM(J12:M12)</f>
        <v>216273</v>
      </c>
      <c r="J12" s="15">
        <f>J62</f>
        <v>216273</v>
      </c>
      <c r="K12" s="15">
        <f>K62</f>
        <v>0</v>
      </c>
      <c r="L12" s="15">
        <f>L62</f>
        <v>0</v>
      </c>
      <c r="M12" s="104">
        <f>M62</f>
        <v>0</v>
      </c>
      <c r="N12" s="88">
        <f t="shared" si="0"/>
        <v>43.254599999999996</v>
      </c>
    </row>
    <row r="13" spans="1:14" ht="15" customHeight="1">
      <c r="A13" s="8"/>
      <c r="B13" s="12">
        <v>70095</v>
      </c>
      <c r="C13" s="13" t="s">
        <v>15</v>
      </c>
      <c r="D13" s="14">
        <f t="shared" si="1"/>
        <v>4230439</v>
      </c>
      <c r="E13" s="15">
        <f>E64</f>
        <v>259528</v>
      </c>
      <c r="F13" s="15">
        <f>F64</f>
        <v>3443472</v>
      </c>
      <c r="G13" s="15">
        <f>G64</f>
        <v>527439</v>
      </c>
      <c r="H13" s="16">
        <f>H64</f>
        <v>0</v>
      </c>
      <c r="I13" s="103">
        <f t="shared" si="2"/>
        <v>3968726</v>
      </c>
      <c r="J13" s="15">
        <f>J64</f>
        <v>123214</v>
      </c>
      <c r="K13" s="15">
        <f>K64</f>
        <v>3318073</v>
      </c>
      <c r="L13" s="15">
        <f>L64</f>
        <v>527439</v>
      </c>
      <c r="M13" s="104">
        <f>M64</f>
        <v>0</v>
      </c>
      <c r="N13" s="88">
        <f t="shared" si="0"/>
        <v>93.81357348492674</v>
      </c>
    </row>
    <row r="14" spans="1:14" ht="15" customHeight="1">
      <c r="A14" s="8"/>
      <c r="B14" s="12">
        <v>71095</v>
      </c>
      <c r="C14" s="13" t="s">
        <v>162</v>
      </c>
      <c r="D14" s="14">
        <f>SUM(E14:H14)</f>
        <v>120000</v>
      </c>
      <c r="E14" s="15">
        <f>E170</f>
        <v>0</v>
      </c>
      <c r="F14" s="15">
        <f>F170</f>
        <v>120000</v>
      </c>
      <c r="G14" s="15">
        <f>G170</f>
        <v>0</v>
      </c>
      <c r="H14" s="16">
        <f>H170</f>
        <v>0</v>
      </c>
      <c r="I14" s="103">
        <f t="shared" si="2"/>
        <v>115311</v>
      </c>
      <c r="J14" s="15">
        <f>J170</f>
        <v>0</v>
      </c>
      <c r="K14" s="15">
        <f>K170</f>
        <v>115311</v>
      </c>
      <c r="L14" s="15">
        <f>L170</f>
        <v>0</v>
      </c>
      <c r="M14" s="104">
        <f>M170</f>
        <v>0</v>
      </c>
      <c r="N14" s="88">
        <f t="shared" si="0"/>
        <v>96.0925</v>
      </c>
    </row>
    <row r="15" spans="1:14" ht="15" customHeight="1">
      <c r="A15" s="8"/>
      <c r="B15" s="12">
        <v>75023</v>
      </c>
      <c r="C15" s="13" t="s">
        <v>16</v>
      </c>
      <c r="D15" s="14">
        <f t="shared" si="1"/>
        <v>556000</v>
      </c>
      <c r="E15" s="15">
        <f>E141</f>
        <v>456000</v>
      </c>
      <c r="F15" s="15">
        <f>F141</f>
        <v>100000</v>
      </c>
      <c r="G15" s="15">
        <f>G141</f>
        <v>0</v>
      </c>
      <c r="H15" s="16">
        <f>H141</f>
        <v>0</v>
      </c>
      <c r="I15" s="103">
        <f t="shared" si="2"/>
        <v>488833</v>
      </c>
      <c r="J15" s="15">
        <f>J141</f>
        <v>408694</v>
      </c>
      <c r="K15" s="15">
        <f>K141</f>
        <v>80139</v>
      </c>
      <c r="L15" s="15">
        <f>L141</f>
        <v>0</v>
      </c>
      <c r="M15" s="104">
        <f>M141</f>
        <v>0</v>
      </c>
      <c r="N15" s="88">
        <f t="shared" si="0"/>
        <v>87.91960431654677</v>
      </c>
    </row>
    <row r="16" spans="1:14" ht="15" customHeight="1">
      <c r="A16" s="8"/>
      <c r="B16" s="12">
        <v>75416</v>
      </c>
      <c r="C16" s="13" t="s">
        <v>163</v>
      </c>
      <c r="D16" s="14">
        <f>SUM(E16:H16)</f>
        <v>219600</v>
      </c>
      <c r="E16" s="15">
        <f>E151</f>
        <v>219600</v>
      </c>
      <c r="F16" s="15">
        <f>F151</f>
        <v>0</v>
      </c>
      <c r="G16" s="15">
        <f>G151</f>
        <v>0</v>
      </c>
      <c r="H16" s="16">
        <f>H151</f>
        <v>0</v>
      </c>
      <c r="I16" s="103">
        <f t="shared" si="2"/>
        <v>219600</v>
      </c>
      <c r="J16" s="15">
        <f>J151</f>
        <v>219600</v>
      </c>
      <c r="K16" s="15">
        <f>K151</f>
        <v>0</v>
      </c>
      <c r="L16" s="15">
        <f>L151</f>
        <v>0</v>
      </c>
      <c r="M16" s="104">
        <f>M151</f>
        <v>0</v>
      </c>
      <c r="N16" s="88">
        <f t="shared" si="0"/>
        <v>100</v>
      </c>
    </row>
    <row r="17" spans="1:14" ht="15" customHeight="1">
      <c r="A17" s="8"/>
      <c r="B17" s="12">
        <v>75495</v>
      </c>
      <c r="C17" s="13" t="s">
        <v>270</v>
      </c>
      <c r="D17" s="14">
        <f>SUM(E17:H17)</f>
        <v>28000</v>
      </c>
      <c r="E17" s="15">
        <f>E155</f>
        <v>28000</v>
      </c>
      <c r="F17" s="15">
        <f>F155</f>
        <v>0</v>
      </c>
      <c r="G17" s="15">
        <f>G155</f>
        <v>0</v>
      </c>
      <c r="H17" s="16">
        <f>H155</f>
        <v>0</v>
      </c>
      <c r="I17" s="103">
        <f t="shared" si="2"/>
        <v>27960</v>
      </c>
      <c r="J17" s="15">
        <f>J155</f>
        <v>27960</v>
      </c>
      <c r="K17" s="15">
        <f>K155</f>
        <v>0</v>
      </c>
      <c r="L17" s="15">
        <f>L155</f>
        <v>0</v>
      </c>
      <c r="M17" s="104">
        <f>M155</f>
        <v>0</v>
      </c>
      <c r="N17" s="88">
        <f t="shared" si="0"/>
        <v>99.85714285714286</v>
      </c>
    </row>
    <row r="18" spans="1:14" ht="15" customHeight="1">
      <c r="A18" s="8"/>
      <c r="B18" s="12">
        <v>80101</v>
      </c>
      <c r="C18" s="13" t="s">
        <v>17</v>
      </c>
      <c r="D18" s="14">
        <f t="shared" si="1"/>
        <v>226473</v>
      </c>
      <c r="E18" s="15">
        <f>E90</f>
        <v>226473</v>
      </c>
      <c r="F18" s="15">
        <f>F90</f>
        <v>0</v>
      </c>
      <c r="G18" s="15">
        <f>G90</f>
        <v>0</v>
      </c>
      <c r="H18" s="16">
        <f>H90</f>
        <v>0</v>
      </c>
      <c r="I18" s="103">
        <f t="shared" si="2"/>
        <v>217460</v>
      </c>
      <c r="J18" s="15">
        <f>J90</f>
        <v>217460</v>
      </c>
      <c r="K18" s="15">
        <f>K90</f>
        <v>0</v>
      </c>
      <c r="L18" s="15">
        <f>L90</f>
        <v>0</v>
      </c>
      <c r="M18" s="104">
        <f>M90</f>
        <v>0</v>
      </c>
      <c r="N18" s="88">
        <f t="shared" si="0"/>
        <v>96.02027614770856</v>
      </c>
    </row>
    <row r="19" spans="1:14" ht="15" customHeight="1">
      <c r="A19" s="8"/>
      <c r="B19" s="12">
        <v>80104</v>
      </c>
      <c r="C19" s="13" t="s">
        <v>18</v>
      </c>
      <c r="D19" s="14">
        <f t="shared" si="1"/>
        <v>122000</v>
      </c>
      <c r="E19" s="16">
        <f>E93</f>
        <v>82000</v>
      </c>
      <c r="F19" s="16">
        <f>F93</f>
        <v>0</v>
      </c>
      <c r="G19" s="16">
        <f>G93</f>
        <v>0</v>
      </c>
      <c r="H19" s="16">
        <f>H93</f>
        <v>40000</v>
      </c>
      <c r="I19" s="103">
        <f t="shared" si="2"/>
        <v>120448</v>
      </c>
      <c r="J19" s="16">
        <f>J93</f>
        <v>80448</v>
      </c>
      <c r="K19" s="16">
        <f>K93</f>
        <v>0</v>
      </c>
      <c r="L19" s="16">
        <f>L93</f>
        <v>0</v>
      </c>
      <c r="M19" s="104">
        <f>M93</f>
        <v>40000</v>
      </c>
      <c r="N19" s="88">
        <f t="shared" si="0"/>
        <v>98.72786885245901</v>
      </c>
    </row>
    <row r="20" spans="1:14" ht="15" customHeight="1">
      <c r="A20" s="8"/>
      <c r="B20" s="12">
        <v>80110</v>
      </c>
      <c r="C20" s="13" t="s">
        <v>271</v>
      </c>
      <c r="D20" s="14">
        <f>SUM(E20:H20)</f>
        <v>142100</v>
      </c>
      <c r="E20" s="15">
        <f>E95</f>
        <v>142100</v>
      </c>
      <c r="F20" s="15">
        <f>F95</f>
        <v>0</v>
      </c>
      <c r="G20" s="15">
        <f>G95</f>
        <v>0</v>
      </c>
      <c r="H20" s="16">
        <f>H95</f>
        <v>0</v>
      </c>
      <c r="I20" s="103">
        <f t="shared" si="2"/>
        <v>119580</v>
      </c>
      <c r="J20" s="15">
        <f>J95</f>
        <v>119580</v>
      </c>
      <c r="K20" s="15">
        <f>K95</f>
        <v>0</v>
      </c>
      <c r="L20" s="15">
        <f>L95</f>
        <v>0</v>
      </c>
      <c r="M20" s="104">
        <f>M95</f>
        <v>0</v>
      </c>
      <c r="N20" s="88">
        <f aca="true" t="shared" si="3" ref="N20:N33">I20/D20*100</f>
        <v>84.15200562983814</v>
      </c>
    </row>
    <row r="21" spans="1:14" ht="15" customHeight="1">
      <c r="A21" s="8"/>
      <c r="B21" s="12">
        <v>85149</v>
      </c>
      <c r="C21" s="13" t="s">
        <v>272</v>
      </c>
      <c r="D21" s="14">
        <f>SUM(E21:H21)</f>
        <v>65000</v>
      </c>
      <c r="E21" s="15">
        <f>E148</f>
        <v>65000</v>
      </c>
      <c r="F21" s="15">
        <f>F148</f>
        <v>0</v>
      </c>
      <c r="G21" s="15">
        <f>G148</f>
        <v>0</v>
      </c>
      <c r="H21" s="16">
        <f>H148</f>
        <v>0</v>
      </c>
      <c r="I21" s="103">
        <f t="shared" si="2"/>
        <v>65000</v>
      </c>
      <c r="J21" s="15">
        <f>J148</f>
        <v>65000</v>
      </c>
      <c r="K21" s="15">
        <f>K148</f>
        <v>0</v>
      </c>
      <c r="L21" s="15">
        <f>L148</f>
        <v>0</v>
      </c>
      <c r="M21" s="104">
        <f>M148</f>
        <v>0</v>
      </c>
      <c r="N21" s="88">
        <f>I21/D21*100</f>
        <v>100</v>
      </c>
    </row>
    <row r="22" spans="1:14" ht="15" customHeight="1">
      <c r="A22" s="8"/>
      <c r="B22" s="12">
        <v>85202</v>
      </c>
      <c r="C22" s="13" t="s">
        <v>273</v>
      </c>
      <c r="D22" s="14">
        <f>SUM(E22:H22)</f>
        <v>3400</v>
      </c>
      <c r="E22" s="16">
        <f>E178</f>
        <v>3400</v>
      </c>
      <c r="F22" s="16">
        <f>F178</f>
        <v>0</v>
      </c>
      <c r="G22" s="16">
        <f>G178</f>
        <v>0</v>
      </c>
      <c r="H22" s="16">
        <f>H178</f>
        <v>0</v>
      </c>
      <c r="I22" s="103">
        <f t="shared" si="2"/>
        <v>3399</v>
      </c>
      <c r="J22" s="16">
        <f>J178</f>
        <v>3399</v>
      </c>
      <c r="K22" s="16">
        <f>K178</f>
        <v>0</v>
      </c>
      <c r="L22" s="16">
        <f>L178</f>
        <v>0</v>
      </c>
      <c r="M22" s="104">
        <f>M178</f>
        <v>0</v>
      </c>
      <c r="N22" s="88">
        <f>I22/D22*100</f>
        <v>99.97058823529412</v>
      </c>
    </row>
    <row r="23" spans="1:14" ht="15" customHeight="1">
      <c r="A23" s="8"/>
      <c r="B23" s="12">
        <v>85212</v>
      </c>
      <c r="C23" s="13" t="s">
        <v>164</v>
      </c>
      <c r="D23" s="14">
        <f>SUM(E23:H23)</f>
        <v>30224</v>
      </c>
      <c r="E23" s="15">
        <f>E173</f>
        <v>0</v>
      </c>
      <c r="F23" s="15">
        <f>F173</f>
        <v>0</v>
      </c>
      <c r="G23" s="15">
        <f>G173</f>
        <v>0</v>
      </c>
      <c r="H23" s="16">
        <f>H173</f>
        <v>30224</v>
      </c>
      <c r="I23" s="103">
        <f t="shared" si="2"/>
        <v>30224</v>
      </c>
      <c r="J23" s="15">
        <f>J173</f>
        <v>0</v>
      </c>
      <c r="K23" s="15">
        <f>K173</f>
        <v>0</v>
      </c>
      <c r="L23" s="15">
        <f>L173</f>
        <v>0</v>
      </c>
      <c r="M23" s="104">
        <f>M173</f>
        <v>30224</v>
      </c>
      <c r="N23" s="88">
        <f t="shared" si="3"/>
        <v>100</v>
      </c>
    </row>
    <row r="24" spans="1:14" ht="15" customHeight="1">
      <c r="A24" s="8"/>
      <c r="B24" s="12">
        <v>85219</v>
      </c>
      <c r="C24" s="13" t="s">
        <v>274</v>
      </c>
      <c r="D24" s="14">
        <f>SUM(E24:H24)</f>
        <v>7000</v>
      </c>
      <c r="E24" s="15">
        <f>E175</f>
        <v>7000</v>
      </c>
      <c r="F24" s="15">
        <f>F175</f>
        <v>0</v>
      </c>
      <c r="G24" s="15">
        <f>G175</f>
        <v>0</v>
      </c>
      <c r="H24" s="16">
        <f>H175</f>
        <v>0</v>
      </c>
      <c r="I24" s="103">
        <f t="shared" si="2"/>
        <v>6846</v>
      </c>
      <c r="J24" s="15">
        <f>J175</f>
        <v>6846</v>
      </c>
      <c r="K24" s="15">
        <f>K175</f>
        <v>0</v>
      </c>
      <c r="L24" s="15">
        <f>L175</f>
        <v>0</v>
      </c>
      <c r="M24" s="104">
        <f>M175</f>
        <v>0</v>
      </c>
      <c r="N24" s="88">
        <f>I24/D24*100</f>
        <v>97.8</v>
      </c>
    </row>
    <row r="25" spans="1:14" ht="15" customHeight="1">
      <c r="A25" s="8"/>
      <c r="B25" s="12">
        <v>90001</v>
      </c>
      <c r="C25" s="13" t="s">
        <v>19</v>
      </c>
      <c r="D25" s="14">
        <f t="shared" si="1"/>
        <v>70000</v>
      </c>
      <c r="E25" s="15">
        <f>E97</f>
        <v>70000</v>
      </c>
      <c r="F25" s="15">
        <f>F97</f>
        <v>0</v>
      </c>
      <c r="G25" s="15">
        <f>G97</f>
        <v>0</v>
      </c>
      <c r="H25" s="16">
        <f>H97</f>
        <v>0</v>
      </c>
      <c r="I25" s="103">
        <f t="shared" si="2"/>
        <v>5035</v>
      </c>
      <c r="J25" s="15">
        <f>J97</f>
        <v>5035</v>
      </c>
      <c r="K25" s="15">
        <f>K97</f>
        <v>0</v>
      </c>
      <c r="L25" s="15">
        <f>L97</f>
        <v>0</v>
      </c>
      <c r="M25" s="104">
        <f>M97</f>
        <v>0</v>
      </c>
      <c r="N25" s="88">
        <f t="shared" si="3"/>
        <v>7.192857142857142</v>
      </c>
    </row>
    <row r="26" spans="1:14" ht="15" customHeight="1">
      <c r="A26" s="8"/>
      <c r="B26" s="12">
        <v>90015</v>
      </c>
      <c r="C26" s="13" t="s">
        <v>20</v>
      </c>
      <c r="D26" s="14">
        <f t="shared" si="1"/>
        <v>50000</v>
      </c>
      <c r="E26" s="15">
        <f>E32</f>
        <v>50000</v>
      </c>
      <c r="F26" s="15">
        <f>F32</f>
        <v>0</v>
      </c>
      <c r="G26" s="15">
        <f>G32</f>
        <v>0</v>
      </c>
      <c r="H26" s="16">
        <f>H32</f>
        <v>0</v>
      </c>
      <c r="I26" s="103">
        <f t="shared" si="2"/>
        <v>40225</v>
      </c>
      <c r="J26" s="15">
        <f>J32</f>
        <v>40225</v>
      </c>
      <c r="K26" s="15">
        <f>K32</f>
        <v>0</v>
      </c>
      <c r="L26" s="15">
        <f>L32</f>
        <v>0</v>
      </c>
      <c r="M26" s="104">
        <f>M32</f>
        <v>0</v>
      </c>
      <c r="N26" s="88">
        <f t="shared" si="3"/>
        <v>80.45</v>
      </c>
    </row>
    <row r="27" spans="1:14" ht="15" customHeight="1">
      <c r="A27" s="1"/>
      <c r="B27" s="12">
        <v>90095</v>
      </c>
      <c r="C27" s="13" t="s">
        <v>21</v>
      </c>
      <c r="D27" s="14">
        <f t="shared" si="1"/>
        <v>2325089</v>
      </c>
      <c r="E27" s="15">
        <f>E102</f>
        <v>1274644</v>
      </c>
      <c r="F27" s="15">
        <f>F102</f>
        <v>110000</v>
      </c>
      <c r="G27" s="15">
        <f>G102</f>
        <v>735945</v>
      </c>
      <c r="H27" s="16">
        <f>H102</f>
        <v>204500</v>
      </c>
      <c r="I27" s="103">
        <f t="shared" si="2"/>
        <v>1909194</v>
      </c>
      <c r="J27" s="15">
        <f>J102</f>
        <v>997419</v>
      </c>
      <c r="K27" s="15">
        <f>K102</f>
        <v>8207</v>
      </c>
      <c r="L27" s="15">
        <f>L102</f>
        <v>735945</v>
      </c>
      <c r="M27" s="104">
        <f>M102</f>
        <v>167623</v>
      </c>
      <c r="N27" s="88">
        <f t="shared" si="3"/>
        <v>82.11272772784181</v>
      </c>
    </row>
    <row r="28" spans="1:14" ht="15" customHeight="1">
      <c r="A28" s="17"/>
      <c r="B28" s="12">
        <v>92105</v>
      </c>
      <c r="C28" s="13" t="s">
        <v>245</v>
      </c>
      <c r="D28" s="14">
        <f>SUM(E28:H28)</f>
        <v>25000</v>
      </c>
      <c r="E28" s="15">
        <f>E134</f>
        <v>25000</v>
      </c>
      <c r="F28" s="15">
        <f>F134</f>
        <v>0</v>
      </c>
      <c r="G28" s="15">
        <f>G134</f>
        <v>0</v>
      </c>
      <c r="H28" s="16">
        <f>H134</f>
        <v>0</v>
      </c>
      <c r="I28" s="103">
        <f t="shared" si="2"/>
        <v>23424</v>
      </c>
      <c r="J28" s="15">
        <f>J134</f>
        <v>23424</v>
      </c>
      <c r="K28" s="15">
        <f>K134</f>
        <v>0</v>
      </c>
      <c r="L28" s="15">
        <f>L134</f>
        <v>0</v>
      </c>
      <c r="M28" s="104">
        <f>M134</f>
        <v>0</v>
      </c>
      <c r="N28" s="88">
        <f t="shared" si="3"/>
        <v>93.696</v>
      </c>
    </row>
    <row r="29" spans="1:14" ht="15" customHeight="1">
      <c r="A29" s="17"/>
      <c r="B29" s="12">
        <v>92604</v>
      </c>
      <c r="C29" s="13" t="s">
        <v>246</v>
      </c>
      <c r="D29" s="14">
        <f t="shared" si="1"/>
        <v>49580</v>
      </c>
      <c r="E29" s="15">
        <f>E167</f>
        <v>49580</v>
      </c>
      <c r="F29" s="15">
        <f>F167</f>
        <v>0</v>
      </c>
      <c r="G29" s="15">
        <f>G167</f>
        <v>0</v>
      </c>
      <c r="H29" s="16">
        <f>H167</f>
        <v>0</v>
      </c>
      <c r="I29" s="103">
        <f t="shared" si="2"/>
        <v>49580</v>
      </c>
      <c r="J29" s="15">
        <f>J167</f>
        <v>49580</v>
      </c>
      <c r="K29" s="15">
        <f>K167</f>
        <v>0</v>
      </c>
      <c r="L29" s="15">
        <f>L167</f>
        <v>0</v>
      </c>
      <c r="M29" s="104">
        <f>M167</f>
        <v>0</v>
      </c>
      <c r="N29" s="88">
        <f t="shared" si="3"/>
        <v>100</v>
      </c>
    </row>
    <row r="30" spans="1:14" ht="15" customHeight="1">
      <c r="A30" s="17"/>
      <c r="B30" s="12">
        <v>92695</v>
      </c>
      <c r="C30" s="13" t="s">
        <v>22</v>
      </c>
      <c r="D30" s="14">
        <f t="shared" si="1"/>
        <v>46340</v>
      </c>
      <c r="E30" s="15">
        <f>E136</f>
        <v>16340</v>
      </c>
      <c r="F30" s="15">
        <f>F136</f>
        <v>30000</v>
      </c>
      <c r="G30" s="15">
        <f>G136</f>
        <v>0</v>
      </c>
      <c r="H30" s="16">
        <f>H136</f>
        <v>0</v>
      </c>
      <c r="I30" s="103">
        <f t="shared" si="2"/>
        <v>45188</v>
      </c>
      <c r="J30" s="15">
        <f>J136</f>
        <v>16000</v>
      </c>
      <c r="K30" s="15">
        <f>K136</f>
        <v>29188</v>
      </c>
      <c r="L30" s="15">
        <f>L136</f>
        <v>0</v>
      </c>
      <c r="M30" s="104">
        <f>M136</f>
        <v>0</v>
      </c>
      <c r="N30" s="88">
        <f t="shared" si="3"/>
        <v>97.51402675873975</v>
      </c>
    </row>
    <row r="31" spans="1:14" ht="29.25" customHeight="1">
      <c r="A31" s="19"/>
      <c r="B31" s="1"/>
      <c r="C31" s="1" t="s">
        <v>23</v>
      </c>
      <c r="D31" s="5">
        <f>SUM(E31:H31)</f>
        <v>12208790</v>
      </c>
      <c r="E31" s="6">
        <f>E32+E34+E62+E64+E90+E93+E95+E97+E102+E134+E136</f>
        <v>3585659</v>
      </c>
      <c r="F31" s="6">
        <f>F32+F34+F62+F64+F90+F93+F95+F97+F102+F136</f>
        <v>5803894</v>
      </c>
      <c r="G31" s="6">
        <f>G32+G34+G62+G64+G90+G93+G95+G97+G102+G136</f>
        <v>1263384</v>
      </c>
      <c r="H31" s="7">
        <f>H32+H34+H62+H64+H90+H93+H95+H97+H102+H136</f>
        <v>1555853</v>
      </c>
      <c r="I31" s="100">
        <f t="shared" si="2"/>
        <v>10824302</v>
      </c>
      <c r="J31" s="6">
        <f>J32+J34+J62+J64+J90+J93+J95+J97+J102+J134+J136</f>
        <v>2645585</v>
      </c>
      <c r="K31" s="6">
        <f>K32+K34+K62+K64+K90+K93+K95+K97+K102+K136</f>
        <v>5556430</v>
      </c>
      <c r="L31" s="6">
        <f>L32+L34+L62+L64+L90+L93+L95+L97+L102+L136</f>
        <v>1263384</v>
      </c>
      <c r="M31" s="101">
        <f>M32+M34+M62+M64+M90+M93+M95+M97+M102+M136</f>
        <v>1358903</v>
      </c>
      <c r="N31" s="87">
        <f t="shared" si="3"/>
        <v>88.65990814814572</v>
      </c>
    </row>
    <row r="32" spans="1:14" ht="25.5" customHeight="1">
      <c r="A32" s="24"/>
      <c r="B32" s="1" t="s">
        <v>24</v>
      </c>
      <c r="C32" s="1" t="s">
        <v>25</v>
      </c>
      <c r="D32" s="18">
        <f>SUM(E32:H32)</f>
        <v>50000</v>
      </c>
      <c r="E32" s="10">
        <f>SUM(E33)</f>
        <v>50000</v>
      </c>
      <c r="F32" s="10">
        <f>SUM(F33)</f>
        <v>0</v>
      </c>
      <c r="G32" s="10">
        <f>SUM(G33)</f>
        <v>0</v>
      </c>
      <c r="H32" s="11">
        <f>SUM(H33)</f>
        <v>0</v>
      </c>
      <c r="I32" s="105">
        <f t="shared" si="2"/>
        <v>40225</v>
      </c>
      <c r="J32" s="10">
        <f>SUM(J33)</f>
        <v>40225</v>
      </c>
      <c r="K32" s="10">
        <f>SUM(K33)</f>
        <v>0</v>
      </c>
      <c r="L32" s="10">
        <f>SUM(L33)</f>
        <v>0</v>
      </c>
      <c r="M32" s="102">
        <f>SUM(M33)</f>
        <v>0</v>
      </c>
      <c r="N32" s="87">
        <f t="shared" si="3"/>
        <v>80.45</v>
      </c>
    </row>
    <row r="33" spans="1:14" ht="27.75" customHeight="1">
      <c r="A33" s="17" t="s">
        <v>26</v>
      </c>
      <c r="B33" s="12" t="s">
        <v>27</v>
      </c>
      <c r="C33" s="13" t="s">
        <v>28</v>
      </c>
      <c r="D33" s="14">
        <f>SUM(E33:H33)</f>
        <v>50000</v>
      </c>
      <c r="E33" s="15">
        <v>50000</v>
      </c>
      <c r="F33" s="15">
        <v>0</v>
      </c>
      <c r="G33" s="15">
        <v>0</v>
      </c>
      <c r="H33" s="16">
        <v>0</v>
      </c>
      <c r="I33" s="103">
        <f t="shared" si="2"/>
        <v>40225</v>
      </c>
      <c r="J33" s="15">
        <v>40225</v>
      </c>
      <c r="K33" s="15">
        <v>0</v>
      </c>
      <c r="L33" s="15">
        <v>0</v>
      </c>
      <c r="M33" s="104">
        <v>0</v>
      </c>
      <c r="N33" s="88">
        <f t="shared" si="3"/>
        <v>80.45</v>
      </c>
    </row>
    <row r="34" spans="1:14" ht="24.75" customHeight="1">
      <c r="A34" s="17"/>
      <c r="B34" s="1" t="s">
        <v>29</v>
      </c>
      <c r="C34" s="1" t="s">
        <v>30</v>
      </c>
      <c r="D34" s="18">
        <f>SUM(E34:H34)</f>
        <v>4471349</v>
      </c>
      <c r="E34" s="6">
        <f>SUM(E35:E60)</f>
        <v>939574</v>
      </c>
      <c r="F34" s="6">
        <f>SUM(F35:F60)</f>
        <v>2220422</v>
      </c>
      <c r="G34" s="6">
        <f>SUM(G35:G55)</f>
        <v>0</v>
      </c>
      <c r="H34" s="7">
        <f>SUM(H35:H55)</f>
        <v>1311353</v>
      </c>
      <c r="I34" s="105">
        <f t="shared" si="2"/>
        <v>4158749</v>
      </c>
      <c r="J34" s="6">
        <f>SUM(J35:J60)</f>
        <v>806507</v>
      </c>
      <c r="K34" s="6">
        <f>SUM(K35:K60)</f>
        <v>2200962</v>
      </c>
      <c r="L34" s="6">
        <f>SUM(L35:L55)</f>
        <v>0</v>
      </c>
      <c r="M34" s="101">
        <f>SUM(M35:M55)</f>
        <v>1151280</v>
      </c>
      <c r="N34" s="87">
        <f>I34/D34*100</f>
        <v>93.0088212751901</v>
      </c>
    </row>
    <row r="35" spans="1:14" ht="15" customHeight="1">
      <c r="A35" s="19" t="s">
        <v>26</v>
      </c>
      <c r="B35" s="19" t="s">
        <v>31</v>
      </c>
      <c r="C35" s="20" t="s">
        <v>298</v>
      </c>
      <c r="D35" s="21">
        <f>SUM(E35:H35)</f>
        <v>3241353</v>
      </c>
      <c r="E35" s="22">
        <v>0</v>
      </c>
      <c r="F35" s="22">
        <v>1930000</v>
      </c>
      <c r="G35" s="22">
        <v>0</v>
      </c>
      <c r="H35" s="23">
        <v>1311353</v>
      </c>
      <c r="I35" s="106">
        <f t="shared" si="2"/>
        <v>3078040</v>
      </c>
      <c r="J35" s="22">
        <v>0</v>
      </c>
      <c r="K35" s="22">
        <v>1926760</v>
      </c>
      <c r="L35" s="22">
        <v>0</v>
      </c>
      <c r="M35" s="107">
        <v>1151280</v>
      </c>
      <c r="N35" s="89">
        <f>I35/D35*100</f>
        <v>94.96157931579806</v>
      </c>
    </row>
    <row r="36" spans="1:14" ht="15" customHeight="1">
      <c r="A36" s="40"/>
      <c r="B36" s="40"/>
      <c r="C36" s="77" t="s">
        <v>299</v>
      </c>
      <c r="D36" s="55"/>
      <c r="E36" s="69"/>
      <c r="F36" s="69"/>
      <c r="G36" s="69"/>
      <c r="H36" s="70"/>
      <c r="I36" s="108"/>
      <c r="J36" s="69"/>
      <c r="K36" s="69"/>
      <c r="L36" s="69"/>
      <c r="M36" s="109"/>
      <c r="N36" s="90"/>
    </row>
    <row r="37" spans="1:14" ht="15" customHeight="1">
      <c r="A37" s="24" t="s">
        <v>32</v>
      </c>
      <c r="B37" s="24" t="s">
        <v>301</v>
      </c>
      <c r="C37" s="36" t="s">
        <v>298</v>
      </c>
      <c r="D37" s="25">
        <f>SUM(E37:H37)</f>
        <v>252000</v>
      </c>
      <c r="E37" s="26">
        <v>1578</v>
      </c>
      <c r="F37" s="26">
        <v>250422</v>
      </c>
      <c r="G37" s="26">
        <v>0</v>
      </c>
      <c r="H37" s="27">
        <v>0</v>
      </c>
      <c r="I37" s="110">
        <f>SUM(J37:M37)</f>
        <v>238822</v>
      </c>
      <c r="J37" s="26">
        <v>0</v>
      </c>
      <c r="K37" s="26">
        <v>238822</v>
      </c>
      <c r="L37" s="26">
        <v>0</v>
      </c>
      <c r="M37" s="111">
        <v>0</v>
      </c>
      <c r="N37" s="139">
        <f>I37/D37*100</f>
        <v>94.77063492063492</v>
      </c>
    </row>
    <row r="38" spans="1:14" ht="15" customHeight="1">
      <c r="A38" s="24"/>
      <c r="B38" s="24"/>
      <c r="C38" s="36" t="s">
        <v>300</v>
      </c>
      <c r="D38" s="25"/>
      <c r="E38" s="26"/>
      <c r="F38" s="26"/>
      <c r="G38" s="26"/>
      <c r="H38" s="27"/>
      <c r="I38" s="110"/>
      <c r="J38" s="26"/>
      <c r="K38" s="26"/>
      <c r="L38" s="26"/>
      <c r="M38" s="111"/>
      <c r="N38" s="140"/>
    </row>
    <row r="39" spans="1:14" ht="15" customHeight="1">
      <c r="A39" s="29" t="s">
        <v>33</v>
      </c>
      <c r="B39" s="17" t="s">
        <v>34</v>
      </c>
      <c r="C39" s="13" t="s">
        <v>35</v>
      </c>
      <c r="D39" s="30">
        <f>SUM(E39:H39)</f>
        <v>10000</v>
      </c>
      <c r="E39" s="31">
        <v>10000</v>
      </c>
      <c r="F39" s="31">
        <v>0</v>
      </c>
      <c r="G39" s="31">
        <v>0</v>
      </c>
      <c r="H39" s="32">
        <v>0</v>
      </c>
      <c r="I39" s="112">
        <f>SUM(J39:M39)</f>
        <v>9760</v>
      </c>
      <c r="J39" s="31">
        <v>9760</v>
      </c>
      <c r="K39" s="31">
        <v>0</v>
      </c>
      <c r="L39" s="31">
        <v>0</v>
      </c>
      <c r="M39" s="113">
        <v>0</v>
      </c>
      <c r="N39" s="88">
        <f>I39/D39*100</f>
        <v>97.6</v>
      </c>
    </row>
    <row r="40" spans="1:14" ht="15" customHeight="1">
      <c r="A40" s="29" t="s">
        <v>36</v>
      </c>
      <c r="B40" s="17" t="s">
        <v>34</v>
      </c>
      <c r="C40" s="13" t="s">
        <v>37</v>
      </c>
      <c r="D40" s="30">
        <f>SUM(E40:H40)</f>
        <v>86996</v>
      </c>
      <c r="E40" s="31">
        <v>86996</v>
      </c>
      <c r="F40" s="31">
        <v>0</v>
      </c>
      <c r="G40" s="31">
        <v>0</v>
      </c>
      <c r="H40" s="32">
        <v>0</v>
      </c>
      <c r="I40" s="112">
        <f>SUM(J40:M40)</f>
        <v>86995</v>
      </c>
      <c r="J40" s="31">
        <v>86995</v>
      </c>
      <c r="K40" s="31">
        <v>0</v>
      </c>
      <c r="L40" s="31">
        <v>0</v>
      </c>
      <c r="M40" s="113">
        <v>0</v>
      </c>
      <c r="N40" s="88">
        <f>I40/D40*100</f>
        <v>99.99885052186308</v>
      </c>
    </row>
    <row r="41" spans="1:14" ht="15" customHeight="1">
      <c r="A41" s="33" t="s">
        <v>38</v>
      </c>
      <c r="B41" s="19" t="s">
        <v>34</v>
      </c>
      <c r="C41" s="28" t="s">
        <v>39</v>
      </c>
      <c r="D41" s="21">
        <f>SUM(E41:H41)</f>
        <v>50000</v>
      </c>
      <c r="E41" s="34">
        <v>50000</v>
      </c>
      <c r="F41" s="34">
        <v>0</v>
      </c>
      <c r="G41" s="34">
        <v>0</v>
      </c>
      <c r="H41" s="49">
        <v>0</v>
      </c>
      <c r="I41" s="106">
        <f>SUM(J41:M41)</f>
        <v>28670</v>
      </c>
      <c r="J41" s="34">
        <v>28670</v>
      </c>
      <c r="K41" s="34">
        <v>0</v>
      </c>
      <c r="L41" s="34">
        <v>0</v>
      </c>
      <c r="M41" s="114">
        <v>0</v>
      </c>
      <c r="N41" s="89">
        <f>I41/D41*100</f>
        <v>57.34</v>
      </c>
    </row>
    <row r="42" spans="1:14" ht="15" customHeight="1">
      <c r="A42" s="35"/>
      <c r="B42" s="24"/>
      <c r="C42" s="36" t="s">
        <v>40</v>
      </c>
      <c r="D42" s="37"/>
      <c r="E42" s="38"/>
      <c r="F42" s="38"/>
      <c r="G42" s="38"/>
      <c r="H42" s="54"/>
      <c r="I42" s="115"/>
      <c r="J42" s="38"/>
      <c r="K42" s="38"/>
      <c r="L42" s="38"/>
      <c r="M42" s="116"/>
      <c r="N42" s="91"/>
    </row>
    <row r="43" spans="1:14" ht="15" customHeight="1">
      <c r="A43" s="35"/>
      <c r="B43" s="24"/>
      <c r="C43" s="36" t="s">
        <v>165</v>
      </c>
      <c r="D43" s="37"/>
      <c r="E43" s="38"/>
      <c r="F43" s="38"/>
      <c r="G43" s="38"/>
      <c r="H43" s="54"/>
      <c r="I43" s="115"/>
      <c r="J43" s="38"/>
      <c r="K43" s="38"/>
      <c r="L43" s="38"/>
      <c r="M43" s="116"/>
      <c r="N43" s="92"/>
    </row>
    <row r="44" spans="1:14" ht="15" customHeight="1">
      <c r="A44" s="33" t="s">
        <v>41</v>
      </c>
      <c r="B44" s="19" t="s">
        <v>34</v>
      </c>
      <c r="C44" s="28" t="s">
        <v>42</v>
      </c>
      <c r="D44" s="21">
        <f>SUM(E44:H44)</f>
        <v>250000</v>
      </c>
      <c r="E44" s="34">
        <v>250000</v>
      </c>
      <c r="F44" s="34">
        <v>0</v>
      </c>
      <c r="G44" s="34">
        <v>0</v>
      </c>
      <c r="H44" s="49">
        <v>0</v>
      </c>
      <c r="I44" s="106">
        <f>SUM(J44:M44)</f>
        <v>222824</v>
      </c>
      <c r="J44" s="34">
        <v>222824</v>
      </c>
      <c r="K44" s="34">
        <v>0</v>
      </c>
      <c r="L44" s="34">
        <v>0</v>
      </c>
      <c r="M44" s="114">
        <v>0</v>
      </c>
      <c r="N44" s="89">
        <f>I44/D44*100</f>
        <v>89.1296</v>
      </c>
    </row>
    <row r="45" spans="1:14" ht="15" customHeight="1">
      <c r="A45" s="35"/>
      <c r="B45" s="24"/>
      <c r="C45" s="36" t="s">
        <v>235</v>
      </c>
      <c r="D45" s="37"/>
      <c r="E45" s="38"/>
      <c r="F45" s="38"/>
      <c r="G45" s="38"/>
      <c r="H45" s="54"/>
      <c r="I45" s="115"/>
      <c r="J45" s="38"/>
      <c r="K45" s="38"/>
      <c r="L45" s="38"/>
      <c r="M45" s="116"/>
      <c r="N45" s="91"/>
    </row>
    <row r="46" spans="1:14" ht="15" customHeight="1">
      <c r="A46" s="39"/>
      <c r="B46" s="40"/>
      <c r="C46" s="41" t="s">
        <v>165</v>
      </c>
      <c r="D46" s="42"/>
      <c r="E46" s="43"/>
      <c r="F46" s="43"/>
      <c r="G46" s="43"/>
      <c r="H46" s="51"/>
      <c r="I46" s="117"/>
      <c r="J46" s="43"/>
      <c r="K46" s="43"/>
      <c r="L46" s="43"/>
      <c r="M46" s="118"/>
      <c r="N46" s="92"/>
    </row>
    <row r="47" spans="1:14" ht="15" customHeight="1">
      <c r="A47" s="33" t="s">
        <v>43</v>
      </c>
      <c r="B47" s="19" t="s">
        <v>34</v>
      </c>
      <c r="C47" s="28" t="s">
        <v>44</v>
      </c>
      <c r="D47" s="21">
        <f>SUM(E47:H47)</f>
        <v>30000</v>
      </c>
      <c r="E47" s="34">
        <v>30000</v>
      </c>
      <c r="F47" s="34">
        <v>0</v>
      </c>
      <c r="G47" s="34">
        <v>0</v>
      </c>
      <c r="H47" s="49">
        <v>0</v>
      </c>
      <c r="I47" s="106">
        <f>SUM(J47:M47)</f>
        <v>21960</v>
      </c>
      <c r="J47" s="34">
        <v>21960</v>
      </c>
      <c r="K47" s="34">
        <v>0</v>
      </c>
      <c r="L47" s="34">
        <v>0</v>
      </c>
      <c r="M47" s="114">
        <v>0</v>
      </c>
      <c r="N47" s="139">
        <f>I47/D47*100</f>
        <v>73.2</v>
      </c>
    </row>
    <row r="48" spans="1:14" ht="15" customHeight="1">
      <c r="A48" s="39"/>
      <c r="B48" s="40"/>
      <c r="C48" s="41" t="s">
        <v>45</v>
      </c>
      <c r="D48" s="42"/>
      <c r="E48" s="43"/>
      <c r="F48" s="43"/>
      <c r="G48" s="43"/>
      <c r="H48" s="51"/>
      <c r="I48" s="117"/>
      <c r="J48" s="43"/>
      <c r="K48" s="43"/>
      <c r="L48" s="43"/>
      <c r="M48" s="118"/>
      <c r="N48" s="141"/>
    </row>
    <row r="49" spans="1:14" ht="15" customHeight="1">
      <c r="A49" s="33" t="s">
        <v>46</v>
      </c>
      <c r="B49" s="19" t="s">
        <v>34</v>
      </c>
      <c r="C49" s="28" t="s">
        <v>47</v>
      </c>
      <c r="D49" s="21">
        <f>SUM(E49:H49)</f>
        <v>25000</v>
      </c>
      <c r="E49" s="34">
        <v>0</v>
      </c>
      <c r="F49" s="34">
        <v>25000</v>
      </c>
      <c r="G49" s="34">
        <v>0</v>
      </c>
      <c r="H49" s="49">
        <v>0</v>
      </c>
      <c r="I49" s="106">
        <f>SUM(J49:M49)</f>
        <v>21350</v>
      </c>
      <c r="J49" s="34">
        <v>0</v>
      </c>
      <c r="K49" s="34">
        <v>21350</v>
      </c>
      <c r="L49" s="34">
        <v>0</v>
      </c>
      <c r="M49" s="114">
        <v>0</v>
      </c>
      <c r="N49" s="139">
        <f>I49/D49*100</f>
        <v>85.39999999999999</v>
      </c>
    </row>
    <row r="50" spans="1:14" ht="15" customHeight="1">
      <c r="A50" s="39"/>
      <c r="B50" s="40"/>
      <c r="C50" s="41" t="s">
        <v>48</v>
      </c>
      <c r="D50" s="42"/>
      <c r="E50" s="43"/>
      <c r="F50" s="43"/>
      <c r="G50" s="43"/>
      <c r="H50" s="51"/>
      <c r="I50" s="117"/>
      <c r="J50" s="43"/>
      <c r="K50" s="43"/>
      <c r="L50" s="43"/>
      <c r="M50" s="118"/>
      <c r="N50" s="141"/>
    </row>
    <row r="51" spans="1:14" ht="15" customHeight="1">
      <c r="A51" s="33" t="s">
        <v>86</v>
      </c>
      <c r="B51" s="19" t="s">
        <v>34</v>
      </c>
      <c r="C51" s="28" t="s">
        <v>166</v>
      </c>
      <c r="D51" s="21">
        <f>SUM(E51:H51)</f>
        <v>201000</v>
      </c>
      <c r="E51" s="34">
        <v>201000</v>
      </c>
      <c r="F51" s="34">
        <v>0</v>
      </c>
      <c r="G51" s="34">
        <v>0</v>
      </c>
      <c r="H51" s="49">
        <v>0</v>
      </c>
      <c r="I51" s="106">
        <f>SUM(J51:M51)</f>
        <v>172779</v>
      </c>
      <c r="J51" s="34">
        <v>172779</v>
      </c>
      <c r="K51" s="34">
        <v>0</v>
      </c>
      <c r="L51" s="34">
        <v>0</v>
      </c>
      <c r="M51" s="114">
        <v>0</v>
      </c>
      <c r="N51" s="89">
        <f>I51/D51*100</f>
        <v>85.9597014925373</v>
      </c>
    </row>
    <row r="52" spans="1:14" ht="15" customHeight="1">
      <c r="A52" s="35"/>
      <c r="B52" s="24"/>
      <c r="C52" s="36" t="s">
        <v>236</v>
      </c>
      <c r="D52" s="37"/>
      <c r="E52" s="38"/>
      <c r="F52" s="38"/>
      <c r="G52" s="38"/>
      <c r="H52" s="54"/>
      <c r="I52" s="115"/>
      <c r="J52" s="38"/>
      <c r="K52" s="38"/>
      <c r="L52" s="38"/>
      <c r="M52" s="116"/>
      <c r="N52" s="91"/>
    </row>
    <row r="53" spans="1:14" ht="15" customHeight="1">
      <c r="A53" s="35"/>
      <c r="B53" s="24"/>
      <c r="C53" s="36" t="s">
        <v>167</v>
      </c>
      <c r="D53" s="37"/>
      <c r="E53" s="38"/>
      <c r="F53" s="38"/>
      <c r="G53" s="38"/>
      <c r="H53" s="54"/>
      <c r="I53" s="115"/>
      <c r="J53" s="38"/>
      <c r="K53" s="38"/>
      <c r="L53" s="38"/>
      <c r="M53" s="116"/>
      <c r="N53" s="91"/>
    </row>
    <row r="54" spans="1:14" ht="15" customHeight="1">
      <c r="A54" s="39"/>
      <c r="B54" s="40"/>
      <c r="C54" s="41" t="s">
        <v>168</v>
      </c>
      <c r="D54" s="42"/>
      <c r="E54" s="43"/>
      <c r="F54" s="43"/>
      <c r="G54" s="43"/>
      <c r="H54" s="51"/>
      <c r="I54" s="117"/>
      <c r="J54" s="43"/>
      <c r="K54" s="43"/>
      <c r="L54" s="43"/>
      <c r="M54" s="118"/>
      <c r="N54" s="92"/>
    </row>
    <row r="55" spans="1:14" ht="15" customHeight="1">
      <c r="A55" s="33" t="s">
        <v>89</v>
      </c>
      <c r="B55" s="19" t="s">
        <v>34</v>
      </c>
      <c r="C55" s="28" t="s">
        <v>233</v>
      </c>
      <c r="D55" s="21">
        <f>SUM(E55:H55)</f>
        <v>15000</v>
      </c>
      <c r="E55" s="34">
        <v>0</v>
      </c>
      <c r="F55" s="34">
        <v>15000</v>
      </c>
      <c r="G55" s="34">
        <v>0</v>
      </c>
      <c r="H55" s="49">
        <v>0</v>
      </c>
      <c r="I55" s="106">
        <f>SUM(J55:M55)</f>
        <v>14030</v>
      </c>
      <c r="J55" s="34">
        <v>0</v>
      </c>
      <c r="K55" s="34">
        <v>14030</v>
      </c>
      <c r="L55" s="34">
        <v>0</v>
      </c>
      <c r="M55" s="114">
        <v>0</v>
      </c>
      <c r="N55" s="89">
        <f>I55/D55*100</f>
        <v>93.53333333333333</v>
      </c>
    </row>
    <row r="56" spans="1:14" ht="15" customHeight="1">
      <c r="A56" s="39"/>
      <c r="B56" s="40"/>
      <c r="C56" s="41" t="s">
        <v>237</v>
      </c>
      <c r="D56" s="42"/>
      <c r="E56" s="43"/>
      <c r="F56" s="43"/>
      <c r="G56" s="43"/>
      <c r="H56" s="51"/>
      <c r="I56" s="117"/>
      <c r="J56" s="43"/>
      <c r="K56" s="43"/>
      <c r="L56" s="43"/>
      <c r="M56" s="118"/>
      <c r="N56" s="92"/>
    </row>
    <row r="57" spans="1:14" ht="15" customHeight="1">
      <c r="A57" s="33" t="s">
        <v>228</v>
      </c>
      <c r="B57" s="19" t="s">
        <v>34</v>
      </c>
      <c r="C57" s="28" t="s">
        <v>275</v>
      </c>
      <c r="D57" s="21">
        <f>SUM(E57:H57)</f>
        <v>300000</v>
      </c>
      <c r="E57" s="34">
        <v>300000</v>
      </c>
      <c r="F57" s="34">
        <v>0</v>
      </c>
      <c r="G57" s="34">
        <v>0</v>
      </c>
      <c r="H57" s="49">
        <v>0</v>
      </c>
      <c r="I57" s="106">
        <f>SUM(J57:M57)</f>
        <v>263519</v>
      </c>
      <c r="J57" s="34">
        <v>263519</v>
      </c>
      <c r="K57" s="34">
        <v>0</v>
      </c>
      <c r="L57" s="34">
        <v>0</v>
      </c>
      <c r="M57" s="114">
        <v>0</v>
      </c>
      <c r="N57" s="89">
        <f>I57/D57*100</f>
        <v>87.83966666666667</v>
      </c>
    </row>
    <row r="58" spans="1:14" ht="15" customHeight="1">
      <c r="A58" s="35"/>
      <c r="B58" s="24"/>
      <c r="C58" s="36" t="s">
        <v>276</v>
      </c>
      <c r="D58" s="25"/>
      <c r="E58" s="38"/>
      <c r="F58" s="38"/>
      <c r="G58" s="38"/>
      <c r="H58" s="54"/>
      <c r="I58" s="110"/>
      <c r="J58" s="38"/>
      <c r="K58" s="38"/>
      <c r="L58" s="38"/>
      <c r="M58" s="116"/>
      <c r="N58" s="93"/>
    </row>
    <row r="59" spans="1:14" ht="15" customHeight="1">
      <c r="A59" s="39"/>
      <c r="B59" s="40"/>
      <c r="C59" s="41" t="s">
        <v>277</v>
      </c>
      <c r="D59" s="42"/>
      <c r="E59" s="43"/>
      <c r="F59" s="43"/>
      <c r="G59" s="43"/>
      <c r="H59" s="51"/>
      <c r="I59" s="117"/>
      <c r="J59" s="43"/>
      <c r="K59" s="43"/>
      <c r="L59" s="43"/>
      <c r="M59" s="118"/>
      <c r="N59" s="92"/>
    </row>
    <row r="60" spans="1:14" ht="15" customHeight="1">
      <c r="A60" s="33" t="s">
        <v>229</v>
      </c>
      <c r="B60" s="19" t="s">
        <v>34</v>
      </c>
      <c r="C60" s="28" t="s">
        <v>278</v>
      </c>
      <c r="D60" s="21">
        <f>SUM(E60:H60)</f>
        <v>10000</v>
      </c>
      <c r="E60" s="34">
        <v>10000</v>
      </c>
      <c r="F60" s="34">
        <v>0</v>
      </c>
      <c r="G60" s="34">
        <v>0</v>
      </c>
      <c r="H60" s="49">
        <v>0</v>
      </c>
      <c r="I60" s="106">
        <f>SUM(J60:M60)</f>
        <v>0</v>
      </c>
      <c r="J60" s="34">
        <v>0</v>
      </c>
      <c r="K60" s="34">
        <v>0</v>
      </c>
      <c r="L60" s="34">
        <v>0</v>
      </c>
      <c r="M60" s="114">
        <v>0</v>
      </c>
      <c r="N60" s="89">
        <f>SUM(O60:R60)</f>
        <v>0</v>
      </c>
    </row>
    <row r="61" spans="1:14" ht="15" customHeight="1">
      <c r="A61" s="39"/>
      <c r="B61" s="40"/>
      <c r="C61" s="41" t="s">
        <v>279</v>
      </c>
      <c r="D61" s="42"/>
      <c r="E61" s="43"/>
      <c r="F61" s="43"/>
      <c r="G61" s="43"/>
      <c r="H61" s="51"/>
      <c r="I61" s="117"/>
      <c r="J61" s="43"/>
      <c r="K61" s="43"/>
      <c r="L61" s="43"/>
      <c r="M61" s="118"/>
      <c r="N61" s="92"/>
    </row>
    <row r="62" spans="1:14" ht="36" customHeight="1">
      <c r="A62" s="40"/>
      <c r="B62" s="44" t="s">
        <v>49</v>
      </c>
      <c r="C62" s="44" t="s">
        <v>50</v>
      </c>
      <c r="D62" s="45">
        <f>SUM(E62:H62)</f>
        <v>500000</v>
      </c>
      <c r="E62" s="46">
        <f>SUM(E63)</f>
        <v>500000</v>
      </c>
      <c r="F62" s="46">
        <f>SUM(F63)</f>
        <v>0</v>
      </c>
      <c r="G62" s="46">
        <f>SUM(G63)</f>
        <v>0</v>
      </c>
      <c r="H62" s="47">
        <f>SUM(H63)</f>
        <v>0</v>
      </c>
      <c r="I62" s="119">
        <f>SUM(J62:M62)</f>
        <v>216273</v>
      </c>
      <c r="J62" s="46">
        <f>SUM(J63)</f>
        <v>216273</v>
      </c>
      <c r="K62" s="46">
        <f>SUM(K63)</f>
        <v>0</v>
      </c>
      <c r="L62" s="46">
        <f>SUM(L63)</f>
        <v>0</v>
      </c>
      <c r="M62" s="120">
        <f>SUM(M63)</f>
        <v>0</v>
      </c>
      <c r="N62" s="87">
        <f>I62/D62*100</f>
        <v>43.254599999999996</v>
      </c>
    </row>
    <row r="63" spans="1:14" ht="27.75" customHeight="1">
      <c r="A63" s="17" t="s">
        <v>26</v>
      </c>
      <c r="B63" s="12" t="s">
        <v>51</v>
      </c>
      <c r="C63" s="13" t="s">
        <v>52</v>
      </c>
      <c r="D63" s="14">
        <f>SUM(E63:H63)</f>
        <v>500000</v>
      </c>
      <c r="E63" s="15">
        <v>500000</v>
      </c>
      <c r="F63" s="15">
        <v>0</v>
      </c>
      <c r="G63" s="15">
        <v>0</v>
      </c>
      <c r="H63" s="16">
        <v>0</v>
      </c>
      <c r="I63" s="103">
        <f>SUM(J63:M63)</f>
        <v>216273</v>
      </c>
      <c r="J63" s="15">
        <v>216273</v>
      </c>
      <c r="K63" s="15">
        <v>0</v>
      </c>
      <c r="L63" s="15">
        <v>0</v>
      </c>
      <c r="M63" s="104">
        <v>0</v>
      </c>
      <c r="N63" s="88">
        <f>I63/D63*100</f>
        <v>43.254599999999996</v>
      </c>
    </row>
    <row r="64" spans="1:14" ht="27" customHeight="1">
      <c r="A64" s="19"/>
      <c r="B64" s="72" t="s">
        <v>53</v>
      </c>
      <c r="C64" s="72" t="s">
        <v>54</v>
      </c>
      <c r="D64" s="73">
        <f>SUM(E64:H64)</f>
        <v>4230439</v>
      </c>
      <c r="E64" s="74">
        <f>E65+E86+E88</f>
        <v>259528</v>
      </c>
      <c r="F64" s="74">
        <f>F65+F82+F84+F86+F88</f>
        <v>3443472</v>
      </c>
      <c r="G64" s="74">
        <f>G65+G82+G84+G86+G88</f>
        <v>527439</v>
      </c>
      <c r="H64" s="75">
        <f>SUM(H65:H88)</f>
        <v>0</v>
      </c>
      <c r="I64" s="121">
        <f>SUM(J64:M64)</f>
        <v>3968726</v>
      </c>
      <c r="J64" s="74">
        <f>J65+J86+J88</f>
        <v>123214</v>
      </c>
      <c r="K64" s="74">
        <f>K65+K82+K84+K86+K88</f>
        <v>3318073</v>
      </c>
      <c r="L64" s="74">
        <f>L65+L82+L84+L86+L88</f>
        <v>527439</v>
      </c>
      <c r="M64" s="122">
        <f>SUM(M65:M88)</f>
        <v>0</v>
      </c>
      <c r="N64" s="87">
        <f>I64/D64*100</f>
        <v>93.81357348492674</v>
      </c>
    </row>
    <row r="65" spans="1:14" ht="13.5" customHeight="1">
      <c r="A65" s="19" t="s">
        <v>26</v>
      </c>
      <c r="B65" s="48" t="s">
        <v>34</v>
      </c>
      <c r="C65" s="28" t="s">
        <v>55</v>
      </c>
      <c r="D65" s="21">
        <f>SUM(E65:H65)</f>
        <v>3852500</v>
      </c>
      <c r="E65" s="22">
        <f>SUM(E67:E81)</f>
        <v>72028</v>
      </c>
      <c r="F65" s="22">
        <f>F67+F71+F79+F80+F81</f>
        <v>3443472</v>
      </c>
      <c r="G65" s="22">
        <f>SUM(G79:G80)</f>
        <v>337000</v>
      </c>
      <c r="H65" s="23">
        <v>0</v>
      </c>
      <c r="I65" s="106">
        <f>SUM(J65:M65)</f>
        <v>3727101</v>
      </c>
      <c r="J65" s="22">
        <f>SUM(J67:J81)</f>
        <v>72028</v>
      </c>
      <c r="K65" s="22">
        <f>K67+K71+K79+K80+K81</f>
        <v>3318073</v>
      </c>
      <c r="L65" s="22">
        <f>SUM(L79:L80)</f>
        <v>337000</v>
      </c>
      <c r="M65" s="107">
        <v>0</v>
      </c>
      <c r="N65" s="89">
        <f>I65/D65*100</f>
        <v>96.74499675535367</v>
      </c>
    </row>
    <row r="66" spans="1:14" ht="13.5" customHeight="1">
      <c r="A66" s="24"/>
      <c r="B66" s="78"/>
      <c r="C66" s="36" t="s">
        <v>3</v>
      </c>
      <c r="D66" s="25"/>
      <c r="E66" s="26"/>
      <c r="F66" s="26"/>
      <c r="G66" s="26"/>
      <c r="H66" s="27"/>
      <c r="I66" s="110"/>
      <c r="J66" s="26"/>
      <c r="K66" s="26"/>
      <c r="L66" s="26"/>
      <c r="M66" s="111"/>
      <c r="N66" s="90"/>
    </row>
    <row r="67" spans="1:14" ht="13.5" customHeight="1">
      <c r="A67" s="24"/>
      <c r="B67" s="78"/>
      <c r="C67" s="28" t="s">
        <v>169</v>
      </c>
      <c r="D67" s="21">
        <v>1672500</v>
      </c>
      <c r="E67" s="22">
        <v>0</v>
      </c>
      <c r="F67" s="22">
        <v>1672500</v>
      </c>
      <c r="G67" s="22"/>
      <c r="H67" s="23"/>
      <c r="I67" s="106">
        <f>SUM(J67:K67)</f>
        <v>1672498</v>
      </c>
      <c r="J67" s="22">
        <v>0</v>
      </c>
      <c r="K67" s="22">
        <v>1672498</v>
      </c>
      <c r="L67" s="22"/>
      <c r="M67" s="107"/>
      <c r="N67" s="89">
        <f>I67/D67*100</f>
        <v>99.99988041853513</v>
      </c>
    </row>
    <row r="68" spans="1:14" ht="13.5" customHeight="1">
      <c r="A68" s="24"/>
      <c r="B68" s="78"/>
      <c r="C68" s="36" t="s">
        <v>170</v>
      </c>
      <c r="D68" s="25"/>
      <c r="E68" s="26"/>
      <c r="F68" s="26"/>
      <c r="G68" s="26"/>
      <c r="H68" s="27"/>
      <c r="I68" s="110"/>
      <c r="J68" s="26"/>
      <c r="K68" s="26"/>
      <c r="L68" s="26"/>
      <c r="M68" s="111"/>
      <c r="N68" s="93"/>
    </row>
    <row r="69" spans="1:14" ht="13.5" customHeight="1">
      <c r="A69" s="24"/>
      <c r="B69" s="78"/>
      <c r="C69" s="36" t="s">
        <v>171</v>
      </c>
      <c r="D69" s="25"/>
      <c r="E69" s="26"/>
      <c r="F69" s="26"/>
      <c r="G69" s="26"/>
      <c r="H69" s="27"/>
      <c r="I69" s="110"/>
      <c r="J69" s="26"/>
      <c r="K69" s="26"/>
      <c r="L69" s="26"/>
      <c r="M69" s="111"/>
      <c r="N69" s="93"/>
    </row>
    <row r="70" spans="1:14" ht="13.5" customHeight="1">
      <c r="A70" s="24"/>
      <c r="B70" s="78"/>
      <c r="C70" s="41" t="s">
        <v>172</v>
      </c>
      <c r="D70" s="55"/>
      <c r="E70" s="69"/>
      <c r="F70" s="69"/>
      <c r="G70" s="69"/>
      <c r="H70" s="70"/>
      <c r="I70" s="108"/>
      <c r="J70" s="69"/>
      <c r="K70" s="69"/>
      <c r="L70" s="69"/>
      <c r="M70" s="109"/>
      <c r="N70" s="90"/>
    </row>
    <row r="71" spans="1:14" ht="13.5" customHeight="1">
      <c r="A71" s="24"/>
      <c r="B71" s="78"/>
      <c r="C71" s="36" t="s">
        <v>173</v>
      </c>
      <c r="D71" s="25">
        <f>SUM(D73:D77)</f>
        <v>877000</v>
      </c>
      <c r="E71" s="26">
        <v>0</v>
      </c>
      <c r="F71" s="26">
        <f>SUM(F73:F78)</f>
        <v>877000</v>
      </c>
      <c r="G71" s="26"/>
      <c r="H71" s="27"/>
      <c r="I71" s="110">
        <f>SUM(I73:I77)</f>
        <v>841265</v>
      </c>
      <c r="J71" s="26">
        <v>0</v>
      </c>
      <c r="K71" s="26">
        <f>SUM(K73:K78)</f>
        <v>841265</v>
      </c>
      <c r="L71" s="26"/>
      <c r="M71" s="111"/>
      <c r="N71" s="89">
        <f>I71/D71*100</f>
        <v>95.92531356898519</v>
      </c>
    </row>
    <row r="72" spans="1:14" ht="13.5" customHeight="1">
      <c r="A72" s="24"/>
      <c r="B72" s="78"/>
      <c r="C72" s="36" t="s">
        <v>174</v>
      </c>
      <c r="D72" s="25"/>
      <c r="E72" s="26"/>
      <c r="F72" s="26"/>
      <c r="G72" s="26"/>
      <c r="H72" s="27"/>
      <c r="I72" s="110"/>
      <c r="J72" s="26"/>
      <c r="K72" s="26"/>
      <c r="L72" s="26"/>
      <c r="M72" s="111"/>
      <c r="N72" s="93"/>
    </row>
    <row r="73" spans="1:14" ht="13.5" customHeight="1">
      <c r="A73" s="24"/>
      <c r="B73" s="78"/>
      <c r="C73" s="36" t="s">
        <v>175</v>
      </c>
      <c r="D73" s="25">
        <f>SUM(F73)</f>
        <v>467000</v>
      </c>
      <c r="E73" s="26"/>
      <c r="F73" s="26">
        <v>467000</v>
      </c>
      <c r="G73" s="26"/>
      <c r="H73" s="27"/>
      <c r="I73" s="110">
        <f>SUM(K73)</f>
        <v>447492</v>
      </c>
      <c r="J73" s="26"/>
      <c r="K73" s="26">
        <v>447492</v>
      </c>
      <c r="L73" s="26"/>
      <c r="M73" s="111"/>
      <c r="N73" s="89">
        <f>I73/D73*100</f>
        <v>95.82269807280514</v>
      </c>
    </row>
    <row r="74" spans="1:14" ht="13.5" customHeight="1">
      <c r="A74" s="24"/>
      <c r="B74" s="78"/>
      <c r="C74" s="36"/>
      <c r="D74" s="25"/>
      <c r="E74" s="26"/>
      <c r="F74" s="26"/>
      <c r="G74" s="26"/>
      <c r="H74" s="27"/>
      <c r="I74" s="110"/>
      <c r="J74" s="26"/>
      <c r="K74" s="26"/>
      <c r="L74" s="26"/>
      <c r="M74" s="111"/>
      <c r="N74" s="93"/>
    </row>
    <row r="75" spans="1:14" ht="13.5" customHeight="1">
      <c r="A75" s="24"/>
      <c r="B75" s="78"/>
      <c r="C75" s="36" t="s">
        <v>176</v>
      </c>
      <c r="D75" s="25">
        <f>SUM(F75)</f>
        <v>392000</v>
      </c>
      <c r="E75" s="26"/>
      <c r="F75" s="26">
        <v>392000</v>
      </c>
      <c r="G75" s="26"/>
      <c r="H75" s="27"/>
      <c r="I75" s="110">
        <f>SUM(K75)</f>
        <v>375865</v>
      </c>
      <c r="J75" s="26"/>
      <c r="K75" s="26">
        <v>375865</v>
      </c>
      <c r="L75" s="26"/>
      <c r="M75" s="111"/>
      <c r="N75" s="89">
        <f>I75/D75*100</f>
        <v>95.88392857142857</v>
      </c>
    </row>
    <row r="76" spans="1:14" ht="13.5" customHeight="1">
      <c r="A76" s="24"/>
      <c r="B76" s="78"/>
      <c r="C76" s="36"/>
      <c r="D76" s="25"/>
      <c r="E76" s="26"/>
      <c r="F76" s="26"/>
      <c r="G76" s="26"/>
      <c r="H76" s="27"/>
      <c r="I76" s="110"/>
      <c r="J76" s="26"/>
      <c r="K76" s="26"/>
      <c r="L76" s="26"/>
      <c r="M76" s="111"/>
      <c r="N76" s="93"/>
    </row>
    <row r="77" spans="1:14" ht="13.5" customHeight="1">
      <c r="A77" s="24"/>
      <c r="B77" s="78"/>
      <c r="C77" s="36" t="s">
        <v>177</v>
      </c>
      <c r="D77" s="25">
        <f>SUM(F77)</f>
        <v>18000</v>
      </c>
      <c r="E77" s="26"/>
      <c r="F77" s="26">
        <v>18000</v>
      </c>
      <c r="G77" s="26"/>
      <c r="H77" s="27"/>
      <c r="I77" s="110">
        <f>SUM(K77)</f>
        <v>17908</v>
      </c>
      <c r="J77" s="26"/>
      <c r="K77" s="26">
        <v>17908</v>
      </c>
      <c r="L77" s="26"/>
      <c r="M77" s="111"/>
      <c r="N77" s="89">
        <f>I77/D77*100</f>
        <v>99.4888888888889</v>
      </c>
    </row>
    <row r="78" spans="1:14" ht="13.5" customHeight="1">
      <c r="A78" s="24"/>
      <c r="B78" s="78"/>
      <c r="C78" s="36"/>
      <c r="D78" s="25"/>
      <c r="E78" s="26"/>
      <c r="F78" s="26"/>
      <c r="G78" s="26"/>
      <c r="H78" s="27"/>
      <c r="I78" s="110"/>
      <c r="J78" s="26"/>
      <c r="K78" s="26"/>
      <c r="L78" s="26"/>
      <c r="M78" s="111"/>
      <c r="N78" s="93"/>
    </row>
    <row r="79" spans="1:14" ht="13.5" customHeight="1">
      <c r="A79" s="24"/>
      <c r="B79" s="78"/>
      <c r="C79" s="13" t="s">
        <v>178</v>
      </c>
      <c r="D79" s="14">
        <f>SUM(F79:G79)</f>
        <v>751000</v>
      </c>
      <c r="E79" s="15"/>
      <c r="F79" s="15">
        <v>751000</v>
      </c>
      <c r="G79" s="15">
        <v>0</v>
      </c>
      <c r="H79" s="16"/>
      <c r="I79" s="103">
        <f>SUM(K79:L79)</f>
        <v>679515</v>
      </c>
      <c r="J79" s="15"/>
      <c r="K79" s="15">
        <v>679515</v>
      </c>
      <c r="L79" s="15">
        <v>0</v>
      </c>
      <c r="M79" s="104"/>
      <c r="N79" s="88">
        <f>I79/D79*100</f>
        <v>90.48135818908123</v>
      </c>
    </row>
    <row r="80" spans="1:14" ht="13.5" customHeight="1">
      <c r="A80" s="24"/>
      <c r="B80" s="78"/>
      <c r="C80" s="13" t="s">
        <v>179</v>
      </c>
      <c r="D80" s="14">
        <f>SUM(F80:G80)</f>
        <v>472000</v>
      </c>
      <c r="E80" s="15"/>
      <c r="F80" s="15">
        <v>135000</v>
      </c>
      <c r="G80" s="15">
        <v>337000</v>
      </c>
      <c r="H80" s="16"/>
      <c r="I80" s="103">
        <f>SUM(K80:L80)</f>
        <v>461620</v>
      </c>
      <c r="J80" s="15"/>
      <c r="K80" s="15">
        <v>124620</v>
      </c>
      <c r="L80" s="15">
        <v>337000</v>
      </c>
      <c r="M80" s="104"/>
      <c r="N80" s="88">
        <f>I80/D80*100</f>
        <v>97.80084745762711</v>
      </c>
    </row>
    <row r="81" spans="1:14" ht="13.5" customHeight="1">
      <c r="A81" s="24"/>
      <c r="B81" s="78"/>
      <c r="C81" s="28" t="s">
        <v>180</v>
      </c>
      <c r="D81" s="21">
        <f>SUM(E81:F81)</f>
        <v>80000</v>
      </c>
      <c r="E81" s="22">
        <v>72028</v>
      </c>
      <c r="F81" s="22">
        <v>7972</v>
      </c>
      <c r="G81" s="22"/>
      <c r="H81" s="23"/>
      <c r="I81" s="106">
        <f>SUM(J81:L81)</f>
        <v>72203</v>
      </c>
      <c r="J81" s="22">
        <v>72028</v>
      </c>
      <c r="K81" s="22">
        <v>175</v>
      </c>
      <c r="L81" s="22"/>
      <c r="M81" s="107"/>
      <c r="N81" s="88">
        <f>I81/D81*100</f>
        <v>90.25375</v>
      </c>
    </row>
    <row r="82" spans="1:14" ht="13.5" customHeight="1">
      <c r="A82" s="19" t="s">
        <v>32</v>
      </c>
      <c r="B82" s="48" t="s">
        <v>34</v>
      </c>
      <c r="C82" s="28" t="s">
        <v>58</v>
      </c>
      <c r="D82" s="21">
        <f>SUM(E82:H82)</f>
        <v>91900</v>
      </c>
      <c r="E82" s="34">
        <v>0</v>
      </c>
      <c r="F82" s="34">
        <v>0</v>
      </c>
      <c r="G82" s="34">
        <v>91900</v>
      </c>
      <c r="H82" s="49">
        <v>0</v>
      </c>
      <c r="I82" s="106">
        <f>SUM(J82:M82)</f>
        <v>91900</v>
      </c>
      <c r="J82" s="34">
        <v>0</v>
      </c>
      <c r="K82" s="34">
        <v>0</v>
      </c>
      <c r="L82" s="34">
        <v>91900</v>
      </c>
      <c r="M82" s="114">
        <v>0</v>
      </c>
      <c r="N82" s="89">
        <f>I82/D82*100</f>
        <v>100</v>
      </c>
    </row>
    <row r="83" spans="1:14" ht="13.5" customHeight="1">
      <c r="A83" s="40"/>
      <c r="B83" s="50"/>
      <c r="C83" s="41" t="s">
        <v>59</v>
      </c>
      <c r="D83" s="43"/>
      <c r="E83" s="43"/>
      <c r="F83" s="43"/>
      <c r="G83" s="43"/>
      <c r="H83" s="51"/>
      <c r="I83" s="123"/>
      <c r="J83" s="43"/>
      <c r="K83" s="43"/>
      <c r="L83" s="43"/>
      <c r="M83" s="118"/>
      <c r="N83" s="94"/>
    </row>
    <row r="84" spans="1:14" ht="13.5" customHeight="1">
      <c r="A84" s="19" t="s">
        <v>33</v>
      </c>
      <c r="B84" s="48" t="s">
        <v>34</v>
      </c>
      <c r="C84" s="28" t="s">
        <v>58</v>
      </c>
      <c r="D84" s="21">
        <f>SUM(E84:H84)</f>
        <v>98539</v>
      </c>
      <c r="E84" s="34">
        <v>0</v>
      </c>
      <c r="F84" s="34">
        <v>0</v>
      </c>
      <c r="G84" s="34">
        <v>98539</v>
      </c>
      <c r="H84" s="49">
        <v>0</v>
      </c>
      <c r="I84" s="106">
        <f>SUM(J84:M84)</f>
        <v>98539</v>
      </c>
      <c r="J84" s="34">
        <v>0</v>
      </c>
      <c r="K84" s="34">
        <v>0</v>
      </c>
      <c r="L84" s="34">
        <v>98539</v>
      </c>
      <c r="M84" s="114">
        <v>0</v>
      </c>
      <c r="N84" s="89">
        <f>I84/D84*100</f>
        <v>100</v>
      </c>
    </row>
    <row r="85" spans="1:14" ht="13.5" customHeight="1">
      <c r="A85" s="40"/>
      <c r="B85" s="50"/>
      <c r="C85" s="41" t="s">
        <v>60</v>
      </c>
      <c r="D85" s="43"/>
      <c r="E85" s="43"/>
      <c r="F85" s="43"/>
      <c r="G85" s="43"/>
      <c r="H85" s="51"/>
      <c r="I85" s="123"/>
      <c r="J85" s="43"/>
      <c r="K85" s="43"/>
      <c r="L85" s="43"/>
      <c r="M85" s="118"/>
      <c r="N85" s="94"/>
    </row>
    <row r="86" spans="1:14" ht="13.5" customHeight="1">
      <c r="A86" s="19" t="s">
        <v>36</v>
      </c>
      <c r="B86" s="48" t="s">
        <v>27</v>
      </c>
      <c r="C86" s="28" t="s">
        <v>181</v>
      </c>
      <c r="D86" s="21">
        <f>SUM(E86:H86)</f>
        <v>137500</v>
      </c>
      <c r="E86" s="22">
        <v>137500</v>
      </c>
      <c r="F86" s="22">
        <v>0</v>
      </c>
      <c r="G86" s="22">
        <v>0</v>
      </c>
      <c r="H86" s="23">
        <v>0</v>
      </c>
      <c r="I86" s="106">
        <f>SUM(J86:M86)</f>
        <v>51186</v>
      </c>
      <c r="J86" s="22">
        <v>51186</v>
      </c>
      <c r="K86" s="22">
        <v>0</v>
      </c>
      <c r="L86" s="22">
        <v>0</v>
      </c>
      <c r="M86" s="107">
        <v>0</v>
      </c>
      <c r="N86" s="89">
        <f>I86/D86*100</f>
        <v>37.22618181818182</v>
      </c>
    </row>
    <row r="87" spans="1:14" ht="13.5" customHeight="1">
      <c r="A87" s="40"/>
      <c r="B87" s="50"/>
      <c r="C87" s="41" t="s">
        <v>182</v>
      </c>
      <c r="D87" s="55"/>
      <c r="E87" s="69"/>
      <c r="F87" s="69"/>
      <c r="G87" s="69"/>
      <c r="H87" s="70"/>
      <c r="I87" s="108"/>
      <c r="J87" s="69"/>
      <c r="K87" s="69"/>
      <c r="L87" s="69"/>
      <c r="M87" s="109"/>
      <c r="N87" s="90"/>
    </row>
    <row r="88" spans="1:14" ht="13.5" customHeight="1">
      <c r="A88" s="24" t="s">
        <v>38</v>
      </c>
      <c r="B88" s="78" t="s">
        <v>34</v>
      </c>
      <c r="C88" s="36" t="s">
        <v>56</v>
      </c>
      <c r="D88" s="25">
        <f>SUM(E88:H88)</f>
        <v>50000</v>
      </c>
      <c r="E88" s="38">
        <v>50000</v>
      </c>
      <c r="F88" s="38">
        <v>0</v>
      </c>
      <c r="G88" s="38">
        <v>0</v>
      </c>
      <c r="H88" s="54">
        <v>0</v>
      </c>
      <c r="I88" s="110">
        <f>SUM(J88:M88)</f>
        <v>0</v>
      </c>
      <c r="J88" s="38">
        <v>0</v>
      </c>
      <c r="K88" s="38">
        <v>0</v>
      </c>
      <c r="L88" s="38">
        <v>0</v>
      </c>
      <c r="M88" s="116">
        <v>0</v>
      </c>
      <c r="N88" s="93">
        <f>SUM(O88:R88)</f>
        <v>0</v>
      </c>
    </row>
    <row r="89" spans="1:14" ht="13.5" customHeight="1">
      <c r="A89" s="40"/>
      <c r="B89" s="50"/>
      <c r="C89" s="41" t="s">
        <v>57</v>
      </c>
      <c r="D89" s="43"/>
      <c r="E89" s="43"/>
      <c r="F89" s="43"/>
      <c r="G89" s="43"/>
      <c r="H89" s="51"/>
      <c r="I89" s="123"/>
      <c r="J89" s="43"/>
      <c r="K89" s="43"/>
      <c r="L89" s="43"/>
      <c r="M89" s="118"/>
      <c r="N89" s="94"/>
    </row>
    <row r="90" spans="1:14" ht="24.75" customHeight="1">
      <c r="A90" s="40"/>
      <c r="B90" s="44" t="s">
        <v>61</v>
      </c>
      <c r="C90" s="44" t="s">
        <v>62</v>
      </c>
      <c r="D90" s="45">
        <f aca="true" t="shared" si="4" ref="D90:D103">SUM(E90:H90)</f>
        <v>226473</v>
      </c>
      <c r="E90" s="52">
        <f>SUM(E91:E92)</f>
        <v>226473</v>
      </c>
      <c r="F90" s="52">
        <f>SUM(F91)</f>
        <v>0</v>
      </c>
      <c r="G90" s="52">
        <f>SUM(G91)</f>
        <v>0</v>
      </c>
      <c r="H90" s="53">
        <f>SUM(H91)</f>
        <v>0</v>
      </c>
      <c r="I90" s="119">
        <f aca="true" t="shared" si="5" ref="I90:I99">SUM(J90:M90)</f>
        <v>217460</v>
      </c>
      <c r="J90" s="52">
        <f>SUM(J91:J92)</f>
        <v>217460</v>
      </c>
      <c r="K90" s="52">
        <f>SUM(K91)</f>
        <v>0</v>
      </c>
      <c r="L90" s="52">
        <f>SUM(L91)</f>
        <v>0</v>
      </c>
      <c r="M90" s="124">
        <f>SUM(M91)</f>
        <v>0</v>
      </c>
      <c r="N90" s="87">
        <f>I90/D90*100</f>
        <v>96.02027614770856</v>
      </c>
    </row>
    <row r="91" spans="1:14" ht="27" customHeight="1">
      <c r="A91" s="19" t="s">
        <v>26</v>
      </c>
      <c r="B91" s="17" t="s">
        <v>34</v>
      </c>
      <c r="C91" s="13" t="s">
        <v>63</v>
      </c>
      <c r="D91" s="14">
        <f t="shared" si="4"/>
        <v>25000</v>
      </c>
      <c r="E91" s="31">
        <v>25000</v>
      </c>
      <c r="F91" s="31">
        <v>0</v>
      </c>
      <c r="G91" s="31">
        <v>0</v>
      </c>
      <c r="H91" s="32">
        <v>0</v>
      </c>
      <c r="I91" s="103">
        <f t="shared" si="5"/>
        <v>24980</v>
      </c>
      <c r="J91" s="31">
        <v>24980</v>
      </c>
      <c r="K91" s="31">
        <v>0</v>
      </c>
      <c r="L91" s="31">
        <v>0</v>
      </c>
      <c r="M91" s="113">
        <v>0</v>
      </c>
      <c r="N91" s="89">
        <f>I91/D91*100</f>
        <v>99.92</v>
      </c>
    </row>
    <row r="92" spans="1:14" ht="16.5" customHeight="1">
      <c r="A92" s="19" t="s">
        <v>32</v>
      </c>
      <c r="B92" s="17" t="s">
        <v>34</v>
      </c>
      <c r="C92" s="13" t="s">
        <v>281</v>
      </c>
      <c r="D92" s="14">
        <f>SUM(E92:H92)</f>
        <v>201473</v>
      </c>
      <c r="E92" s="31">
        <v>201473</v>
      </c>
      <c r="F92" s="31">
        <v>0</v>
      </c>
      <c r="G92" s="31">
        <v>0</v>
      </c>
      <c r="H92" s="32">
        <v>0</v>
      </c>
      <c r="I92" s="103">
        <f t="shared" si="5"/>
        <v>192480</v>
      </c>
      <c r="J92" s="31">
        <v>192480</v>
      </c>
      <c r="K92" s="31">
        <v>0</v>
      </c>
      <c r="L92" s="31">
        <v>0</v>
      </c>
      <c r="M92" s="113">
        <v>0</v>
      </c>
      <c r="N92" s="89">
        <f>I92/D92*100</f>
        <v>95.53637460106317</v>
      </c>
    </row>
    <row r="93" spans="1:14" ht="24" customHeight="1">
      <c r="A93" s="17"/>
      <c r="B93" s="44" t="s">
        <v>64</v>
      </c>
      <c r="C93" s="44" t="s">
        <v>65</v>
      </c>
      <c r="D93" s="45">
        <f t="shared" si="4"/>
        <v>122000</v>
      </c>
      <c r="E93" s="52">
        <f>SUM(E94)</f>
        <v>82000</v>
      </c>
      <c r="F93" s="52">
        <f>SUM(F94)</f>
        <v>0</v>
      </c>
      <c r="G93" s="52">
        <f>SUM(G94)</f>
        <v>0</v>
      </c>
      <c r="H93" s="53">
        <f>SUM(H94)</f>
        <v>40000</v>
      </c>
      <c r="I93" s="119">
        <f t="shared" si="5"/>
        <v>120448</v>
      </c>
      <c r="J93" s="52">
        <f>SUM(J94)</f>
        <v>80448</v>
      </c>
      <c r="K93" s="52">
        <f>SUM(K94)</f>
        <v>0</v>
      </c>
      <c r="L93" s="52">
        <f>SUM(L94)</f>
        <v>0</v>
      </c>
      <c r="M93" s="124">
        <f>SUM(M94)</f>
        <v>40000</v>
      </c>
      <c r="N93" s="87">
        <f aca="true" t="shared" si="6" ref="N93:N99">I93/D93*100</f>
        <v>98.72786885245901</v>
      </c>
    </row>
    <row r="94" spans="1:14" ht="24.75" customHeight="1">
      <c r="A94" s="19" t="s">
        <v>26</v>
      </c>
      <c r="B94" s="19" t="s">
        <v>34</v>
      </c>
      <c r="C94" s="28" t="s">
        <v>66</v>
      </c>
      <c r="D94" s="21">
        <f t="shared" si="4"/>
        <v>122000</v>
      </c>
      <c r="E94" s="34">
        <v>82000</v>
      </c>
      <c r="F94" s="34">
        <v>0</v>
      </c>
      <c r="G94" s="34">
        <v>0</v>
      </c>
      <c r="H94" s="49">
        <v>40000</v>
      </c>
      <c r="I94" s="106">
        <f t="shared" si="5"/>
        <v>120448</v>
      </c>
      <c r="J94" s="34">
        <v>80448</v>
      </c>
      <c r="K94" s="34">
        <v>0</v>
      </c>
      <c r="L94" s="34">
        <v>0</v>
      </c>
      <c r="M94" s="114">
        <v>40000</v>
      </c>
      <c r="N94" s="89">
        <f t="shared" si="6"/>
        <v>98.72786885245901</v>
      </c>
    </row>
    <row r="95" spans="1:14" s="135" customFormat="1" ht="24" customHeight="1">
      <c r="A95" s="17"/>
      <c r="B95" s="1" t="s">
        <v>282</v>
      </c>
      <c r="C95" s="1" t="s">
        <v>283</v>
      </c>
      <c r="D95" s="18">
        <f>SUM(E95:H95)</f>
        <v>142100</v>
      </c>
      <c r="E95" s="6">
        <f>SUM(E96)</f>
        <v>142100</v>
      </c>
      <c r="F95" s="6">
        <f>SUM(F96)</f>
        <v>0</v>
      </c>
      <c r="G95" s="6">
        <f>SUM(G96)</f>
        <v>0</v>
      </c>
      <c r="H95" s="7">
        <f>SUM(H96)</f>
        <v>0</v>
      </c>
      <c r="I95" s="105">
        <f t="shared" si="5"/>
        <v>119580</v>
      </c>
      <c r="J95" s="6">
        <f>SUM(J96)</f>
        <v>119580</v>
      </c>
      <c r="K95" s="6">
        <f>SUM(K96)</f>
        <v>0</v>
      </c>
      <c r="L95" s="6">
        <f>SUM(L96)</f>
        <v>0</v>
      </c>
      <c r="M95" s="101">
        <f>SUM(M96)</f>
        <v>0</v>
      </c>
      <c r="N95" s="87">
        <f t="shared" si="6"/>
        <v>84.15200562983814</v>
      </c>
    </row>
    <row r="96" spans="1:14" ht="15.75" customHeight="1">
      <c r="A96" s="19" t="s">
        <v>26</v>
      </c>
      <c r="B96" s="19" t="s">
        <v>34</v>
      </c>
      <c r="C96" s="28" t="s">
        <v>280</v>
      </c>
      <c r="D96" s="21">
        <f>SUM(E96:H96)</f>
        <v>142100</v>
      </c>
      <c r="E96" s="34">
        <v>142100</v>
      </c>
      <c r="F96" s="34">
        <v>0</v>
      </c>
      <c r="G96" s="34">
        <v>0</v>
      </c>
      <c r="H96" s="49">
        <v>0</v>
      </c>
      <c r="I96" s="106">
        <f t="shared" si="5"/>
        <v>119580</v>
      </c>
      <c r="J96" s="34">
        <v>119580</v>
      </c>
      <c r="K96" s="34">
        <v>0</v>
      </c>
      <c r="L96" s="34">
        <v>0</v>
      </c>
      <c r="M96" s="114">
        <v>0</v>
      </c>
      <c r="N96" s="88">
        <f t="shared" si="6"/>
        <v>84.15200562983814</v>
      </c>
    </row>
    <row r="97" spans="1:14" ht="36.75" customHeight="1">
      <c r="A97" s="17"/>
      <c r="B97" s="1" t="s">
        <v>67</v>
      </c>
      <c r="C97" s="1" t="s">
        <v>68</v>
      </c>
      <c r="D97" s="18">
        <f t="shared" si="4"/>
        <v>70000</v>
      </c>
      <c r="E97" s="10">
        <f>E98+E99</f>
        <v>70000</v>
      </c>
      <c r="F97" s="10">
        <f>F98+F99</f>
        <v>0</v>
      </c>
      <c r="G97" s="10">
        <f>G98+G99</f>
        <v>0</v>
      </c>
      <c r="H97" s="11">
        <f>H98+H99</f>
        <v>0</v>
      </c>
      <c r="I97" s="105">
        <f t="shared" si="5"/>
        <v>5035</v>
      </c>
      <c r="J97" s="10">
        <f>J98+J99</f>
        <v>5035</v>
      </c>
      <c r="K97" s="10">
        <f>K98+K99</f>
        <v>0</v>
      </c>
      <c r="L97" s="10">
        <f>L98+L99</f>
        <v>0</v>
      </c>
      <c r="M97" s="102">
        <f>M98+M99</f>
        <v>0</v>
      </c>
      <c r="N97" s="87">
        <f t="shared" si="6"/>
        <v>7.192857142857142</v>
      </c>
    </row>
    <row r="98" spans="1:14" ht="27" customHeight="1">
      <c r="A98" s="40" t="s">
        <v>26</v>
      </c>
      <c r="B98" s="12" t="s">
        <v>27</v>
      </c>
      <c r="C98" s="13" t="s">
        <v>69</v>
      </c>
      <c r="D98" s="14">
        <f t="shared" si="4"/>
        <v>60000</v>
      </c>
      <c r="E98" s="15">
        <v>60000</v>
      </c>
      <c r="F98" s="15">
        <v>0</v>
      </c>
      <c r="G98" s="15">
        <v>0</v>
      </c>
      <c r="H98" s="16">
        <v>0</v>
      </c>
      <c r="I98" s="103">
        <f t="shared" si="5"/>
        <v>35</v>
      </c>
      <c r="J98" s="15">
        <v>35</v>
      </c>
      <c r="K98" s="15">
        <v>0</v>
      </c>
      <c r="L98" s="15">
        <v>0</v>
      </c>
      <c r="M98" s="104">
        <v>0</v>
      </c>
      <c r="N98" s="88">
        <f t="shared" si="6"/>
        <v>0.05833333333333334</v>
      </c>
    </row>
    <row r="99" spans="1:14" ht="13.5" customHeight="1">
      <c r="A99" s="19" t="s">
        <v>32</v>
      </c>
      <c r="B99" s="19" t="s">
        <v>27</v>
      </c>
      <c r="C99" s="28" t="s">
        <v>238</v>
      </c>
      <c r="D99" s="21">
        <f>SUM(E99:H99)</f>
        <v>10000</v>
      </c>
      <c r="E99" s="34">
        <v>10000</v>
      </c>
      <c r="F99" s="34">
        <v>0</v>
      </c>
      <c r="G99" s="34">
        <v>0</v>
      </c>
      <c r="H99" s="49">
        <v>0</v>
      </c>
      <c r="I99" s="106">
        <f t="shared" si="5"/>
        <v>5000</v>
      </c>
      <c r="J99" s="34">
        <v>5000</v>
      </c>
      <c r="K99" s="34">
        <v>0</v>
      </c>
      <c r="L99" s="34">
        <v>0</v>
      </c>
      <c r="M99" s="114">
        <v>0</v>
      </c>
      <c r="N99" s="89">
        <f t="shared" si="6"/>
        <v>50</v>
      </c>
    </row>
    <row r="100" spans="1:14" ht="13.5" customHeight="1">
      <c r="A100" s="134"/>
      <c r="B100" s="24"/>
      <c r="C100" s="36" t="s">
        <v>183</v>
      </c>
      <c r="D100" s="25"/>
      <c r="E100" s="38"/>
      <c r="F100" s="38"/>
      <c r="G100" s="38"/>
      <c r="H100" s="54"/>
      <c r="I100" s="110"/>
      <c r="J100" s="38"/>
      <c r="K100" s="38"/>
      <c r="L100" s="38"/>
      <c r="M100" s="116"/>
      <c r="N100" s="93"/>
    </row>
    <row r="101" spans="1:14" ht="13.5" customHeight="1">
      <c r="A101" s="44"/>
      <c r="B101" s="24"/>
      <c r="C101" s="36" t="s">
        <v>239</v>
      </c>
      <c r="D101" s="25"/>
      <c r="E101" s="38"/>
      <c r="F101" s="38"/>
      <c r="G101" s="38"/>
      <c r="H101" s="54"/>
      <c r="I101" s="110"/>
      <c r="J101" s="38"/>
      <c r="K101" s="38"/>
      <c r="L101" s="38"/>
      <c r="M101" s="116"/>
      <c r="N101" s="90"/>
    </row>
    <row r="102" spans="1:14" ht="26.25" customHeight="1">
      <c r="A102" s="1"/>
      <c r="B102" s="1" t="s">
        <v>70</v>
      </c>
      <c r="C102" s="1" t="s">
        <v>71</v>
      </c>
      <c r="D102" s="18">
        <f t="shared" si="4"/>
        <v>2325089</v>
      </c>
      <c r="E102" s="6">
        <f>SUM(E103:E132)</f>
        <v>1274644</v>
      </c>
      <c r="F102" s="6">
        <f>SUM(F103:F132)</f>
        <v>110000</v>
      </c>
      <c r="G102" s="6">
        <f>SUM(G103:G132)</f>
        <v>735945</v>
      </c>
      <c r="H102" s="7">
        <f>SUM(H103:H132)</f>
        <v>204500</v>
      </c>
      <c r="I102" s="105">
        <f>SUM(J102:M102)</f>
        <v>1909194</v>
      </c>
      <c r="J102" s="6">
        <f>SUM(J103:J132)</f>
        <v>997419</v>
      </c>
      <c r="K102" s="6">
        <f>SUM(K103:K132)</f>
        <v>8207</v>
      </c>
      <c r="L102" s="6">
        <f>SUM(L103:L132)</f>
        <v>735945</v>
      </c>
      <c r="M102" s="101">
        <f>SUM(M103:M132)</f>
        <v>167623</v>
      </c>
      <c r="N102" s="87">
        <f>I102/D102*100</f>
        <v>82.11272772784181</v>
      </c>
    </row>
    <row r="103" spans="1:14" ht="13.5" customHeight="1">
      <c r="A103" s="19" t="s">
        <v>26</v>
      </c>
      <c r="B103" s="19" t="s">
        <v>27</v>
      </c>
      <c r="C103" s="28" t="s">
        <v>72</v>
      </c>
      <c r="D103" s="21">
        <f t="shared" si="4"/>
        <v>634397</v>
      </c>
      <c r="E103" s="34">
        <v>255452</v>
      </c>
      <c r="F103" s="34">
        <v>0</v>
      </c>
      <c r="G103" s="34">
        <v>378945</v>
      </c>
      <c r="H103" s="49">
        <v>0</v>
      </c>
      <c r="I103" s="106">
        <f>SUM(J103:M103)</f>
        <v>584119</v>
      </c>
      <c r="J103" s="34">
        <v>205174</v>
      </c>
      <c r="K103" s="34">
        <v>0</v>
      </c>
      <c r="L103" s="34">
        <v>378945</v>
      </c>
      <c r="M103" s="114">
        <v>0</v>
      </c>
      <c r="N103" s="89">
        <f>I103/D103*100</f>
        <v>92.07467878946464</v>
      </c>
    </row>
    <row r="104" spans="1:14" ht="13.5" customHeight="1">
      <c r="A104" s="44"/>
      <c r="B104" s="24"/>
      <c r="C104" s="36" t="s">
        <v>73</v>
      </c>
      <c r="D104" s="25"/>
      <c r="E104" s="38"/>
      <c r="F104" s="38"/>
      <c r="G104" s="38"/>
      <c r="H104" s="54"/>
      <c r="I104" s="110"/>
      <c r="J104" s="38"/>
      <c r="K104" s="38"/>
      <c r="L104" s="38"/>
      <c r="M104" s="116"/>
      <c r="N104" s="90"/>
    </row>
    <row r="105" spans="1:14" ht="13.5" customHeight="1">
      <c r="A105" s="33" t="s">
        <v>32</v>
      </c>
      <c r="B105" s="19" t="s">
        <v>34</v>
      </c>
      <c r="C105" s="28" t="s">
        <v>74</v>
      </c>
      <c r="D105" s="21">
        <f>SUM(E105:H105)</f>
        <v>459000</v>
      </c>
      <c r="E105" s="34">
        <v>181500</v>
      </c>
      <c r="F105" s="34">
        <v>73000</v>
      </c>
      <c r="G105" s="34">
        <v>0</v>
      </c>
      <c r="H105" s="49">
        <v>204500</v>
      </c>
      <c r="I105" s="106">
        <f>SUM(J105:M105)</f>
        <v>279491</v>
      </c>
      <c r="J105" s="34">
        <v>111868</v>
      </c>
      <c r="K105" s="34">
        <v>0</v>
      </c>
      <c r="L105" s="34">
        <v>0</v>
      </c>
      <c r="M105" s="114">
        <v>167623</v>
      </c>
      <c r="N105" s="89">
        <f>I105/D105*100</f>
        <v>60.89128540305011</v>
      </c>
    </row>
    <row r="106" spans="1:14" ht="13.5" customHeight="1">
      <c r="A106" s="39"/>
      <c r="B106" s="40"/>
      <c r="C106" s="41" t="s">
        <v>75</v>
      </c>
      <c r="D106" s="43"/>
      <c r="E106" s="43"/>
      <c r="F106" s="43"/>
      <c r="G106" s="43"/>
      <c r="H106" s="51"/>
      <c r="I106" s="123"/>
      <c r="J106" s="43"/>
      <c r="K106" s="43"/>
      <c r="L106" s="43"/>
      <c r="M106" s="118"/>
      <c r="N106" s="94"/>
    </row>
    <row r="107" spans="1:14" ht="13.5" customHeight="1">
      <c r="A107" s="19" t="s">
        <v>33</v>
      </c>
      <c r="B107" s="19" t="s">
        <v>27</v>
      </c>
      <c r="C107" s="28" t="s">
        <v>76</v>
      </c>
      <c r="D107" s="21">
        <f>SUM(E107:H107)</f>
        <v>296000</v>
      </c>
      <c r="E107" s="34">
        <v>296000</v>
      </c>
      <c r="F107" s="34">
        <v>0</v>
      </c>
      <c r="G107" s="34">
        <v>0</v>
      </c>
      <c r="H107" s="49">
        <v>0</v>
      </c>
      <c r="I107" s="106">
        <f>SUM(J107:M107)</f>
        <v>242548</v>
      </c>
      <c r="J107" s="34">
        <v>242548</v>
      </c>
      <c r="K107" s="34">
        <v>0</v>
      </c>
      <c r="L107" s="34">
        <v>0</v>
      </c>
      <c r="M107" s="114">
        <v>0</v>
      </c>
      <c r="N107" s="89">
        <f>I107/D107*100</f>
        <v>81.9418918918919</v>
      </c>
    </row>
    <row r="108" spans="1:14" ht="13.5" customHeight="1">
      <c r="A108" s="24"/>
      <c r="B108" s="24"/>
      <c r="C108" s="36" t="s">
        <v>77</v>
      </c>
      <c r="D108" s="25"/>
      <c r="E108" s="38"/>
      <c r="F108" s="38"/>
      <c r="G108" s="38"/>
      <c r="H108" s="54"/>
      <c r="I108" s="110"/>
      <c r="J108" s="38"/>
      <c r="K108" s="38"/>
      <c r="L108" s="38"/>
      <c r="M108" s="116"/>
      <c r="N108" s="90"/>
    </row>
    <row r="109" spans="1:14" ht="13.5" customHeight="1">
      <c r="A109" s="33" t="s">
        <v>36</v>
      </c>
      <c r="B109" s="19" t="s">
        <v>27</v>
      </c>
      <c r="C109" s="28" t="s">
        <v>78</v>
      </c>
      <c r="D109" s="21">
        <f>SUM(E109:H109)</f>
        <v>280000</v>
      </c>
      <c r="E109" s="34">
        <v>161000</v>
      </c>
      <c r="F109" s="34">
        <v>0</v>
      </c>
      <c r="G109" s="34">
        <v>119000</v>
      </c>
      <c r="H109" s="49">
        <v>0</v>
      </c>
      <c r="I109" s="106">
        <f>SUM(J109:M109)</f>
        <v>273555</v>
      </c>
      <c r="J109" s="34">
        <v>154555</v>
      </c>
      <c r="K109" s="34">
        <v>0</v>
      </c>
      <c r="L109" s="34">
        <v>119000</v>
      </c>
      <c r="M109" s="114">
        <v>0</v>
      </c>
      <c r="N109" s="89">
        <f>I109/D109*100</f>
        <v>97.69821428571429</v>
      </c>
    </row>
    <row r="110" spans="1:14" ht="13.5" customHeight="1">
      <c r="A110" s="35"/>
      <c r="B110" s="24"/>
      <c r="C110" s="36" t="s">
        <v>79</v>
      </c>
      <c r="D110" s="38"/>
      <c r="E110" s="38"/>
      <c r="F110" s="38"/>
      <c r="G110" s="38"/>
      <c r="H110" s="54"/>
      <c r="I110" s="125"/>
      <c r="J110" s="38"/>
      <c r="K110" s="38"/>
      <c r="L110" s="38"/>
      <c r="M110" s="116"/>
      <c r="N110" s="95"/>
    </row>
    <row r="111" spans="1:14" ht="13.5" customHeight="1">
      <c r="A111" s="39"/>
      <c r="B111" s="40"/>
      <c r="C111" s="41" t="s">
        <v>80</v>
      </c>
      <c r="D111" s="43"/>
      <c r="E111" s="43"/>
      <c r="F111" s="43"/>
      <c r="G111" s="43"/>
      <c r="H111" s="51"/>
      <c r="I111" s="123"/>
      <c r="J111" s="43"/>
      <c r="K111" s="43"/>
      <c r="L111" s="43"/>
      <c r="M111" s="118"/>
      <c r="N111" s="94"/>
    </row>
    <row r="112" spans="1:14" ht="13.5" customHeight="1">
      <c r="A112" s="33" t="s">
        <v>38</v>
      </c>
      <c r="B112" s="19" t="s">
        <v>27</v>
      </c>
      <c r="C112" s="28" t="s">
        <v>81</v>
      </c>
      <c r="D112" s="21">
        <f>SUM(E112:H112)</f>
        <v>175000</v>
      </c>
      <c r="E112" s="34">
        <v>175000</v>
      </c>
      <c r="F112" s="34">
        <v>0</v>
      </c>
      <c r="G112" s="34">
        <v>0</v>
      </c>
      <c r="H112" s="49">
        <v>0</v>
      </c>
      <c r="I112" s="106">
        <f>SUM(J112:M112)</f>
        <v>170732</v>
      </c>
      <c r="J112" s="34">
        <v>170732</v>
      </c>
      <c r="K112" s="34">
        <v>0</v>
      </c>
      <c r="L112" s="34">
        <v>0</v>
      </c>
      <c r="M112" s="114">
        <v>0</v>
      </c>
      <c r="N112" s="89">
        <f>I112/D112*100</f>
        <v>97.56114285714285</v>
      </c>
    </row>
    <row r="113" spans="1:14" ht="13.5" customHeight="1">
      <c r="A113" s="39"/>
      <c r="B113" s="40"/>
      <c r="C113" s="41" t="s">
        <v>82</v>
      </c>
      <c r="D113" s="55"/>
      <c r="E113" s="43"/>
      <c r="F113" s="43"/>
      <c r="G113" s="43"/>
      <c r="H113" s="51"/>
      <c r="I113" s="108"/>
      <c r="J113" s="43"/>
      <c r="K113" s="43"/>
      <c r="L113" s="43"/>
      <c r="M113" s="118"/>
      <c r="N113" s="90"/>
    </row>
    <row r="114" spans="1:14" ht="13.5" customHeight="1">
      <c r="A114" s="19" t="s">
        <v>41</v>
      </c>
      <c r="B114" s="19" t="s">
        <v>34</v>
      </c>
      <c r="C114" s="28" t="s">
        <v>83</v>
      </c>
      <c r="D114" s="21">
        <f>SUM(E114:H114)</f>
        <v>10000</v>
      </c>
      <c r="E114" s="34">
        <v>0</v>
      </c>
      <c r="F114" s="34">
        <v>10000</v>
      </c>
      <c r="G114" s="34">
        <v>0</v>
      </c>
      <c r="H114" s="49">
        <v>0</v>
      </c>
      <c r="I114" s="106">
        <f>SUM(J114:M114)</f>
        <v>0</v>
      </c>
      <c r="J114" s="34">
        <v>0</v>
      </c>
      <c r="K114" s="34">
        <v>0</v>
      </c>
      <c r="L114" s="34">
        <v>0</v>
      </c>
      <c r="M114" s="114">
        <v>0</v>
      </c>
      <c r="N114" s="89">
        <f>I114/D114*100</f>
        <v>0</v>
      </c>
    </row>
    <row r="115" spans="1:14" ht="13.5" customHeight="1">
      <c r="A115" s="24"/>
      <c r="B115" s="24"/>
      <c r="C115" s="36" t="s">
        <v>84</v>
      </c>
      <c r="D115" s="25"/>
      <c r="E115" s="38"/>
      <c r="F115" s="38"/>
      <c r="G115" s="38"/>
      <c r="H115" s="54"/>
      <c r="I115" s="110"/>
      <c r="J115" s="38"/>
      <c r="K115" s="38"/>
      <c r="L115" s="38"/>
      <c r="M115" s="116"/>
      <c r="N115" s="93"/>
    </row>
    <row r="116" spans="1:14" s="136" customFormat="1" ht="13.5" customHeight="1">
      <c r="A116" s="19" t="s">
        <v>43</v>
      </c>
      <c r="B116" s="19" t="s">
        <v>34</v>
      </c>
      <c r="C116" s="28" t="s">
        <v>284</v>
      </c>
      <c r="D116" s="21">
        <f>SUM(E116:H116)</f>
        <v>10000</v>
      </c>
      <c r="E116" s="34">
        <v>0</v>
      </c>
      <c r="F116" s="34">
        <v>10000</v>
      </c>
      <c r="G116" s="34">
        <v>0</v>
      </c>
      <c r="H116" s="49">
        <v>0</v>
      </c>
      <c r="I116" s="106">
        <f>SUM(J116:M116)</f>
        <v>5961</v>
      </c>
      <c r="J116" s="34">
        <v>0</v>
      </c>
      <c r="K116" s="34">
        <v>5961</v>
      </c>
      <c r="L116" s="34">
        <v>0</v>
      </c>
      <c r="M116" s="114">
        <v>0</v>
      </c>
      <c r="N116" s="89">
        <f>I116/D116*100</f>
        <v>59.61</v>
      </c>
    </row>
    <row r="117" spans="1:14" s="137" customFormat="1" ht="13.5" customHeight="1">
      <c r="A117" s="24"/>
      <c r="B117" s="24"/>
      <c r="C117" s="36" t="s">
        <v>285</v>
      </c>
      <c r="D117" s="25"/>
      <c r="E117" s="38"/>
      <c r="F117" s="38"/>
      <c r="G117" s="38"/>
      <c r="H117" s="54"/>
      <c r="I117" s="110"/>
      <c r="J117" s="38"/>
      <c r="K117" s="38"/>
      <c r="L117" s="38"/>
      <c r="M117" s="116"/>
      <c r="N117" s="93"/>
    </row>
    <row r="118" spans="1:14" s="138" customFormat="1" ht="13.5" customHeight="1">
      <c r="A118" s="40"/>
      <c r="B118" s="40"/>
      <c r="C118" s="41" t="s">
        <v>286</v>
      </c>
      <c r="D118" s="55"/>
      <c r="E118" s="43"/>
      <c r="F118" s="43"/>
      <c r="G118" s="43"/>
      <c r="H118" s="51"/>
      <c r="I118" s="108"/>
      <c r="J118" s="43"/>
      <c r="K118" s="43"/>
      <c r="L118" s="43"/>
      <c r="M118" s="118"/>
      <c r="N118" s="90"/>
    </row>
    <row r="119" spans="1:14" ht="13.5" customHeight="1">
      <c r="A119" s="24" t="s">
        <v>46</v>
      </c>
      <c r="B119" s="24" t="s">
        <v>34</v>
      </c>
      <c r="C119" s="36" t="s">
        <v>85</v>
      </c>
      <c r="D119" s="25">
        <f>SUM(E119:H119)</f>
        <v>94000</v>
      </c>
      <c r="E119" s="38">
        <v>24000</v>
      </c>
      <c r="F119" s="38">
        <v>0</v>
      </c>
      <c r="G119" s="38">
        <v>70000</v>
      </c>
      <c r="H119" s="54">
        <v>0</v>
      </c>
      <c r="I119" s="110">
        <f>SUM(J119:M119)</f>
        <v>76853</v>
      </c>
      <c r="J119" s="38">
        <v>6853</v>
      </c>
      <c r="K119" s="38">
        <v>0</v>
      </c>
      <c r="L119" s="38">
        <v>70000</v>
      </c>
      <c r="M119" s="116">
        <v>0</v>
      </c>
      <c r="N119" s="89">
        <f>I119/D119*100</f>
        <v>81.75851063829788</v>
      </c>
    </row>
    <row r="120" spans="1:14" ht="13.5" customHeight="1">
      <c r="A120" s="19" t="s">
        <v>86</v>
      </c>
      <c r="B120" s="19" t="s">
        <v>34</v>
      </c>
      <c r="C120" s="28" t="s">
        <v>87</v>
      </c>
      <c r="D120" s="21">
        <f>SUM(E120:H120)</f>
        <v>260000</v>
      </c>
      <c r="E120" s="34">
        <v>92000</v>
      </c>
      <c r="F120" s="34">
        <v>0</v>
      </c>
      <c r="G120" s="34">
        <v>168000</v>
      </c>
      <c r="H120" s="49">
        <v>0</v>
      </c>
      <c r="I120" s="106">
        <f>SUM(J120:M120)</f>
        <v>222755</v>
      </c>
      <c r="J120" s="34">
        <v>54755</v>
      </c>
      <c r="K120" s="34">
        <v>0</v>
      </c>
      <c r="L120" s="34">
        <v>168000</v>
      </c>
      <c r="M120" s="114">
        <v>0</v>
      </c>
      <c r="N120" s="89">
        <f>I120/D120*100</f>
        <v>85.675</v>
      </c>
    </row>
    <row r="121" spans="1:14" ht="16.5" customHeight="1">
      <c r="A121" s="40"/>
      <c r="B121" s="40"/>
      <c r="C121" s="41" t="s">
        <v>88</v>
      </c>
      <c r="D121" s="55"/>
      <c r="E121" s="43"/>
      <c r="F121" s="43"/>
      <c r="G121" s="43"/>
      <c r="H121" s="51"/>
      <c r="I121" s="108"/>
      <c r="J121" s="43"/>
      <c r="K121" s="43"/>
      <c r="L121" s="43"/>
      <c r="M121" s="118"/>
      <c r="N121" s="90"/>
    </row>
    <row r="122" spans="1:14" ht="13.5" customHeight="1">
      <c r="A122" s="19" t="s">
        <v>89</v>
      </c>
      <c r="B122" s="19" t="s">
        <v>90</v>
      </c>
      <c r="C122" s="28" t="s">
        <v>91</v>
      </c>
      <c r="D122" s="21">
        <f>SUM(E122:H122)</f>
        <v>10000</v>
      </c>
      <c r="E122" s="34">
        <v>10000</v>
      </c>
      <c r="F122" s="34">
        <v>0</v>
      </c>
      <c r="G122" s="34">
        <v>0</v>
      </c>
      <c r="H122" s="49">
        <v>0</v>
      </c>
      <c r="I122" s="106">
        <f>SUM(J122:M122)</f>
        <v>2538</v>
      </c>
      <c r="J122" s="34">
        <v>2538</v>
      </c>
      <c r="K122" s="34">
        <v>0</v>
      </c>
      <c r="L122" s="34">
        <v>0</v>
      </c>
      <c r="M122" s="114">
        <v>0</v>
      </c>
      <c r="N122" s="89">
        <f>I122/D122*100</f>
        <v>25.380000000000003</v>
      </c>
    </row>
    <row r="123" spans="1:14" ht="13.5" customHeight="1">
      <c r="A123" s="24"/>
      <c r="B123" s="24"/>
      <c r="C123" s="36" t="s">
        <v>247</v>
      </c>
      <c r="D123" s="25"/>
      <c r="E123" s="38"/>
      <c r="F123" s="38"/>
      <c r="G123" s="38"/>
      <c r="H123" s="54"/>
      <c r="I123" s="110"/>
      <c r="J123" s="38"/>
      <c r="K123" s="38"/>
      <c r="L123" s="38"/>
      <c r="M123" s="116"/>
      <c r="N123" s="93"/>
    </row>
    <row r="124" spans="1:14" ht="13.5" customHeight="1">
      <c r="A124" s="40"/>
      <c r="B124" s="40"/>
      <c r="C124" s="41" t="s">
        <v>92</v>
      </c>
      <c r="D124" s="55"/>
      <c r="E124" s="43"/>
      <c r="F124" s="43"/>
      <c r="G124" s="43"/>
      <c r="H124" s="51"/>
      <c r="I124" s="108"/>
      <c r="J124" s="43"/>
      <c r="K124" s="43"/>
      <c r="L124" s="43"/>
      <c r="M124" s="118"/>
      <c r="N124" s="90"/>
    </row>
    <row r="125" spans="1:14" ht="13.5" customHeight="1">
      <c r="A125" s="19" t="s">
        <v>228</v>
      </c>
      <c r="B125" s="19" t="s">
        <v>34</v>
      </c>
      <c r="C125" s="28" t="s">
        <v>184</v>
      </c>
      <c r="D125" s="21">
        <f>SUM(E125:H125)</f>
        <v>53650</v>
      </c>
      <c r="E125" s="34">
        <v>53650</v>
      </c>
      <c r="F125" s="34">
        <v>0</v>
      </c>
      <c r="G125" s="34">
        <v>0</v>
      </c>
      <c r="H125" s="49">
        <v>0</v>
      </c>
      <c r="I125" s="106">
        <f>SUM(J125:M125)</f>
        <v>35354</v>
      </c>
      <c r="J125" s="34">
        <v>35354</v>
      </c>
      <c r="K125" s="34">
        <v>0</v>
      </c>
      <c r="L125" s="34">
        <v>0</v>
      </c>
      <c r="M125" s="114">
        <v>0</v>
      </c>
      <c r="N125" s="88">
        <f>I125/D125*100</f>
        <v>65.89748369058714</v>
      </c>
    </row>
    <row r="126" spans="1:14" ht="13.5" customHeight="1">
      <c r="A126" s="19" t="s">
        <v>229</v>
      </c>
      <c r="B126" s="19" t="s">
        <v>34</v>
      </c>
      <c r="C126" s="28" t="s">
        <v>185</v>
      </c>
      <c r="D126" s="21">
        <f>SUM(E126:H126)</f>
        <v>6000</v>
      </c>
      <c r="E126" s="34">
        <v>6000</v>
      </c>
      <c r="F126" s="34">
        <v>0</v>
      </c>
      <c r="G126" s="34">
        <v>0</v>
      </c>
      <c r="H126" s="49">
        <v>0</v>
      </c>
      <c r="I126" s="106">
        <f>SUM(J126:M126)</f>
        <v>0</v>
      </c>
      <c r="J126" s="34">
        <v>0</v>
      </c>
      <c r="K126" s="34">
        <v>0</v>
      </c>
      <c r="L126" s="34">
        <v>0</v>
      </c>
      <c r="M126" s="114">
        <v>0</v>
      </c>
      <c r="N126" s="88">
        <f>I126/D126*100</f>
        <v>0</v>
      </c>
    </row>
    <row r="127" spans="1:14" ht="13.5" customHeight="1">
      <c r="A127" s="19" t="s">
        <v>230</v>
      </c>
      <c r="B127" s="19" t="s">
        <v>90</v>
      </c>
      <c r="C127" s="28" t="s">
        <v>186</v>
      </c>
      <c r="D127" s="21">
        <f>SUM(E127:H127)</f>
        <v>13042</v>
      </c>
      <c r="E127" s="34">
        <v>13042</v>
      </c>
      <c r="F127" s="34">
        <v>0</v>
      </c>
      <c r="G127" s="34">
        <v>0</v>
      </c>
      <c r="H127" s="49">
        <v>0</v>
      </c>
      <c r="I127" s="106">
        <f>SUM(J127:M127)</f>
        <v>13042</v>
      </c>
      <c r="J127" s="34">
        <v>13042</v>
      </c>
      <c r="K127" s="34">
        <v>0</v>
      </c>
      <c r="L127" s="34">
        <v>0</v>
      </c>
      <c r="M127" s="114">
        <v>0</v>
      </c>
      <c r="N127" s="89">
        <f>I127/D127*100</f>
        <v>100</v>
      </c>
    </row>
    <row r="128" spans="1:14" s="136" customFormat="1" ht="13.5" customHeight="1">
      <c r="A128" s="19" t="s">
        <v>231</v>
      </c>
      <c r="B128" s="19" t="s">
        <v>34</v>
      </c>
      <c r="C128" s="28" t="s">
        <v>287</v>
      </c>
      <c r="D128" s="21">
        <f>SUM(E128:H128)</f>
        <v>7000</v>
      </c>
      <c r="E128" s="34">
        <v>7000</v>
      </c>
      <c r="F128" s="34">
        <v>0</v>
      </c>
      <c r="G128" s="34">
        <v>0</v>
      </c>
      <c r="H128" s="49">
        <v>0</v>
      </c>
      <c r="I128" s="106">
        <f>SUM(J128:M128)</f>
        <v>0</v>
      </c>
      <c r="J128" s="34">
        <v>0</v>
      </c>
      <c r="K128" s="34">
        <v>0</v>
      </c>
      <c r="L128" s="34">
        <v>0</v>
      </c>
      <c r="M128" s="114">
        <v>0</v>
      </c>
      <c r="N128" s="89">
        <f>I128/D128*100</f>
        <v>0</v>
      </c>
    </row>
    <row r="129" spans="1:14" s="137" customFormat="1" ht="13.5" customHeight="1">
      <c r="A129" s="24"/>
      <c r="B129" s="24"/>
      <c r="C129" s="36" t="s">
        <v>288</v>
      </c>
      <c r="D129" s="25"/>
      <c r="E129" s="38"/>
      <c r="F129" s="38"/>
      <c r="G129" s="38"/>
      <c r="H129" s="54"/>
      <c r="I129" s="110"/>
      <c r="J129" s="38"/>
      <c r="K129" s="38"/>
      <c r="L129" s="38"/>
      <c r="M129" s="116"/>
      <c r="N129" s="93"/>
    </row>
    <row r="130" spans="1:14" s="137" customFormat="1" ht="13.5" customHeight="1">
      <c r="A130" s="24"/>
      <c r="B130" s="24"/>
      <c r="C130" s="36" t="s">
        <v>289</v>
      </c>
      <c r="D130" s="25"/>
      <c r="E130" s="38"/>
      <c r="F130" s="38"/>
      <c r="G130" s="38"/>
      <c r="H130" s="54"/>
      <c r="I130" s="110"/>
      <c r="J130" s="38"/>
      <c r="K130" s="38"/>
      <c r="L130" s="38"/>
      <c r="M130" s="116"/>
      <c r="N130" s="93"/>
    </row>
    <row r="131" spans="1:14" s="138" customFormat="1" ht="13.5" customHeight="1">
      <c r="A131" s="40"/>
      <c r="B131" s="40"/>
      <c r="C131" s="41" t="s">
        <v>290</v>
      </c>
      <c r="D131" s="55"/>
      <c r="E131" s="43"/>
      <c r="F131" s="43"/>
      <c r="G131" s="43"/>
      <c r="H131" s="51"/>
      <c r="I131" s="108"/>
      <c r="J131" s="43"/>
      <c r="K131" s="43"/>
      <c r="L131" s="43"/>
      <c r="M131" s="118"/>
      <c r="N131" s="90"/>
    </row>
    <row r="132" spans="1:14" ht="13.5" customHeight="1">
      <c r="A132" s="24" t="s">
        <v>232</v>
      </c>
      <c r="B132" s="24" t="s">
        <v>34</v>
      </c>
      <c r="C132" s="36" t="s">
        <v>240</v>
      </c>
      <c r="D132" s="25">
        <f>SUM(E132:H132)</f>
        <v>17000</v>
      </c>
      <c r="E132" s="38">
        <v>0</v>
      </c>
      <c r="F132" s="38">
        <v>17000</v>
      </c>
      <c r="G132" s="38">
        <v>0</v>
      </c>
      <c r="H132" s="54">
        <v>0</v>
      </c>
      <c r="I132" s="110">
        <f>SUM(J132:M132)</f>
        <v>2246</v>
      </c>
      <c r="J132" s="38">
        <v>0</v>
      </c>
      <c r="K132" s="38">
        <v>2246</v>
      </c>
      <c r="L132" s="38">
        <v>0</v>
      </c>
      <c r="M132" s="116">
        <v>0</v>
      </c>
      <c r="N132" s="89">
        <f>I132/D132*100</f>
        <v>13.211764705882354</v>
      </c>
    </row>
    <row r="133" spans="1:14" ht="13.5" customHeight="1">
      <c r="A133" s="24"/>
      <c r="B133" s="24"/>
      <c r="C133" s="36" t="s">
        <v>187</v>
      </c>
      <c r="D133" s="25"/>
      <c r="E133" s="38"/>
      <c r="F133" s="38"/>
      <c r="G133" s="38"/>
      <c r="H133" s="54"/>
      <c r="I133" s="110"/>
      <c r="J133" s="38"/>
      <c r="K133" s="38"/>
      <c r="L133" s="38"/>
      <c r="M133" s="116"/>
      <c r="N133" s="93"/>
    </row>
    <row r="134" spans="1:14" ht="30" customHeight="1">
      <c r="A134" s="17"/>
      <c r="B134" s="1" t="s">
        <v>188</v>
      </c>
      <c r="C134" s="1" t="s">
        <v>189</v>
      </c>
      <c r="D134" s="18">
        <f>SUM(E134:H134)</f>
        <v>25000</v>
      </c>
      <c r="E134" s="10">
        <f>SUM(E135:E135)</f>
        <v>25000</v>
      </c>
      <c r="F134" s="10">
        <f>SUM(F135:F135)</f>
        <v>0</v>
      </c>
      <c r="G134" s="10">
        <f>SUM(G135:G135)</f>
        <v>0</v>
      </c>
      <c r="H134" s="11">
        <f>SUM(H135:H135)</f>
        <v>0</v>
      </c>
      <c r="I134" s="105">
        <f>SUM(J134:M134)</f>
        <v>23424</v>
      </c>
      <c r="J134" s="10">
        <f>SUM(J135:J135)</f>
        <v>23424</v>
      </c>
      <c r="K134" s="10">
        <f>SUM(K135:K135)</f>
        <v>0</v>
      </c>
      <c r="L134" s="10">
        <f>SUM(L135:L135)</f>
        <v>0</v>
      </c>
      <c r="M134" s="102">
        <f>SUM(M135:M135)</f>
        <v>0</v>
      </c>
      <c r="N134" s="142">
        <f>I134/D134*100</f>
        <v>93.696</v>
      </c>
    </row>
    <row r="135" spans="1:14" ht="17.25" customHeight="1">
      <c r="A135" s="40" t="s">
        <v>26</v>
      </c>
      <c r="B135" s="40" t="s">
        <v>27</v>
      </c>
      <c r="C135" s="41" t="s">
        <v>190</v>
      </c>
      <c r="D135" s="55">
        <f>SUM(E135:H135)</f>
        <v>25000</v>
      </c>
      <c r="E135" s="69">
        <v>25000</v>
      </c>
      <c r="F135" s="69">
        <v>0</v>
      </c>
      <c r="G135" s="69">
        <v>0</v>
      </c>
      <c r="H135" s="70">
        <v>0</v>
      </c>
      <c r="I135" s="108">
        <f>SUM(J135:M135)</f>
        <v>23424</v>
      </c>
      <c r="J135" s="69">
        <v>23424</v>
      </c>
      <c r="K135" s="69">
        <v>0</v>
      </c>
      <c r="L135" s="69">
        <v>0</v>
      </c>
      <c r="M135" s="109">
        <v>0</v>
      </c>
      <c r="N135" s="89">
        <f>I135/D135*100</f>
        <v>93.696</v>
      </c>
    </row>
    <row r="136" spans="1:14" ht="27" customHeight="1">
      <c r="A136" s="40"/>
      <c r="B136" s="44" t="s">
        <v>93</v>
      </c>
      <c r="C136" s="44" t="s">
        <v>94</v>
      </c>
      <c r="D136" s="45">
        <f>SUM(E136:H136)</f>
        <v>46340</v>
      </c>
      <c r="E136" s="46">
        <f>SUM(E137:E138)</f>
        <v>16340</v>
      </c>
      <c r="F136" s="46">
        <f>SUM(F137:F137)</f>
        <v>30000</v>
      </c>
      <c r="G136" s="46">
        <f>SUM(G137:G137)</f>
        <v>0</v>
      </c>
      <c r="H136" s="47">
        <f>SUM(H137:H137)</f>
        <v>0</v>
      </c>
      <c r="I136" s="119">
        <f>SUM(J136:M136)</f>
        <v>45188</v>
      </c>
      <c r="J136" s="46">
        <f>SUM(J137:J138)</f>
        <v>16000</v>
      </c>
      <c r="K136" s="46">
        <f>SUM(K137:K137)</f>
        <v>29188</v>
      </c>
      <c r="L136" s="46">
        <f>SUM(L137:L137)</f>
        <v>0</v>
      </c>
      <c r="M136" s="120">
        <f>SUM(M137:M137)</f>
        <v>0</v>
      </c>
      <c r="N136" s="142">
        <f>I136/D136*100</f>
        <v>97.51402675873975</v>
      </c>
    </row>
    <row r="137" spans="1:14" ht="27.75" customHeight="1">
      <c r="A137" s="19" t="s">
        <v>26</v>
      </c>
      <c r="B137" s="19" t="s">
        <v>27</v>
      </c>
      <c r="C137" s="28" t="s">
        <v>95</v>
      </c>
      <c r="D137" s="21">
        <f>SUM(E137:H137)</f>
        <v>30000</v>
      </c>
      <c r="E137" s="22">
        <v>0</v>
      </c>
      <c r="F137" s="22">
        <v>30000</v>
      </c>
      <c r="G137" s="22">
        <v>0</v>
      </c>
      <c r="H137" s="23">
        <v>0</v>
      </c>
      <c r="I137" s="106">
        <f>SUM(J137:M137)</f>
        <v>29188</v>
      </c>
      <c r="J137" s="22">
        <v>0</v>
      </c>
      <c r="K137" s="22">
        <v>29188</v>
      </c>
      <c r="L137" s="22">
        <v>0</v>
      </c>
      <c r="M137" s="107">
        <v>0</v>
      </c>
      <c r="N137" s="89">
        <f>I137/D137*100</f>
        <v>97.29333333333334</v>
      </c>
    </row>
    <row r="138" spans="1:14" s="136" customFormat="1" ht="15" customHeight="1">
      <c r="A138" s="19" t="s">
        <v>32</v>
      </c>
      <c r="B138" s="19" t="s">
        <v>27</v>
      </c>
      <c r="C138" s="28" t="s">
        <v>291</v>
      </c>
      <c r="D138" s="21">
        <f>SUM(E138:H138)</f>
        <v>16340</v>
      </c>
      <c r="E138" s="22">
        <v>16340</v>
      </c>
      <c r="F138" s="22">
        <v>0</v>
      </c>
      <c r="G138" s="22">
        <v>0</v>
      </c>
      <c r="H138" s="23">
        <v>0</v>
      </c>
      <c r="I138" s="106">
        <f>SUM(J138:M138)</f>
        <v>16000</v>
      </c>
      <c r="J138" s="22">
        <v>16000</v>
      </c>
      <c r="K138" s="22">
        <v>0</v>
      </c>
      <c r="L138" s="22">
        <v>0</v>
      </c>
      <c r="M138" s="107">
        <v>0</v>
      </c>
      <c r="N138" s="89">
        <f>I138/D138*100</f>
        <v>97.91921664626683</v>
      </c>
    </row>
    <row r="139" spans="1:14" s="138" customFormat="1" ht="15" customHeight="1">
      <c r="A139" s="40"/>
      <c r="B139" s="40"/>
      <c r="C139" s="41" t="s">
        <v>292</v>
      </c>
      <c r="D139" s="55"/>
      <c r="E139" s="69"/>
      <c r="F139" s="69"/>
      <c r="G139" s="69"/>
      <c r="H139" s="70"/>
      <c r="I139" s="108"/>
      <c r="J139" s="69"/>
      <c r="K139" s="69"/>
      <c r="L139" s="69"/>
      <c r="M139" s="109"/>
      <c r="N139" s="90"/>
    </row>
    <row r="140" spans="1:14" ht="27" customHeight="1">
      <c r="A140" s="1"/>
      <c r="B140" s="1"/>
      <c r="C140" s="1" t="s">
        <v>100</v>
      </c>
      <c r="D140" s="18">
        <f>SUM(E140:H140)</f>
        <v>556000</v>
      </c>
      <c r="E140" s="6">
        <f>SUM(E141)</f>
        <v>456000</v>
      </c>
      <c r="F140" s="6">
        <f>SUM(F141)</f>
        <v>100000</v>
      </c>
      <c r="G140" s="6">
        <f>SUM(G141)</f>
        <v>0</v>
      </c>
      <c r="H140" s="7">
        <f>SUM(H141)</f>
        <v>0</v>
      </c>
      <c r="I140" s="105">
        <f aca="true" t="shared" si="7" ref="I140:I152">SUM(J140:M140)</f>
        <v>488833</v>
      </c>
      <c r="J140" s="6">
        <f>SUM(J141)</f>
        <v>408694</v>
      </c>
      <c r="K140" s="6">
        <f>SUM(K141)</f>
        <v>80139</v>
      </c>
      <c r="L140" s="6">
        <f>SUM(L141)</f>
        <v>0</v>
      </c>
      <c r="M140" s="101">
        <f>SUM(M141)</f>
        <v>0</v>
      </c>
      <c r="N140" s="87">
        <f aca="true" t="shared" si="8" ref="N140:N149">I140/D140*100</f>
        <v>87.91960431654677</v>
      </c>
    </row>
    <row r="141" spans="1:14" ht="28.5" customHeight="1">
      <c r="A141" s="17"/>
      <c r="B141" s="1" t="s">
        <v>101</v>
      </c>
      <c r="C141" s="1" t="s">
        <v>102</v>
      </c>
      <c r="D141" s="18">
        <f>SUM(E141:H141)</f>
        <v>556000</v>
      </c>
      <c r="E141" s="10">
        <f>SUM(E142:E146)</f>
        <v>456000</v>
      </c>
      <c r="F141" s="10">
        <f>SUM(F142:F146)</f>
        <v>100000</v>
      </c>
      <c r="G141" s="10">
        <f>SUM(G142:G146)</f>
        <v>0</v>
      </c>
      <c r="H141" s="11">
        <f>SUM(H142:H146)</f>
        <v>0</v>
      </c>
      <c r="I141" s="105">
        <f t="shared" si="7"/>
        <v>488833</v>
      </c>
      <c r="J141" s="10">
        <f>SUM(J142:J146)</f>
        <v>408694</v>
      </c>
      <c r="K141" s="10">
        <f>SUM(K142:K146)</f>
        <v>80139</v>
      </c>
      <c r="L141" s="10">
        <f>SUM(L142:L146)</f>
        <v>0</v>
      </c>
      <c r="M141" s="102">
        <f>SUM(M142:M146)</f>
        <v>0</v>
      </c>
      <c r="N141" s="87">
        <f t="shared" si="8"/>
        <v>87.91960431654677</v>
      </c>
    </row>
    <row r="142" spans="1:14" ht="15" customHeight="1">
      <c r="A142" s="17" t="s">
        <v>26</v>
      </c>
      <c r="B142" s="12" t="s">
        <v>34</v>
      </c>
      <c r="C142" s="56" t="s">
        <v>103</v>
      </c>
      <c r="D142" s="14">
        <f>SUM(E142:H142)</f>
        <v>76000</v>
      </c>
      <c r="E142" s="57">
        <v>76000</v>
      </c>
      <c r="F142" s="57">
        <v>0</v>
      </c>
      <c r="G142" s="57">
        <v>0</v>
      </c>
      <c r="H142" s="58">
        <v>0</v>
      </c>
      <c r="I142" s="103">
        <f t="shared" si="7"/>
        <v>40908</v>
      </c>
      <c r="J142" s="57">
        <v>40908</v>
      </c>
      <c r="K142" s="57">
        <v>0</v>
      </c>
      <c r="L142" s="57">
        <v>0</v>
      </c>
      <c r="M142" s="127">
        <v>0</v>
      </c>
      <c r="N142" s="88">
        <f t="shared" si="8"/>
        <v>53.82631578947369</v>
      </c>
    </row>
    <row r="143" spans="1:14" ht="15" customHeight="1">
      <c r="A143" s="17" t="s">
        <v>32</v>
      </c>
      <c r="B143" s="48" t="s">
        <v>51</v>
      </c>
      <c r="C143" s="59" t="s">
        <v>104</v>
      </c>
      <c r="D143" s="21">
        <f>SUM(E143:H143)</f>
        <v>190000</v>
      </c>
      <c r="E143" s="60">
        <v>190000</v>
      </c>
      <c r="F143" s="60">
        <v>0</v>
      </c>
      <c r="G143" s="60">
        <v>0</v>
      </c>
      <c r="H143" s="61">
        <v>0</v>
      </c>
      <c r="I143" s="106">
        <f t="shared" si="7"/>
        <v>189856</v>
      </c>
      <c r="J143" s="60">
        <v>189856</v>
      </c>
      <c r="K143" s="60">
        <v>0</v>
      </c>
      <c r="L143" s="60">
        <v>0</v>
      </c>
      <c r="M143" s="128">
        <v>0</v>
      </c>
      <c r="N143" s="88">
        <f t="shared" si="8"/>
        <v>99.92421052631579</v>
      </c>
    </row>
    <row r="144" spans="1:14" ht="15.75" customHeight="1">
      <c r="A144" s="17" t="s">
        <v>33</v>
      </c>
      <c r="B144" s="12" t="s">
        <v>27</v>
      </c>
      <c r="C144" s="13" t="s">
        <v>105</v>
      </c>
      <c r="D144" s="14">
        <f aca="true" t="shared" si="9" ref="D144:D152">SUM(E144:H144)</f>
        <v>82000</v>
      </c>
      <c r="E144" s="57">
        <v>82000</v>
      </c>
      <c r="F144" s="57">
        <v>0</v>
      </c>
      <c r="G144" s="57">
        <v>0</v>
      </c>
      <c r="H144" s="58">
        <v>0</v>
      </c>
      <c r="I144" s="103">
        <f t="shared" si="7"/>
        <v>81411</v>
      </c>
      <c r="J144" s="57">
        <v>81411</v>
      </c>
      <c r="K144" s="57">
        <v>0</v>
      </c>
      <c r="L144" s="57">
        <v>0</v>
      </c>
      <c r="M144" s="127">
        <v>0</v>
      </c>
      <c r="N144" s="88">
        <f t="shared" si="8"/>
        <v>99.28170731707317</v>
      </c>
    </row>
    <row r="145" spans="1:14" ht="15.75" customHeight="1">
      <c r="A145" s="40" t="s">
        <v>36</v>
      </c>
      <c r="B145" s="12" t="s">
        <v>51</v>
      </c>
      <c r="C145" s="13" t="s">
        <v>106</v>
      </c>
      <c r="D145" s="14">
        <f t="shared" si="9"/>
        <v>127861</v>
      </c>
      <c r="E145" s="57">
        <v>108000</v>
      </c>
      <c r="F145" s="57">
        <v>19861</v>
      </c>
      <c r="G145" s="57">
        <v>0</v>
      </c>
      <c r="H145" s="58">
        <v>0</v>
      </c>
      <c r="I145" s="103">
        <f t="shared" si="7"/>
        <v>96519</v>
      </c>
      <c r="J145" s="57">
        <v>96519</v>
      </c>
      <c r="K145" s="57">
        <v>0</v>
      </c>
      <c r="L145" s="57">
        <v>0</v>
      </c>
      <c r="M145" s="127">
        <v>0</v>
      </c>
      <c r="N145" s="88">
        <f t="shared" si="8"/>
        <v>75.48744339556237</v>
      </c>
    </row>
    <row r="146" spans="1:14" ht="15.75" customHeight="1">
      <c r="A146" s="24" t="s">
        <v>38</v>
      </c>
      <c r="B146" s="48" t="s">
        <v>51</v>
      </c>
      <c r="C146" s="28" t="s">
        <v>241</v>
      </c>
      <c r="D146" s="21">
        <f t="shared" si="9"/>
        <v>80139</v>
      </c>
      <c r="E146" s="60">
        <v>0</v>
      </c>
      <c r="F146" s="60">
        <v>80139</v>
      </c>
      <c r="G146" s="60">
        <v>0</v>
      </c>
      <c r="H146" s="61">
        <v>0</v>
      </c>
      <c r="I146" s="106">
        <f t="shared" si="7"/>
        <v>80139</v>
      </c>
      <c r="J146" s="60">
        <v>0</v>
      </c>
      <c r="K146" s="60">
        <v>80139</v>
      </c>
      <c r="L146" s="60">
        <v>0</v>
      </c>
      <c r="M146" s="128">
        <v>0</v>
      </c>
      <c r="N146" s="88">
        <f t="shared" si="8"/>
        <v>100</v>
      </c>
    </row>
    <row r="147" spans="1:14" ht="28.5" customHeight="1">
      <c r="A147" s="1"/>
      <c r="B147" s="1"/>
      <c r="C147" s="1" t="s">
        <v>143</v>
      </c>
      <c r="D147" s="18">
        <f>SUM(E147:H147)</f>
        <v>65000</v>
      </c>
      <c r="E147" s="6">
        <f>SUM(E148)</f>
        <v>65000</v>
      </c>
      <c r="F147" s="6">
        <f>SUM(F148)</f>
        <v>0</v>
      </c>
      <c r="G147" s="6">
        <f>SUM(G148)</f>
        <v>0</v>
      </c>
      <c r="H147" s="7">
        <f>SUM(H148)</f>
        <v>0</v>
      </c>
      <c r="I147" s="105">
        <f t="shared" si="7"/>
        <v>65000</v>
      </c>
      <c r="J147" s="6">
        <f>SUM(J148)</f>
        <v>65000</v>
      </c>
      <c r="K147" s="6">
        <f>SUM(K148)</f>
        <v>0</v>
      </c>
      <c r="L147" s="6">
        <f>SUM(L148)</f>
        <v>0</v>
      </c>
      <c r="M147" s="101">
        <f>SUM(M148)</f>
        <v>0</v>
      </c>
      <c r="N147" s="87">
        <f t="shared" si="8"/>
        <v>100</v>
      </c>
    </row>
    <row r="148" spans="1:14" ht="26.25" customHeight="1">
      <c r="A148" s="17"/>
      <c r="B148" s="1" t="s">
        <v>294</v>
      </c>
      <c r="C148" s="1" t="s">
        <v>295</v>
      </c>
      <c r="D148" s="18">
        <f>SUM(E148:H148)</f>
        <v>65000</v>
      </c>
      <c r="E148" s="10">
        <f>SUM(E149:E149)</f>
        <v>65000</v>
      </c>
      <c r="F148" s="10">
        <f>SUM(F149:F153)</f>
        <v>0</v>
      </c>
      <c r="G148" s="10">
        <f>SUM(G149:G153)</f>
        <v>0</v>
      </c>
      <c r="H148" s="11">
        <f>SUM(H149:H153)</f>
        <v>0</v>
      </c>
      <c r="I148" s="105">
        <f t="shared" si="7"/>
        <v>65000</v>
      </c>
      <c r="J148" s="10">
        <f>SUM(J149:J149)</f>
        <v>65000</v>
      </c>
      <c r="K148" s="10">
        <f>SUM(K149:K153)</f>
        <v>0</v>
      </c>
      <c r="L148" s="10">
        <f>SUM(L149:L153)</f>
        <v>0</v>
      </c>
      <c r="M148" s="102">
        <f>SUM(M149:M153)</f>
        <v>0</v>
      </c>
      <c r="N148" s="87">
        <f t="shared" si="8"/>
        <v>100</v>
      </c>
    </row>
    <row r="149" spans="1:14" ht="15.75" customHeight="1">
      <c r="A149" s="17" t="s">
        <v>26</v>
      </c>
      <c r="B149" s="12" t="s">
        <v>296</v>
      </c>
      <c r="C149" s="56" t="s">
        <v>297</v>
      </c>
      <c r="D149" s="14">
        <f>SUM(E149:H149)</f>
        <v>65000</v>
      </c>
      <c r="E149" s="57">
        <v>65000</v>
      </c>
      <c r="F149" s="57">
        <v>0</v>
      </c>
      <c r="G149" s="57">
        <v>0</v>
      </c>
      <c r="H149" s="58">
        <v>0</v>
      </c>
      <c r="I149" s="103">
        <f t="shared" si="7"/>
        <v>65000</v>
      </c>
      <c r="J149" s="57">
        <v>65000</v>
      </c>
      <c r="K149" s="57">
        <v>0</v>
      </c>
      <c r="L149" s="57">
        <v>0</v>
      </c>
      <c r="M149" s="127">
        <v>0</v>
      </c>
      <c r="N149" s="88">
        <f t="shared" si="8"/>
        <v>100</v>
      </c>
    </row>
    <row r="150" spans="1:14" ht="28.5" customHeight="1">
      <c r="A150" s="1"/>
      <c r="B150" s="1"/>
      <c r="C150" s="1" t="s">
        <v>196</v>
      </c>
      <c r="D150" s="18">
        <f t="shared" si="9"/>
        <v>247600</v>
      </c>
      <c r="E150" s="6">
        <f>E151+E155</f>
        <v>247600</v>
      </c>
      <c r="F150" s="6">
        <f aca="true" t="shared" si="10" ref="E150:M151">SUM(F151)</f>
        <v>0</v>
      </c>
      <c r="G150" s="6">
        <f t="shared" si="10"/>
        <v>0</v>
      </c>
      <c r="H150" s="7">
        <f t="shared" si="10"/>
        <v>0</v>
      </c>
      <c r="I150" s="105">
        <f t="shared" si="7"/>
        <v>247560</v>
      </c>
      <c r="J150" s="6">
        <f>J151+J155</f>
        <v>247560</v>
      </c>
      <c r="K150" s="6">
        <f t="shared" si="10"/>
        <v>0</v>
      </c>
      <c r="L150" s="6">
        <f t="shared" si="10"/>
        <v>0</v>
      </c>
      <c r="M150" s="101">
        <f t="shared" si="10"/>
        <v>0</v>
      </c>
      <c r="N150" s="89">
        <f>I150/D150*100</f>
        <v>99.98384491114702</v>
      </c>
    </row>
    <row r="151" spans="1:14" ht="27" customHeight="1">
      <c r="A151" s="19"/>
      <c r="B151" s="72" t="s">
        <v>197</v>
      </c>
      <c r="C151" s="72" t="s">
        <v>198</v>
      </c>
      <c r="D151" s="73">
        <f t="shared" si="9"/>
        <v>219600</v>
      </c>
      <c r="E151" s="74">
        <f t="shared" si="10"/>
        <v>219600</v>
      </c>
      <c r="F151" s="74">
        <f t="shared" si="10"/>
        <v>0</v>
      </c>
      <c r="G151" s="74">
        <f t="shared" si="10"/>
        <v>0</v>
      </c>
      <c r="H151" s="75">
        <f t="shared" si="10"/>
        <v>0</v>
      </c>
      <c r="I151" s="121">
        <f t="shared" si="7"/>
        <v>219600</v>
      </c>
      <c r="J151" s="74">
        <f t="shared" si="10"/>
        <v>219600</v>
      </c>
      <c r="K151" s="74">
        <f t="shared" si="10"/>
        <v>0</v>
      </c>
      <c r="L151" s="74">
        <f t="shared" si="10"/>
        <v>0</v>
      </c>
      <c r="M151" s="122">
        <f t="shared" si="10"/>
        <v>0</v>
      </c>
      <c r="N151" s="142">
        <f>I151/D151*100</f>
        <v>100</v>
      </c>
    </row>
    <row r="152" spans="1:14" ht="14.25" customHeight="1">
      <c r="A152" s="19" t="s">
        <v>26</v>
      </c>
      <c r="B152" s="48" t="s">
        <v>90</v>
      </c>
      <c r="C152" s="59" t="s">
        <v>199</v>
      </c>
      <c r="D152" s="21">
        <f t="shared" si="9"/>
        <v>219600</v>
      </c>
      <c r="E152" s="60">
        <v>219600</v>
      </c>
      <c r="F152" s="60">
        <v>0</v>
      </c>
      <c r="G152" s="60">
        <v>0</v>
      </c>
      <c r="H152" s="61">
        <v>0</v>
      </c>
      <c r="I152" s="106">
        <f t="shared" si="7"/>
        <v>219600</v>
      </c>
      <c r="J152" s="60">
        <v>219600</v>
      </c>
      <c r="K152" s="60">
        <v>0</v>
      </c>
      <c r="L152" s="60">
        <v>0</v>
      </c>
      <c r="M152" s="128">
        <v>0</v>
      </c>
      <c r="N152" s="89">
        <f>I152/D152*100</f>
        <v>100</v>
      </c>
    </row>
    <row r="153" spans="1:14" ht="14.25" customHeight="1">
      <c r="A153" s="24"/>
      <c r="B153" s="78"/>
      <c r="C153" s="80" t="s">
        <v>200</v>
      </c>
      <c r="D153" s="25"/>
      <c r="E153" s="81"/>
      <c r="F153" s="81"/>
      <c r="G153" s="81"/>
      <c r="H153" s="82"/>
      <c r="I153" s="110"/>
      <c r="J153" s="81"/>
      <c r="K153" s="81"/>
      <c r="L153" s="81"/>
      <c r="M153" s="130"/>
      <c r="N153" s="93"/>
    </row>
    <row r="154" spans="1:14" ht="14.25" customHeight="1">
      <c r="A154" s="40"/>
      <c r="B154" s="50"/>
      <c r="C154" s="62" t="s">
        <v>201</v>
      </c>
      <c r="D154" s="55"/>
      <c r="E154" s="63"/>
      <c r="F154" s="63"/>
      <c r="G154" s="63"/>
      <c r="H154" s="64"/>
      <c r="I154" s="108"/>
      <c r="J154" s="63"/>
      <c r="K154" s="63"/>
      <c r="L154" s="63"/>
      <c r="M154" s="129"/>
      <c r="N154" s="90"/>
    </row>
    <row r="155" spans="1:14" ht="27.75" customHeight="1">
      <c r="A155" s="19"/>
      <c r="B155" s="72" t="s">
        <v>267</v>
      </c>
      <c r="C155" s="72" t="s">
        <v>268</v>
      </c>
      <c r="D155" s="73">
        <f aca="true" t="shared" si="11" ref="D155:D165">SUM(E155:H155)</f>
        <v>28000</v>
      </c>
      <c r="E155" s="74">
        <f>SUM(E156)</f>
        <v>28000</v>
      </c>
      <c r="F155" s="74">
        <f>SUM(F156)</f>
        <v>0</v>
      </c>
      <c r="G155" s="74">
        <f>SUM(G156)</f>
        <v>0</v>
      </c>
      <c r="H155" s="75">
        <f>SUM(H156)</f>
        <v>0</v>
      </c>
      <c r="I155" s="121">
        <f aca="true" t="shared" si="12" ref="I155:I198">SUM(J155:M155)</f>
        <v>27960</v>
      </c>
      <c r="J155" s="74">
        <f>SUM(J156)</f>
        <v>27960</v>
      </c>
      <c r="K155" s="74">
        <f>SUM(K156)</f>
        <v>0</v>
      </c>
      <c r="L155" s="74">
        <f>SUM(L156)</f>
        <v>0</v>
      </c>
      <c r="M155" s="122">
        <f>SUM(M156)</f>
        <v>0</v>
      </c>
      <c r="N155" s="142">
        <f aca="true" t="shared" si="13" ref="N155:N179">I155/D155*100</f>
        <v>99.85714285714286</v>
      </c>
    </row>
    <row r="156" spans="1:14" ht="17.25" customHeight="1">
      <c r="A156" s="19" t="s">
        <v>26</v>
      </c>
      <c r="B156" s="48" t="s">
        <v>90</v>
      </c>
      <c r="C156" s="59" t="s">
        <v>269</v>
      </c>
      <c r="D156" s="21">
        <f t="shared" si="11"/>
        <v>28000</v>
      </c>
      <c r="E156" s="60">
        <v>28000</v>
      </c>
      <c r="F156" s="60">
        <v>0</v>
      </c>
      <c r="G156" s="60">
        <v>0</v>
      </c>
      <c r="H156" s="61">
        <v>0</v>
      </c>
      <c r="I156" s="106">
        <f t="shared" si="12"/>
        <v>27960</v>
      </c>
      <c r="J156" s="60">
        <v>27960</v>
      </c>
      <c r="K156" s="60">
        <v>0</v>
      </c>
      <c r="L156" s="60">
        <v>0</v>
      </c>
      <c r="M156" s="128">
        <v>0</v>
      </c>
      <c r="N156" s="89">
        <f t="shared" si="13"/>
        <v>99.85714285714286</v>
      </c>
    </row>
    <row r="157" spans="1:14" s="135" customFormat="1" ht="30" customHeight="1">
      <c r="A157" s="1"/>
      <c r="B157" s="1"/>
      <c r="C157" s="1" t="s">
        <v>96</v>
      </c>
      <c r="D157" s="18">
        <f t="shared" si="11"/>
        <v>285700</v>
      </c>
      <c r="E157" s="6">
        <f>E158+E160</f>
        <v>235700</v>
      </c>
      <c r="F157" s="6">
        <f>F158+F160</f>
        <v>50000</v>
      </c>
      <c r="G157" s="6">
        <f>G158+G160</f>
        <v>0</v>
      </c>
      <c r="H157" s="7">
        <f>H158+H160</f>
        <v>0</v>
      </c>
      <c r="I157" s="105">
        <f aca="true" t="shared" si="14" ref="I157:I165">SUM(J157:M157)</f>
        <v>284014</v>
      </c>
      <c r="J157" s="6">
        <f>J158+J160</f>
        <v>234474</v>
      </c>
      <c r="K157" s="6">
        <f>K158+K160</f>
        <v>49540</v>
      </c>
      <c r="L157" s="6">
        <f>L158+L160</f>
        <v>0</v>
      </c>
      <c r="M157" s="101">
        <f>M158+M160</f>
        <v>0</v>
      </c>
      <c r="N157" s="142">
        <f aca="true" t="shared" si="15" ref="N157:N165">I157/D157*100</f>
        <v>99.40987049352468</v>
      </c>
    </row>
    <row r="158" spans="1:14" ht="27" customHeight="1">
      <c r="A158" s="1"/>
      <c r="B158" s="1" t="s">
        <v>97</v>
      </c>
      <c r="C158" s="1" t="s">
        <v>98</v>
      </c>
      <c r="D158" s="18">
        <f t="shared" si="11"/>
        <v>50000</v>
      </c>
      <c r="E158" s="6">
        <f>SUM(E159:E159)</f>
        <v>0</v>
      </c>
      <c r="F158" s="6">
        <f>SUM(F159:F159)</f>
        <v>50000</v>
      </c>
      <c r="G158" s="6">
        <f>SUM(G159:G159)</f>
        <v>0</v>
      </c>
      <c r="H158" s="7">
        <f>SUM(H159:H159)</f>
        <v>0</v>
      </c>
      <c r="I158" s="105">
        <f t="shared" si="14"/>
        <v>49540</v>
      </c>
      <c r="J158" s="6">
        <f>SUM(J159:J159)</f>
        <v>0</v>
      </c>
      <c r="K158" s="6">
        <f>SUM(K159:K159)</f>
        <v>49540</v>
      </c>
      <c r="L158" s="6">
        <f>SUM(L159:L159)</f>
        <v>0</v>
      </c>
      <c r="M158" s="101">
        <f>SUM(M159:M159)</f>
        <v>0</v>
      </c>
      <c r="N158" s="142">
        <f t="shared" si="15"/>
        <v>99.08</v>
      </c>
    </row>
    <row r="159" spans="1:14" ht="15.75" customHeight="1">
      <c r="A159" s="19" t="s">
        <v>26</v>
      </c>
      <c r="B159" s="19" t="s">
        <v>90</v>
      </c>
      <c r="C159" s="28" t="s">
        <v>99</v>
      </c>
      <c r="D159" s="79">
        <f t="shared" si="11"/>
        <v>50000</v>
      </c>
      <c r="E159" s="34">
        <v>0</v>
      </c>
      <c r="F159" s="34">
        <v>50000</v>
      </c>
      <c r="G159" s="34">
        <v>0</v>
      </c>
      <c r="H159" s="49">
        <v>0</v>
      </c>
      <c r="I159" s="126">
        <f t="shared" si="14"/>
        <v>49540</v>
      </c>
      <c r="J159" s="34">
        <v>0</v>
      </c>
      <c r="K159" s="34">
        <v>49540</v>
      </c>
      <c r="L159" s="34">
        <v>0</v>
      </c>
      <c r="M159" s="114">
        <v>0</v>
      </c>
      <c r="N159" s="88">
        <f t="shared" si="15"/>
        <v>99.08</v>
      </c>
    </row>
    <row r="160" spans="1:14" ht="30" customHeight="1">
      <c r="A160" s="72"/>
      <c r="B160" s="72" t="s">
        <v>29</v>
      </c>
      <c r="C160" s="72" t="s">
        <v>191</v>
      </c>
      <c r="D160" s="73">
        <f t="shared" si="11"/>
        <v>235700</v>
      </c>
      <c r="E160" s="145">
        <f>SUM(E161:E165)</f>
        <v>235700</v>
      </c>
      <c r="F160" s="145">
        <f>SUM(F161:F165)</f>
        <v>0</v>
      </c>
      <c r="G160" s="145">
        <f>SUM(G161:G165)</f>
        <v>0</v>
      </c>
      <c r="H160" s="146">
        <f>SUM(H161:H165)</f>
        <v>0</v>
      </c>
      <c r="I160" s="121">
        <f t="shared" si="14"/>
        <v>234474</v>
      </c>
      <c r="J160" s="145">
        <f>SUM(J161:J165)</f>
        <v>234474</v>
      </c>
      <c r="K160" s="145">
        <f>SUM(K161:K165)</f>
        <v>0</v>
      </c>
      <c r="L160" s="145">
        <f>SUM(L161:L165)</f>
        <v>0</v>
      </c>
      <c r="M160" s="147">
        <f>SUM(M161:M165)</f>
        <v>0</v>
      </c>
      <c r="N160" s="142">
        <f t="shared" si="15"/>
        <v>99.47984726347052</v>
      </c>
    </row>
    <row r="161" spans="1:14" s="149" customFormat="1" ht="18" customHeight="1">
      <c r="A161" s="17" t="s">
        <v>26</v>
      </c>
      <c r="B161" s="17" t="s">
        <v>34</v>
      </c>
      <c r="C161" s="13" t="s">
        <v>192</v>
      </c>
      <c r="D161" s="30">
        <f t="shared" si="11"/>
        <v>6000</v>
      </c>
      <c r="E161" s="31">
        <v>6000</v>
      </c>
      <c r="F161" s="31">
        <v>0</v>
      </c>
      <c r="G161" s="31">
        <v>0</v>
      </c>
      <c r="H161" s="31">
        <v>0</v>
      </c>
      <c r="I161" s="30">
        <f t="shared" si="14"/>
        <v>4880</v>
      </c>
      <c r="J161" s="31">
        <v>4880</v>
      </c>
      <c r="K161" s="31">
        <v>0</v>
      </c>
      <c r="L161" s="31">
        <v>0</v>
      </c>
      <c r="M161" s="31">
        <v>0</v>
      </c>
      <c r="N161" s="148">
        <f t="shared" si="15"/>
        <v>81.33333333333333</v>
      </c>
    </row>
    <row r="162" spans="1:14" ht="26.25" customHeight="1">
      <c r="A162" s="24" t="s">
        <v>32</v>
      </c>
      <c r="B162" s="40" t="s">
        <v>34</v>
      </c>
      <c r="C162" s="41" t="s">
        <v>293</v>
      </c>
      <c r="D162" s="42">
        <f t="shared" si="11"/>
        <v>7400</v>
      </c>
      <c r="E162" s="43">
        <v>7400</v>
      </c>
      <c r="F162" s="43">
        <v>0</v>
      </c>
      <c r="G162" s="43">
        <v>0</v>
      </c>
      <c r="H162" s="51">
        <v>0</v>
      </c>
      <c r="I162" s="117">
        <f t="shared" si="14"/>
        <v>7320</v>
      </c>
      <c r="J162" s="43">
        <v>7320</v>
      </c>
      <c r="K162" s="43">
        <v>0</v>
      </c>
      <c r="L162" s="43">
        <v>0</v>
      </c>
      <c r="M162" s="118">
        <v>0</v>
      </c>
      <c r="N162" s="93">
        <f t="shared" si="15"/>
        <v>98.91891891891892</v>
      </c>
    </row>
    <row r="163" spans="1:14" ht="15.75" customHeight="1">
      <c r="A163" s="19" t="s">
        <v>33</v>
      </c>
      <c r="B163" s="17" t="s">
        <v>34</v>
      </c>
      <c r="C163" s="13" t="s">
        <v>193</v>
      </c>
      <c r="D163" s="30">
        <f t="shared" si="11"/>
        <v>3500</v>
      </c>
      <c r="E163" s="31">
        <v>3500</v>
      </c>
      <c r="F163" s="31">
        <v>0</v>
      </c>
      <c r="G163" s="31">
        <v>0</v>
      </c>
      <c r="H163" s="32">
        <v>0</v>
      </c>
      <c r="I163" s="112">
        <f t="shared" si="14"/>
        <v>3500</v>
      </c>
      <c r="J163" s="31">
        <v>3500</v>
      </c>
      <c r="K163" s="31">
        <v>0</v>
      </c>
      <c r="L163" s="31">
        <v>0</v>
      </c>
      <c r="M163" s="113">
        <v>0</v>
      </c>
      <c r="N163" s="89">
        <f t="shared" si="15"/>
        <v>100</v>
      </c>
    </row>
    <row r="164" spans="1:14" ht="15" customHeight="1">
      <c r="A164" s="19" t="s">
        <v>36</v>
      </c>
      <c r="B164" s="17" t="s">
        <v>34</v>
      </c>
      <c r="C164" s="13" t="s">
        <v>194</v>
      </c>
      <c r="D164" s="30">
        <f t="shared" si="11"/>
        <v>215800</v>
      </c>
      <c r="E164" s="31">
        <v>215800</v>
      </c>
      <c r="F164" s="31">
        <v>0</v>
      </c>
      <c r="G164" s="31">
        <v>0</v>
      </c>
      <c r="H164" s="32">
        <v>0</v>
      </c>
      <c r="I164" s="112">
        <f t="shared" si="14"/>
        <v>215774</v>
      </c>
      <c r="J164" s="31">
        <v>215774</v>
      </c>
      <c r="K164" s="31">
        <v>0</v>
      </c>
      <c r="L164" s="31">
        <v>0</v>
      </c>
      <c r="M164" s="113">
        <v>0</v>
      </c>
      <c r="N164" s="89">
        <f t="shared" si="15"/>
        <v>99.98795180722891</v>
      </c>
    </row>
    <row r="165" spans="1:14" ht="15.75" customHeight="1">
      <c r="A165" s="19" t="s">
        <v>38</v>
      </c>
      <c r="B165" s="17" t="s">
        <v>34</v>
      </c>
      <c r="C165" s="13" t="s">
        <v>195</v>
      </c>
      <c r="D165" s="30">
        <f t="shared" si="11"/>
        <v>3000</v>
      </c>
      <c r="E165" s="31">
        <v>3000</v>
      </c>
      <c r="F165" s="31">
        <v>0</v>
      </c>
      <c r="G165" s="31">
        <v>0</v>
      </c>
      <c r="H165" s="32">
        <v>0</v>
      </c>
      <c r="I165" s="112">
        <f t="shared" si="14"/>
        <v>3000</v>
      </c>
      <c r="J165" s="31">
        <v>3000</v>
      </c>
      <c r="K165" s="31">
        <v>0</v>
      </c>
      <c r="L165" s="31">
        <v>0</v>
      </c>
      <c r="M165" s="113">
        <v>0</v>
      </c>
      <c r="N165" s="89">
        <f t="shared" si="15"/>
        <v>100</v>
      </c>
    </row>
    <row r="166" spans="1:14" s="135" customFormat="1" ht="32.25" customHeight="1">
      <c r="A166" s="1"/>
      <c r="B166" s="1"/>
      <c r="C166" s="1" t="s">
        <v>107</v>
      </c>
      <c r="D166" s="18">
        <f aca="true" t="shared" si="16" ref="D166:D198">SUM(E166:H166)</f>
        <v>49580</v>
      </c>
      <c r="E166" s="6">
        <f aca="true" t="shared" si="17" ref="E166:M170">SUM(E167)</f>
        <v>49580</v>
      </c>
      <c r="F166" s="6">
        <f t="shared" si="17"/>
        <v>0</v>
      </c>
      <c r="G166" s="6">
        <f t="shared" si="17"/>
        <v>0</v>
      </c>
      <c r="H166" s="7">
        <f t="shared" si="17"/>
        <v>0</v>
      </c>
      <c r="I166" s="105">
        <f t="shared" si="12"/>
        <v>49580</v>
      </c>
      <c r="J166" s="6">
        <f t="shared" si="17"/>
        <v>49580</v>
      </c>
      <c r="K166" s="6">
        <f t="shared" si="17"/>
        <v>0</v>
      </c>
      <c r="L166" s="6">
        <f t="shared" si="17"/>
        <v>0</v>
      </c>
      <c r="M166" s="101">
        <f t="shared" si="17"/>
        <v>0</v>
      </c>
      <c r="N166" s="87">
        <f t="shared" si="13"/>
        <v>100</v>
      </c>
    </row>
    <row r="167" spans="1:14" ht="25.5" customHeight="1">
      <c r="A167" s="17"/>
      <c r="B167" s="1" t="s">
        <v>108</v>
      </c>
      <c r="C167" s="1" t="s">
        <v>109</v>
      </c>
      <c r="D167" s="18">
        <f t="shared" si="16"/>
        <v>49580</v>
      </c>
      <c r="E167" s="10">
        <f t="shared" si="17"/>
        <v>49580</v>
      </c>
      <c r="F167" s="10">
        <f t="shared" si="17"/>
        <v>0</v>
      </c>
      <c r="G167" s="10">
        <f t="shared" si="17"/>
        <v>0</v>
      </c>
      <c r="H167" s="11">
        <f t="shared" si="17"/>
        <v>0</v>
      </c>
      <c r="I167" s="105">
        <f t="shared" si="12"/>
        <v>49580</v>
      </c>
      <c r="J167" s="10">
        <f t="shared" si="17"/>
        <v>49580</v>
      </c>
      <c r="K167" s="10">
        <f t="shared" si="17"/>
        <v>0</v>
      </c>
      <c r="L167" s="10">
        <f t="shared" si="17"/>
        <v>0</v>
      </c>
      <c r="M167" s="102">
        <f t="shared" si="17"/>
        <v>0</v>
      </c>
      <c r="N167" s="87">
        <f t="shared" si="13"/>
        <v>100</v>
      </c>
    </row>
    <row r="168" spans="1:14" ht="15" customHeight="1">
      <c r="A168" s="17" t="s">
        <v>26</v>
      </c>
      <c r="B168" s="12" t="s">
        <v>90</v>
      </c>
      <c r="C168" s="56" t="s">
        <v>110</v>
      </c>
      <c r="D168" s="14">
        <f t="shared" si="16"/>
        <v>49580</v>
      </c>
      <c r="E168" s="57">
        <v>49580</v>
      </c>
      <c r="F168" s="57">
        <v>0</v>
      </c>
      <c r="G168" s="57">
        <v>0</v>
      </c>
      <c r="H168" s="58">
        <v>0</v>
      </c>
      <c r="I168" s="103">
        <f t="shared" si="12"/>
        <v>49580</v>
      </c>
      <c r="J168" s="57">
        <v>49580</v>
      </c>
      <c r="K168" s="57">
        <v>0</v>
      </c>
      <c r="L168" s="57">
        <v>0</v>
      </c>
      <c r="M168" s="127">
        <v>0</v>
      </c>
      <c r="N168" s="88">
        <f t="shared" si="13"/>
        <v>100</v>
      </c>
    </row>
    <row r="169" spans="1:14" ht="29.25" customHeight="1">
      <c r="A169" s="44"/>
      <c r="B169" s="44"/>
      <c r="C169" s="44" t="s">
        <v>202</v>
      </c>
      <c r="D169" s="45">
        <f>SUM(E169:H169)</f>
        <v>120000</v>
      </c>
      <c r="E169" s="52">
        <f t="shared" si="17"/>
        <v>0</v>
      </c>
      <c r="F169" s="52">
        <f t="shared" si="17"/>
        <v>120000</v>
      </c>
      <c r="G169" s="52">
        <f t="shared" si="17"/>
        <v>0</v>
      </c>
      <c r="H169" s="53">
        <f t="shared" si="17"/>
        <v>0</v>
      </c>
      <c r="I169" s="119">
        <f t="shared" si="12"/>
        <v>115311</v>
      </c>
      <c r="J169" s="52">
        <f t="shared" si="17"/>
        <v>0</v>
      </c>
      <c r="K169" s="52">
        <f t="shared" si="17"/>
        <v>115311</v>
      </c>
      <c r="L169" s="52">
        <f t="shared" si="17"/>
        <v>0</v>
      </c>
      <c r="M169" s="124">
        <f t="shared" si="17"/>
        <v>0</v>
      </c>
      <c r="N169" s="87">
        <f t="shared" si="13"/>
        <v>96.0925</v>
      </c>
    </row>
    <row r="170" spans="1:14" ht="23.25" customHeight="1">
      <c r="A170" s="17"/>
      <c r="B170" s="1" t="s">
        <v>203</v>
      </c>
      <c r="C170" s="1" t="s">
        <v>204</v>
      </c>
      <c r="D170" s="18">
        <f>SUM(E170:H170)</f>
        <v>120000</v>
      </c>
      <c r="E170" s="10">
        <f t="shared" si="17"/>
        <v>0</v>
      </c>
      <c r="F170" s="10">
        <f t="shared" si="17"/>
        <v>120000</v>
      </c>
      <c r="G170" s="10">
        <f t="shared" si="17"/>
        <v>0</v>
      </c>
      <c r="H170" s="11">
        <f t="shared" si="17"/>
        <v>0</v>
      </c>
      <c r="I170" s="105">
        <f t="shared" si="12"/>
        <v>115311</v>
      </c>
      <c r="J170" s="10">
        <f t="shared" si="17"/>
        <v>0</v>
      </c>
      <c r="K170" s="10">
        <f t="shared" si="17"/>
        <v>115311</v>
      </c>
      <c r="L170" s="10">
        <f t="shared" si="17"/>
        <v>0</v>
      </c>
      <c r="M170" s="102">
        <f t="shared" si="17"/>
        <v>0</v>
      </c>
      <c r="N170" s="142">
        <f t="shared" si="13"/>
        <v>96.0925</v>
      </c>
    </row>
    <row r="171" spans="1:14" ht="15" customHeight="1">
      <c r="A171" s="17" t="s">
        <v>26</v>
      </c>
      <c r="B171" s="12" t="s">
        <v>90</v>
      </c>
      <c r="C171" s="56" t="s">
        <v>310</v>
      </c>
      <c r="D171" s="14">
        <f>SUM(E171:H171)</f>
        <v>120000</v>
      </c>
      <c r="E171" s="57">
        <v>0</v>
      </c>
      <c r="F171" s="57">
        <v>120000</v>
      </c>
      <c r="G171" s="57">
        <v>0</v>
      </c>
      <c r="H171" s="58">
        <v>0</v>
      </c>
      <c r="I171" s="103">
        <f t="shared" si="12"/>
        <v>115311</v>
      </c>
      <c r="J171" s="57">
        <v>0</v>
      </c>
      <c r="K171" s="57">
        <v>115311</v>
      </c>
      <c r="L171" s="57">
        <v>0</v>
      </c>
      <c r="M171" s="127">
        <v>0</v>
      </c>
      <c r="N171" s="88">
        <f t="shared" si="13"/>
        <v>96.0925</v>
      </c>
    </row>
    <row r="172" spans="1:14" ht="25.5" customHeight="1">
      <c r="A172" s="1"/>
      <c r="B172" s="1"/>
      <c r="C172" s="1" t="s">
        <v>205</v>
      </c>
      <c r="D172" s="18">
        <f t="shared" si="16"/>
        <v>37224</v>
      </c>
      <c r="E172" s="6">
        <f>SUM(E175)</f>
        <v>7000</v>
      </c>
      <c r="F172" s="6">
        <f aca="true" t="shared" si="18" ref="E172:M178">SUM(F173)</f>
        <v>0</v>
      </c>
      <c r="G172" s="6">
        <f t="shared" si="18"/>
        <v>0</v>
      </c>
      <c r="H172" s="7">
        <f t="shared" si="18"/>
        <v>30224</v>
      </c>
      <c r="I172" s="105">
        <f t="shared" si="12"/>
        <v>37070</v>
      </c>
      <c r="J172" s="6">
        <f>SUM(J175)</f>
        <v>6846</v>
      </c>
      <c r="K172" s="6">
        <f t="shared" si="18"/>
        <v>0</v>
      </c>
      <c r="L172" s="6">
        <f t="shared" si="18"/>
        <v>0</v>
      </c>
      <c r="M172" s="101">
        <f t="shared" si="18"/>
        <v>30224</v>
      </c>
      <c r="N172" s="87">
        <f t="shared" si="13"/>
        <v>99.58628841607565</v>
      </c>
    </row>
    <row r="173" spans="1:14" ht="24.75" customHeight="1">
      <c r="A173" s="17"/>
      <c r="B173" s="1" t="s">
        <v>206</v>
      </c>
      <c r="C173" s="1" t="s">
        <v>207</v>
      </c>
      <c r="D173" s="18">
        <f t="shared" si="16"/>
        <v>30224</v>
      </c>
      <c r="E173" s="10">
        <f t="shared" si="18"/>
        <v>0</v>
      </c>
      <c r="F173" s="10">
        <f t="shared" si="18"/>
        <v>0</v>
      </c>
      <c r="G173" s="10">
        <f t="shared" si="18"/>
        <v>0</v>
      </c>
      <c r="H173" s="11">
        <f t="shared" si="18"/>
        <v>30224</v>
      </c>
      <c r="I173" s="105">
        <f t="shared" si="12"/>
        <v>30224</v>
      </c>
      <c r="J173" s="10">
        <f t="shared" si="18"/>
        <v>0</v>
      </c>
      <c r="K173" s="10">
        <f t="shared" si="18"/>
        <v>0</v>
      </c>
      <c r="L173" s="10">
        <f t="shared" si="18"/>
        <v>0</v>
      </c>
      <c r="M173" s="102">
        <f t="shared" si="18"/>
        <v>30224</v>
      </c>
      <c r="N173" s="87">
        <f t="shared" si="13"/>
        <v>100</v>
      </c>
    </row>
    <row r="174" spans="1:14" ht="15" customHeight="1">
      <c r="A174" s="17" t="s">
        <v>26</v>
      </c>
      <c r="B174" s="12" t="s">
        <v>90</v>
      </c>
      <c r="C174" s="56" t="s">
        <v>208</v>
      </c>
      <c r="D174" s="14">
        <f t="shared" si="16"/>
        <v>30224</v>
      </c>
      <c r="E174" s="57">
        <v>0</v>
      </c>
      <c r="F174" s="57">
        <v>0</v>
      </c>
      <c r="G174" s="57">
        <v>0</v>
      </c>
      <c r="H174" s="58">
        <v>30224</v>
      </c>
      <c r="I174" s="103">
        <f t="shared" si="12"/>
        <v>30224</v>
      </c>
      <c r="J174" s="57">
        <v>0</v>
      </c>
      <c r="K174" s="57">
        <v>0</v>
      </c>
      <c r="L174" s="57">
        <v>0</v>
      </c>
      <c r="M174" s="127">
        <v>30224</v>
      </c>
      <c r="N174" s="89">
        <f t="shared" si="13"/>
        <v>100</v>
      </c>
    </row>
    <row r="175" spans="1:14" ht="27" customHeight="1">
      <c r="A175" s="17"/>
      <c r="B175" s="1" t="s">
        <v>260</v>
      </c>
      <c r="C175" s="1" t="s">
        <v>261</v>
      </c>
      <c r="D175" s="18">
        <f>SUM(E175:H175)</f>
        <v>7000</v>
      </c>
      <c r="E175" s="10">
        <f t="shared" si="18"/>
        <v>7000</v>
      </c>
      <c r="F175" s="10">
        <f t="shared" si="18"/>
        <v>0</v>
      </c>
      <c r="G175" s="10">
        <f t="shared" si="18"/>
        <v>0</v>
      </c>
      <c r="H175" s="11">
        <f t="shared" si="18"/>
        <v>0</v>
      </c>
      <c r="I175" s="105">
        <f t="shared" si="12"/>
        <v>6846</v>
      </c>
      <c r="J175" s="10">
        <f t="shared" si="18"/>
        <v>6846</v>
      </c>
      <c r="K175" s="10">
        <f t="shared" si="18"/>
        <v>0</v>
      </c>
      <c r="L175" s="10">
        <f t="shared" si="18"/>
        <v>0</v>
      </c>
      <c r="M175" s="102">
        <f t="shared" si="18"/>
        <v>0</v>
      </c>
      <c r="N175" s="87">
        <f t="shared" si="13"/>
        <v>97.8</v>
      </c>
    </row>
    <row r="176" spans="1:14" ht="15.75" customHeight="1">
      <c r="A176" s="17" t="s">
        <v>26</v>
      </c>
      <c r="B176" s="12" t="s">
        <v>90</v>
      </c>
      <c r="C176" s="56" t="s">
        <v>262</v>
      </c>
      <c r="D176" s="14">
        <f>SUM(E176:H176)</f>
        <v>7000</v>
      </c>
      <c r="E176" s="57">
        <v>7000</v>
      </c>
      <c r="F176" s="57">
        <v>0</v>
      </c>
      <c r="G176" s="57">
        <v>0</v>
      </c>
      <c r="H176" s="58">
        <v>0</v>
      </c>
      <c r="I176" s="103">
        <f t="shared" si="12"/>
        <v>6846</v>
      </c>
      <c r="J176" s="57">
        <v>6846</v>
      </c>
      <c r="K176" s="57">
        <v>0</v>
      </c>
      <c r="L176" s="57">
        <v>0</v>
      </c>
      <c r="M176" s="127">
        <v>0</v>
      </c>
      <c r="N176" s="89">
        <f t="shared" si="13"/>
        <v>97.8</v>
      </c>
    </row>
    <row r="177" spans="1:14" ht="27.75" customHeight="1">
      <c r="A177" s="1"/>
      <c r="B177" s="1"/>
      <c r="C177" s="1" t="s">
        <v>263</v>
      </c>
      <c r="D177" s="18">
        <f>SUM(E177:H177)</f>
        <v>3400</v>
      </c>
      <c r="E177" s="6">
        <f>SUM(E178)</f>
        <v>3400</v>
      </c>
      <c r="F177" s="6">
        <f t="shared" si="18"/>
        <v>0</v>
      </c>
      <c r="G177" s="6">
        <f t="shared" si="18"/>
        <v>0</v>
      </c>
      <c r="H177" s="7">
        <f t="shared" si="18"/>
        <v>0</v>
      </c>
      <c r="I177" s="105">
        <f t="shared" si="12"/>
        <v>3399</v>
      </c>
      <c r="J177" s="6">
        <f>SUM(J178)</f>
        <v>3399</v>
      </c>
      <c r="K177" s="6">
        <f t="shared" si="18"/>
        <v>0</v>
      </c>
      <c r="L177" s="6">
        <f t="shared" si="18"/>
        <v>0</v>
      </c>
      <c r="M177" s="101">
        <f t="shared" si="18"/>
        <v>0</v>
      </c>
      <c r="N177" s="87">
        <f t="shared" si="13"/>
        <v>99.97058823529412</v>
      </c>
    </row>
    <row r="178" spans="1:14" ht="27" customHeight="1">
      <c r="A178" s="17"/>
      <c r="B178" s="1" t="s">
        <v>264</v>
      </c>
      <c r="C178" s="1" t="s">
        <v>265</v>
      </c>
      <c r="D178" s="18">
        <f>SUM(E178:H178)</f>
        <v>3400</v>
      </c>
      <c r="E178" s="10">
        <f t="shared" si="18"/>
        <v>3400</v>
      </c>
      <c r="F178" s="10">
        <f t="shared" si="18"/>
        <v>0</v>
      </c>
      <c r="G178" s="10">
        <f t="shared" si="18"/>
        <v>0</v>
      </c>
      <c r="H178" s="11">
        <f t="shared" si="18"/>
        <v>0</v>
      </c>
      <c r="I178" s="105">
        <f t="shared" si="12"/>
        <v>3399</v>
      </c>
      <c r="J178" s="10">
        <f t="shared" si="18"/>
        <v>3399</v>
      </c>
      <c r="K178" s="10">
        <f t="shared" si="18"/>
        <v>0</v>
      </c>
      <c r="L178" s="10">
        <f t="shared" si="18"/>
        <v>0</v>
      </c>
      <c r="M178" s="102">
        <f t="shared" si="18"/>
        <v>0</v>
      </c>
      <c r="N178" s="87">
        <f t="shared" si="13"/>
        <v>99.97058823529412</v>
      </c>
    </row>
    <row r="179" spans="1:14" ht="26.25" customHeight="1" thickBot="1">
      <c r="A179" s="17" t="s">
        <v>26</v>
      </c>
      <c r="B179" s="12" t="s">
        <v>90</v>
      </c>
      <c r="C179" s="13" t="s">
        <v>266</v>
      </c>
      <c r="D179" s="14">
        <f>SUM(E179:H179)</f>
        <v>3400</v>
      </c>
      <c r="E179" s="57">
        <v>3400</v>
      </c>
      <c r="F179" s="57">
        <v>0</v>
      </c>
      <c r="G179" s="57">
        <v>0</v>
      </c>
      <c r="H179" s="58">
        <v>0</v>
      </c>
      <c r="I179" s="103">
        <f t="shared" si="12"/>
        <v>3399</v>
      </c>
      <c r="J179" s="57">
        <v>3399</v>
      </c>
      <c r="K179" s="57">
        <v>0</v>
      </c>
      <c r="L179" s="57">
        <v>0</v>
      </c>
      <c r="M179" s="127">
        <v>0</v>
      </c>
      <c r="N179" s="89">
        <f t="shared" si="13"/>
        <v>99.97058823529412</v>
      </c>
    </row>
    <row r="180" spans="1:14" ht="33.75" customHeight="1" thickBot="1">
      <c r="A180" s="83" t="s">
        <v>111</v>
      </c>
      <c r="B180" s="83" t="s">
        <v>112</v>
      </c>
      <c r="C180" s="65" t="s">
        <v>113</v>
      </c>
      <c r="D180" s="66">
        <f t="shared" si="16"/>
        <v>8539238</v>
      </c>
      <c r="E180" s="67">
        <f>SUM(E181:E192)</f>
        <v>6199246</v>
      </c>
      <c r="F180" s="67">
        <f>SUM(F181:F192)</f>
        <v>430000</v>
      </c>
      <c r="G180" s="67">
        <f>G193+G221+G226</f>
        <v>930000</v>
      </c>
      <c r="H180" s="84">
        <f>SUM(H181:H192)</f>
        <v>979992</v>
      </c>
      <c r="I180" s="131">
        <f t="shared" si="12"/>
        <v>8344291</v>
      </c>
      <c r="J180" s="67">
        <f>SUM(J181:J192)</f>
        <v>6070014</v>
      </c>
      <c r="K180" s="67">
        <f>SUM(K181:K192)</f>
        <v>377913</v>
      </c>
      <c r="L180" s="67">
        <f>L193+L221+L226</f>
        <v>930000</v>
      </c>
      <c r="M180" s="132">
        <f>SUM(M181:M192)</f>
        <v>966364</v>
      </c>
      <c r="N180" s="96">
        <f aca="true" t="shared" si="19" ref="N180:N191">I180/D180*100</f>
        <v>97.71704454191345</v>
      </c>
    </row>
    <row r="181" spans="1:14" ht="13.5" customHeight="1">
      <c r="A181" s="68"/>
      <c r="B181" s="50">
        <v>60015</v>
      </c>
      <c r="C181" s="41" t="s">
        <v>114</v>
      </c>
      <c r="D181" s="55">
        <f t="shared" si="16"/>
        <v>5227230</v>
      </c>
      <c r="E181" s="69">
        <f>E194+E241</f>
        <v>4777230</v>
      </c>
      <c r="F181" s="69">
        <f>F194</f>
        <v>300000</v>
      </c>
      <c r="G181" s="69">
        <f>G194</f>
        <v>150000</v>
      </c>
      <c r="H181" s="70">
        <f>H194</f>
        <v>0</v>
      </c>
      <c r="I181" s="108">
        <f t="shared" si="12"/>
        <v>5066512</v>
      </c>
      <c r="J181" s="69">
        <f>J194+J241</f>
        <v>4668599</v>
      </c>
      <c r="K181" s="69">
        <f>K194</f>
        <v>247913</v>
      </c>
      <c r="L181" s="69">
        <f>L194</f>
        <v>150000</v>
      </c>
      <c r="M181" s="109">
        <f>M194</f>
        <v>0</v>
      </c>
      <c r="N181" s="90">
        <f t="shared" si="19"/>
        <v>96.92536965084759</v>
      </c>
    </row>
    <row r="182" spans="1:14" ht="13.5" customHeight="1">
      <c r="A182" s="68"/>
      <c r="B182" s="50">
        <v>70005</v>
      </c>
      <c r="C182" s="41" t="s">
        <v>14</v>
      </c>
      <c r="D182" s="55">
        <f t="shared" si="16"/>
        <v>9642</v>
      </c>
      <c r="E182" s="69">
        <f>E207</f>
        <v>7910</v>
      </c>
      <c r="F182" s="69">
        <f>F207</f>
        <v>0</v>
      </c>
      <c r="G182" s="69">
        <f>G207</f>
        <v>0</v>
      </c>
      <c r="H182" s="70">
        <f>H207</f>
        <v>1732</v>
      </c>
      <c r="I182" s="108">
        <f t="shared" si="12"/>
        <v>9642</v>
      </c>
      <c r="J182" s="69">
        <f>J207</f>
        <v>7910</v>
      </c>
      <c r="K182" s="69">
        <f>K207</f>
        <v>0</v>
      </c>
      <c r="L182" s="69">
        <f>L207</f>
        <v>0</v>
      </c>
      <c r="M182" s="109">
        <f>M207</f>
        <v>1732</v>
      </c>
      <c r="N182" s="88">
        <f t="shared" si="19"/>
        <v>100</v>
      </c>
    </row>
    <row r="183" spans="1:14" ht="13.5" customHeight="1">
      <c r="A183" s="71"/>
      <c r="B183" s="12">
        <v>71015</v>
      </c>
      <c r="C183" s="13" t="s">
        <v>115</v>
      </c>
      <c r="D183" s="14">
        <f t="shared" si="16"/>
        <v>4000</v>
      </c>
      <c r="E183" s="15">
        <f>E229</f>
        <v>0</v>
      </c>
      <c r="F183" s="15">
        <f>F232</f>
        <v>0</v>
      </c>
      <c r="G183" s="15">
        <f>G229</f>
        <v>0</v>
      </c>
      <c r="H183" s="16">
        <f>H232</f>
        <v>4000</v>
      </c>
      <c r="I183" s="103">
        <f t="shared" si="12"/>
        <v>3990</v>
      </c>
      <c r="J183" s="15">
        <f>J229</f>
        <v>0</v>
      </c>
      <c r="K183" s="15">
        <f>K232</f>
        <v>0</v>
      </c>
      <c r="L183" s="15">
        <f>L229</f>
        <v>0</v>
      </c>
      <c r="M183" s="104">
        <f>M232</f>
        <v>3990</v>
      </c>
      <c r="N183" s="88">
        <f t="shared" si="19"/>
        <v>99.75</v>
      </c>
    </row>
    <row r="184" spans="1:14" ht="13.5" customHeight="1">
      <c r="A184" s="71"/>
      <c r="B184" s="12">
        <v>75405</v>
      </c>
      <c r="C184" s="13" t="s">
        <v>303</v>
      </c>
      <c r="D184" s="14">
        <f>SUM(E184:H184)</f>
        <v>25000</v>
      </c>
      <c r="E184" s="15">
        <f>E222</f>
        <v>25000</v>
      </c>
      <c r="F184" s="15">
        <f>F222</f>
        <v>0</v>
      </c>
      <c r="G184" s="15">
        <f>G222</f>
        <v>0</v>
      </c>
      <c r="H184" s="16">
        <f>H222</f>
        <v>0</v>
      </c>
      <c r="I184" s="103">
        <f t="shared" si="12"/>
        <v>25000</v>
      </c>
      <c r="J184" s="15">
        <f>J222</f>
        <v>25000</v>
      </c>
      <c r="K184" s="15">
        <f>K222</f>
        <v>0</v>
      </c>
      <c r="L184" s="15">
        <f>L222</f>
        <v>0</v>
      </c>
      <c r="M184" s="104">
        <f>M222</f>
        <v>0</v>
      </c>
      <c r="N184" s="88">
        <f t="shared" si="19"/>
        <v>100</v>
      </c>
    </row>
    <row r="185" spans="1:14" ht="13.5" customHeight="1">
      <c r="A185" s="71"/>
      <c r="B185" s="12">
        <v>75414</v>
      </c>
      <c r="C185" s="13" t="s">
        <v>116</v>
      </c>
      <c r="D185" s="14">
        <f t="shared" si="16"/>
        <v>60000</v>
      </c>
      <c r="E185" s="15">
        <f>E224</f>
        <v>0</v>
      </c>
      <c r="F185" s="15">
        <f>F224</f>
        <v>0</v>
      </c>
      <c r="G185" s="15">
        <f>G224</f>
        <v>0</v>
      </c>
      <c r="H185" s="16">
        <f>H224</f>
        <v>60000</v>
      </c>
      <c r="I185" s="103">
        <f t="shared" si="12"/>
        <v>60000</v>
      </c>
      <c r="J185" s="15">
        <f>J224</f>
        <v>0</v>
      </c>
      <c r="K185" s="15">
        <f>K224</f>
        <v>0</v>
      </c>
      <c r="L185" s="15">
        <f>L224</f>
        <v>0</v>
      </c>
      <c r="M185" s="104">
        <f>M224</f>
        <v>60000</v>
      </c>
      <c r="N185" s="88">
        <f t="shared" si="19"/>
        <v>100</v>
      </c>
    </row>
    <row r="186" spans="1:14" ht="13.5" customHeight="1">
      <c r="A186" s="71"/>
      <c r="B186" s="12">
        <v>80120</v>
      </c>
      <c r="C186" s="13" t="s">
        <v>259</v>
      </c>
      <c r="D186" s="14">
        <f>SUM(E186:H186)</f>
        <v>279000</v>
      </c>
      <c r="E186" s="15">
        <f>E210</f>
        <v>279000</v>
      </c>
      <c r="F186" s="15">
        <f aca="true" t="shared" si="20" ref="F186:H187">F211</f>
        <v>0</v>
      </c>
      <c r="G186" s="15">
        <f t="shared" si="20"/>
        <v>0</v>
      </c>
      <c r="H186" s="16">
        <f t="shared" si="20"/>
        <v>0</v>
      </c>
      <c r="I186" s="103">
        <f t="shared" si="12"/>
        <v>271040</v>
      </c>
      <c r="J186" s="15">
        <f>J210</f>
        <v>271040</v>
      </c>
      <c r="K186" s="15">
        <f aca="true" t="shared" si="21" ref="K186:M187">K211</f>
        <v>0</v>
      </c>
      <c r="L186" s="15">
        <f t="shared" si="21"/>
        <v>0</v>
      </c>
      <c r="M186" s="104">
        <f t="shared" si="21"/>
        <v>0</v>
      </c>
      <c r="N186" s="88">
        <f>I186/D186*100</f>
        <v>97.14695340501792</v>
      </c>
    </row>
    <row r="187" spans="1:14" ht="13.5" customHeight="1">
      <c r="A187" s="71"/>
      <c r="B187" s="12">
        <v>80130</v>
      </c>
      <c r="C187" s="13" t="s">
        <v>117</v>
      </c>
      <c r="D187" s="14">
        <f t="shared" si="16"/>
        <v>2245507</v>
      </c>
      <c r="E187" s="15">
        <f>E212</f>
        <v>721247</v>
      </c>
      <c r="F187" s="15">
        <f t="shared" si="20"/>
        <v>0</v>
      </c>
      <c r="G187" s="15">
        <f t="shared" si="20"/>
        <v>780000</v>
      </c>
      <c r="H187" s="16">
        <f t="shared" si="20"/>
        <v>744260</v>
      </c>
      <c r="I187" s="103">
        <f t="shared" si="12"/>
        <v>2234462</v>
      </c>
      <c r="J187" s="15">
        <f>J212</f>
        <v>710202</v>
      </c>
      <c r="K187" s="15">
        <f t="shared" si="21"/>
        <v>0</v>
      </c>
      <c r="L187" s="15">
        <f t="shared" si="21"/>
        <v>780000</v>
      </c>
      <c r="M187" s="104">
        <f t="shared" si="21"/>
        <v>744260</v>
      </c>
      <c r="N187" s="88">
        <f t="shared" si="19"/>
        <v>99.5081288991751</v>
      </c>
    </row>
    <row r="188" spans="1:14" ht="13.5" customHeight="1">
      <c r="A188" s="68"/>
      <c r="B188" s="50">
        <v>80140</v>
      </c>
      <c r="C188" s="41" t="s">
        <v>304</v>
      </c>
      <c r="D188" s="55">
        <f t="shared" si="16"/>
        <v>90000</v>
      </c>
      <c r="E188" s="69">
        <f>E216</f>
        <v>90000</v>
      </c>
      <c r="F188" s="69">
        <f>F216</f>
        <v>0</v>
      </c>
      <c r="G188" s="69">
        <f>G216</f>
        <v>0</v>
      </c>
      <c r="H188" s="70">
        <f>H216</f>
        <v>0</v>
      </c>
      <c r="I188" s="108">
        <f t="shared" si="12"/>
        <v>87773</v>
      </c>
      <c r="J188" s="69">
        <f>J216</f>
        <v>87773</v>
      </c>
      <c r="K188" s="69">
        <f>K216</f>
        <v>0</v>
      </c>
      <c r="L188" s="69">
        <f>L216</f>
        <v>0</v>
      </c>
      <c r="M188" s="109">
        <f>M216</f>
        <v>0</v>
      </c>
      <c r="N188" s="88">
        <f t="shared" si="19"/>
        <v>97.52555555555556</v>
      </c>
    </row>
    <row r="189" spans="1:14" ht="13.5" customHeight="1">
      <c r="A189" s="71"/>
      <c r="B189" s="12">
        <v>85201</v>
      </c>
      <c r="C189" s="13" t="s">
        <v>118</v>
      </c>
      <c r="D189" s="14">
        <f t="shared" si="16"/>
        <v>416980</v>
      </c>
      <c r="E189" s="15">
        <f>E235+E218</f>
        <v>246980</v>
      </c>
      <c r="F189" s="15">
        <f>F235+F218</f>
        <v>0</v>
      </c>
      <c r="G189" s="15">
        <f>G235+G218</f>
        <v>0</v>
      </c>
      <c r="H189" s="16">
        <f>H235+H218</f>
        <v>170000</v>
      </c>
      <c r="I189" s="103">
        <f t="shared" si="12"/>
        <v>403993</v>
      </c>
      <c r="J189" s="15">
        <f>J235+J218</f>
        <v>247611</v>
      </c>
      <c r="K189" s="15">
        <f>K235+K218</f>
        <v>0</v>
      </c>
      <c r="L189" s="15">
        <f>L235+L218</f>
        <v>0</v>
      </c>
      <c r="M189" s="104">
        <f>M235+M218</f>
        <v>156382</v>
      </c>
      <c r="N189" s="88">
        <f t="shared" si="19"/>
        <v>96.88546213247638</v>
      </c>
    </row>
    <row r="190" spans="1:14" ht="13.5" customHeight="1">
      <c r="A190" s="68"/>
      <c r="B190" s="50">
        <v>85406</v>
      </c>
      <c r="C190" s="41" t="s">
        <v>248</v>
      </c>
      <c r="D190" s="55">
        <f t="shared" si="16"/>
        <v>4879</v>
      </c>
      <c r="E190" s="69">
        <f>E238</f>
        <v>4879</v>
      </c>
      <c r="F190" s="69">
        <f>F238</f>
        <v>0</v>
      </c>
      <c r="G190" s="69">
        <f>G238</f>
        <v>0</v>
      </c>
      <c r="H190" s="70">
        <f>H238</f>
        <v>0</v>
      </c>
      <c r="I190" s="108">
        <f t="shared" si="12"/>
        <v>4879</v>
      </c>
      <c r="J190" s="69">
        <f>J238</f>
        <v>4879</v>
      </c>
      <c r="K190" s="69">
        <f>K238</f>
        <v>0</v>
      </c>
      <c r="L190" s="69">
        <f>L238</f>
        <v>0</v>
      </c>
      <c r="M190" s="109">
        <f>M238</f>
        <v>0</v>
      </c>
      <c r="N190" s="88">
        <f t="shared" si="19"/>
        <v>100</v>
      </c>
    </row>
    <row r="191" spans="1:14" ht="13.5" customHeight="1">
      <c r="A191" s="71"/>
      <c r="B191" s="12">
        <v>92116</v>
      </c>
      <c r="C191" s="13" t="s">
        <v>209</v>
      </c>
      <c r="D191" s="14">
        <f>SUM(E191:H191)</f>
        <v>47000</v>
      </c>
      <c r="E191" s="15">
        <f>E227</f>
        <v>47000</v>
      </c>
      <c r="F191" s="15">
        <f>F228</f>
        <v>0</v>
      </c>
      <c r="G191" s="15">
        <f>G224</f>
        <v>0</v>
      </c>
      <c r="H191" s="16">
        <f>H228</f>
        <v>0</v>
      </c>
      <c r="I191" s="103">
        <f t="shared" si="12"/>
        <v>47000</v>
      </c>
      <c r="J191" s="15">
        <f>J227</f>
        <v>47000</v>
      </c>
      <c r="K191" s="15">
        <f>K228</f>
        <v>0</v>
      </c>
      <c r="L191" s="15">
        <f>L224</f>
        <v>0</v>
      </c>
      <c r="M191" s="104">
        <f>M228</f>
        <v>0</v>
      </c>
      <c r="N191" s="88">
        <f t="shared" si="19"/>
        <v>100</v>
      </c>
    </row>
    <row r="192" spans="1:14" ht="13.5" customHeight="1">
      <c r="A192" s="71"/>
      <c r="B192" s="12">
        <v>92118</v>
      </c>
      <c r="C192" s="13" t="s">
        <v>119</v>
      </c>
      <c r="D192" s="14">
        <f t="shared" si="16"/>
        <v>130000</v>
      </c>
      <c r="E192" s="15">
        <f>E225</f>
        <v>0</v>
      </c>
      <c r="F192" s="15">
        <f>F229</f>
        <v>130000</v>
      </c>
      <c r="G192" s="15">
        <f>G225</f>
        <v>0</v>
      </c>
      <c r="H192" s="16">
        <f>H229</f>
        <v>0</v>
      </c>
      <c r="I192" s="103">
        <f t="shared" si="12"/>
        <v>130000</v>
      </c>
      <c r="J192" s="15">
        <f>J225</f>
        <v>0</v>
      </c>
      <c r="K192" s="15">
        <f>K229</f>
        <v>130000</v>
      </c>
      <c r="L192" s="15">
        <f>L225</f>
        <v>0</v>
      </c>
      <c r="M192" s="104">
        <f>M229</f>
        <v>0</v>
      </c>
      <c r="N192" s="89">
        <f>I192/D192*100</f>
        <v>100</v>
      </c>
    </row>
    <row r="193" spans="1:14" ht="29.25" customHeight="1">
      <c r="A193" s="1"/>
      <c r="B193" s="1"/>
      <c r="C193" s="1" t="s">
        <v>23</v>
      </c>
      <c r="D193" s="18">
        <f t="shared" si="16"/>
        <v>7599149</v>
      </c>
      <c r="E193" s="6">
        <f>E194+E207+E210+E212+E216+E218</f>
        <v>5453157</v>
      </c>
      <c r="F193" s="6">
        <f>F194+F207+F210+F212+F216+F218</f>
        <v>300000</v>
      </c>
      <c r="G193" s="6">
        <f>G194+G207+G210+G212+G216+G218</f>
        <v>930000</v>
      </c>
      <c r="H193" s="7">
        <f>H194+H207+H210+H212+H216+H218</f>
        <v>915992</v>
      </c>
      <c r="I193" s="105">
        <f t="shared" si="12"/>
        <v>7409294</v>
      </c>
      <c r="J193" s="6">
        <f>J194+J207+J210+J212+J216+J218</f>
        <v>5329007</v>
      </c>
      <c r="K193" s="6">
        <f>K194+K207+K210+K212+K216+K218</f>
        <v>247913</v>
      </c>
      <c r="L193" s="6">
        <f>L194+L207+L210+L212+L216+L218</f>
        <v>930000</v>
      </c>
      <c r="M193" s="101">
        <f>M194+M207+M210+M212+M216+M218</f>
        <v>902374</v>
      </c>
      <c r="N193" s="87">
        <f aca="true" t="shared" si="22" ref="N193:N198">I193/D193*100</f>
        <v>97.50162814283547</v>
      </c>
    </row>
    <row r="194" spans="1:14" ht="27" customHeight="1">
      <c r="A194" s="1"/>
      <c r="B194" s="1" t="s">
        <v>120</v>
      </c>
      <c r="C194" s="1" t="s">
        <v>121</v>
      </c>
      <c r="D194" s="18">
        <f t="shared" si="16"/>
        <v>4643000</v>
      </c>
      <c r="E194" s="6">
        <f>SUM(E195:E206)</f>
        <v>4193000</v>
      </c>
      <c r="F194" s="6">
        <f>SUM(F195:F206)</f>
        <v>300000</v>
      </c>
      <c r="G194" s="6">
        <f>SUM(G195:G206)</f>
        <v>150000</v>
      </c>
      <c r="H194" s="7">
        <f>SUM(H195:H203)</f>
        <v>0</v>
      </c>
      <c r="I194" s="105">
        <f t="shared" si="12"/>
        <v>4487364</v>
      </c>
      <c r="J194" s="6">
        <f>SUM(J195:J206)</f>
        <v>4089451</v>
      </c>
      <c r="K194" s="6">
        <f>SUM(K195:K206)</f>
        <v>247913</v>
      </c>
      <c r="L194" s="6">
        <f>SUM(L195:L206)</f>
        <v>150000</v>
      </c>
      <c r="M194" s="101">
        <f>SUM(M195:M203)</f>
        <v>0</v>
      </c>
      <c r="N194" s="87">
        <f t="shared" si="22"/>
        <v>96.64794314021107</v>
      </c>
    </row>
    <row r="195" spans="1:14" ht="24.75" customHeight="1">
      <c r="A195" s="39" t="s">
        <v>26</v>
      </c>
      <c r="B195" s="40" t="s">
        <v>34</v>
      </c>
      <c r="C195" s="41" t="s">
        <v>122</v>
      </c>
      <c r="D195" s="55">
        <f t="shared" si="16"/>
        <v>145000</v>
      </c>
      <c r="E195" s="43">
        <v>145000</v>
      </c>
      <c r="F195" s="43">
        <v>0</v>
      </c>
      <c r="G195" s="43">
        <v>0</v>
      </c>
      <c r="H195" s="51">
        <v>0</v>
      </c>
      <c r="I195" s="108">
        <f t="shared" si="12"/>
        <v>142642</v>
      </c>
      <c r="J195" s="43">
        <v>142642</v>
      </c>
      <c r="K195" s="43">
        <v>0</v>
      </c>
      <c r="L195" s="43">
        <v>0</v>
      </c>
      <c r="M195" s="118">
        <v>0</v>
      </c>
      <c r="N195" s="88">
        <f t="shared" si="22"/>
        <v>98.37379310344826</v>
      </c>
    </row>
    <row r="196" spans="1:14" ht="13.5" customHeight="1">
      <c r="A196" s="17" t="s">
        <v>32</v>
      </c>
      <c r="B196" s="12" t="s">
        <v>27</v>
      </c>
      <c r="C196" s="56" t="s">
        <v>123</v>
      </c>
      <c r="D196" s="14">
        <f t="shared" si="16"/>
        <v>2990000</v>
      </c>
      <c r="E196" s="57">
        <v>2840000</v>
      </c>
      <c r="F196" s="57">
        <v>0</v>
      </c>
      <c r="G196" s="57">
        <v>150000</v>
      </c>
      <c r="H196" s="58">
        <v>0</v>
      </c>
      <c r="I196" s="103">
        <f t="shared" si="12"/>
        <v>2978960</v>
      </c>
      <c r="J196" s="57">
        <v>2828960</v>
      </c>
      <c r="K196" s="57">
        <v>0</v>
      </c>
      <c r="L196" s="57">
        <v>150000</v>
      </c>
      <c r="M196" s="127">
        <v>0</v>
      </c>
      <c r="N196" s="88">
        <f t="shared" si="22"/>
        <v>99.63076923076923</v>
      </c>
    </row>
    <row r="197" spans="1:14" ht="24" customHeight="1">
      <c r="A197" s="33" t="s">
        <v>33</v>
      </c>
      <c r="B197" s="12" t="s">
        <v>27</v>
      </c>
      <c r="C197" s="13" t="s">
        <v>124</v>
      </c>
      <c r="D197" s="14">
        <f t="shared" si="16"/>
        <v>300000</v>
      </c>
      <c r="E197" s="57">
        <v>0</v>
      </c>
      <c r="F197" s="57">
        <v>300000</v>
      </c>
      <c r="G197" s="57">
        <v>0</v>
      </c>
      <c r="H197" s="58">
        <v>0</v>
      </c>
      <c r="I197" s="103">
        <f t="shared" si="12"/>
        <v>247913</v>
      </c>
      <c r="J197" s="57">
        <v>0</v>
      </c>
      <c r="K197" s="57">
        <v>247913</v>
      </c>
      <c r="L197" s="57">
        <v>0</v>
      </c>
      <c r="M197" s="127">
        <v>0</v>
      </c>
      <c r="N197" s="88">
        <f t="shared" si="22"/>
        <v>82.63766666666666</v>
      </c>
    </row>
    <row r="198" spans="1:14" ht="13.5" customHeight="1">
      <c r="A198" s="33" t="s">
        <v>36</v>
      </c>
      <c r="B198" s="19" t="s">
        <v>34</v>
      </c>
      <c r="C198" s="28" t="s">
        <v>125</v>
      </c>
      <c r="D198" s="21">
        <f t="shared" si="16"/>
        <v>750000</v>
      </c>
      <c r="E198" s="34">
        <v>750000</v>
      </c>
      <c r="F198" s="34">
        <v>0</v>
      </c>
      <c r="G198" s="34">
        <v>0</v>
      </c>
      <c r="H198" s="49">
        <v>0</v>
      </c>
      <c r="I198" s="106">
        <f t="shared" si="12"/>
        <v>732293</v>
      </c>
      <c r="J198" s="34">
        <v>732293</v>
      </c>
      <c r="K198" s="34">
        <v>0</v>
      </c>
      <c r="L198" s="34">
        <v>0</v>
      </c>
      <c r="M198" s="114">
        <v>0</v>
      </c>
      <c r="N198" s="89">
        <f t="shared" si="22"/>
        <v>97.63906666666666</v>
      </c>
    </row>
    <row r="199" spans="1:14" ht="13.5" customHeight="1">
      <c r="A199" s="39"/>
      <c r="B199" s="40"/>
      <c r="C199" s="41" t="s">
        <v>126</v>
      </c>
      <c r="D199" s="42"/>
      <c r="E199" s="43"/>
      <c r="F199" s="43"/>
      <c r="G199" s="43"/>
      <c r="H199" s="51"/>
      <c r="I199" s="117"/>
      <c r="J199" s="43"/>
      <c r="K199" s="43"/>
      <c r="L199" s="43"/>
      <c r="M199" s="118"/>
      <c r="N199" s="92"/>
    </row>
    <row r="200" spans="1:14" ht="13.5" customHeight="1">
      <c r="A200" s="33" t="s">
        <v>38</v>
      </c>
      <c r="B200" s="19" t="s">
        <v>34</v>
      </c>
      <c r="C200" s="28" t="s">
        <v>127</v>
      </c>
      <c r="D200" s="21">
        <f>SUM(E200:H200)</f>
        <v>340000</v>
      </c>
      <c r="E200" s="34">
        <v>340000</v>
      </c>
      <c r="F200" s="34">
        <v>0</v>
      </c>
      <c r="G200" s="34">
        <v>0</v>
      </c>
      <c r="H200" s="49">
        <v>0</v>
      </c>
      <c r="I200" s="106">
        <f>SUM(J200:M200)</f>
        <v>326059</v>
      </c>
      <c r="J200" s="34">
        <v>326059</v>
      </c>
      <c r="K200" s="34">
        <v>0</v>
      </c>
      <c r="L200" s="34">
        <v>0</v>
      </c>
      <c r="M200" s="114">
        <v>0</v>
      </c>
      <c r="N200" s="89">
        <f>I200/D200*100</f>
        <v>95.89970588235293</v>
      </c>
    </row>
    <row r="201" spans="1:14" ht="13.5" customHeight="1">
      <c r="A201" s="35"/>
      <c r="B201" s="24"/>
      <c r="C201" s="36" t="s">
        <v>210</v>
      </c>
      <c r="D201" s="37"/>
      <c r="E201" s="38"/>
      <c r="F201" s="38"/>
      <c r="G201" s="38"/>
      <c r="H201" s="54"/>
      <c r="I201" s="115"/>
      <c r="J201" s="38"/>
      <c r="K201" s="38"/>
      <c r="L201" s="38"/>
      <c r="M201" s="116"/>
      <c r="N201" s="91"/>
    </row>
    <row r="202" spans="1:14" ht="13.5" customHeight="1">
      <c r="A202" s="19" t="s">
        <v>41</v>
      </c>
      <c r="B202" s="12" t="s">
        <v>34</v>
      </c>
      <c r="C202" s="56" t="s">
        <v>128</v>
      </c>
      <c r="D202" s="14">
        <f>SUM(E202:H202)</f>
        <v>53000</v>
      </c>
      <c r="E202" s="57">
        <v>53000</v>
      </c>
      <c r="F202" s="57">
        <v>0</v>
      </c>
      <c r="G202" s="57">
        <v>0</v>
      </c>
      <c r="H202" s="58">
        <v>0</v>
      </c>
      <c r="I202" s="103">
        <f>SUM(J202:M202)</f>
        <v>52117</v>
      </c>
      <c r="J202" s="57">
        <v>52117</v>
      </c>
      <c r="K202" s="57">
        <v>0</v>
      </c>
      <c r="L202" s="57">
        <v>0</v>
      </c>
      <c r="M202" s="127">
        <v>0</v>
      </c>
      <c r="N202" s="89">
        <f>I202/D202*100</f>
        <v>98.33396226415094</v>
      </c>
    </row>
    <row r="203" spans="1:14" ht="13.5" customHeight="1">
      <c r="A203" s="33" t="s">
        <v>43</v>
      </c>
      <c r="B203" s="19" t="s">
        <v>34</v>
      </c>
      <c r="C203" s="28" t="s">
        <v>129</v>
      </c>
      <c r="D203" s="21">
        <f>SUM(E203:H203)</f>
        <v>10000</v>
      </c>
      <c r="E203" s="34">
        <v>10000</v>
      </c>
      <c r="F203" s="34">
        <v>0</v>
      </c>
      <c r="G203" s="34">
        <v>0</v>
      </c>
      <c r="H203" s="49">
        <v>0</v>
      </c>
      <c r="I203" s="106">
        <f>SUM(J203:M203)</f>
        <v>6904</v>
      </c>
      <c r="J203" s="34">
        <v>6904</v>
      </c>
      <c r="K203" s="34">
        <v>0</v>
      </c>
      <c r="L203" s="34">
        <v>0</v>
      </c>
      <c r="M203" s="114">
        <v>0</v>
      </c>
      <c r="N203" s="89">
        <f>I203/D203*100</f>
        <v>69.04</v>
      </c>
    </row>
    <row r="204" spans="1:14" ht="13.5" customHeight="1">
      <c r="A204" s="39"/>
      <c r="B204" s="40"/>
      <c r="C204" s="41" t="s">
        <v>130</v>
      </c>
      <c r="D204" s="42"/>
      <c r="E204" s="43"/>
      <c r="F204" s="43"/>
      <c r="G204" s="43"/>
      <c r="H204" s="51"/>
      <c r="I204" s="117"/>
      <c r="J204" s="43"/>
      <c r="K204" s="43"/>
      <c r="L204" s="43"/>
      <c r="M204" s="118"/>
      <c r="N204" s="92"/>
    </row>
    <row r="205" spans="1:14" ht="13.5" customHeight="1">
      <c r="A205" s="29" t="s">
        <v>46</v>
      </c>
      <c r="B205" s="17" t="s">
        <v>34</v>
      </c>
      <c r="C205" s="13" t="s">
        <v>224</v>
      </c>
      <c r="D205" s="14">
        <f>SUM(E205:H205)</f>
        <v>50000</v>
      </c>
      <c r="E205" s="31">
        <v>50000</v>
      </c>
      <c r="F205" s="31">
        <v>0</v>
      </c>
      <c r="G205" s="31">
        <v>0</v>
      </c>
      <c r="H205" s="32">
        <v>0</v>
      </c>
      <c r="I205" s="103">
        <f aca="true" t="shared" si="23" ref="I205:I219">SUM(J205:M205)</f>
        <v>476</v>
      </c>
      <c r="J205" s="31">
        <v>476</v>
      </c>
      <c r="K205" s="31">
        <v>0</v>
      </c>
      <c r="L205" s="31">
        <v>0</v>
      </c>
      <c r="M205" s="113">
        <v>0</v>
      </c>
      <c r="N205" s="89">
        <f>I205/D205*100</f>
        <v>0.9520000000000001</v>
      </c>
    </row>
    <row r="206" spans="1:14" ht="13.5" customHeight="1">
      <c r="A206" s="29" t="s">
        <v>86</v>
      </c>
      <c r="B206" s="17" t="s">
        <v>34</v>
      </c>
      <c r="C206" s="13" t="s">
        <v>211</v>
      </c>
      <c r="D206" s="14">
        <f>SUM(E206:H206)</f>
        <v>5000</v>
      </c>
      <c r="E206" s="31">
        <v>5000</v>
      </c>
      <c r="F206" s="31">
        <v>0</v>
      </c>
      <c r="G206" s="31">
        <v>0</v>
      </c>
      <c r="H206" s="32">
        <v>0</v>
      </c>
      <c r="I206" s="103">
        <f t="shared" si="23"/>
        <v>0</v>
      </c>
      <c r="J206" s="31">
        <v>0</v>
      </c>
      <c r="K206" s="31">
        <v>0</v>
      </c>
      <c r="L206" s="31">
        <v>0</v>
      </c>
      <c r="M206" s="113">
        <v>0</v>
      </c>
      <c r="N206" s="88">
        <f>SUM(O206:R206)</f>
        <v>0</v>
      </c>
    </row>
    <row r="207" spans="1:14" ht="29.25" customHeight="1">
      <c r="A207" s="40"/>
      <c r="B207" s="44" t="s">
        <v>49</v>
      </c>
      <c r="C207" s="44" t="s">
        <v>131</v>
      </c>
      <c r="D207" s="45">
        <f aca="true" t="shared" si="24" ref="D207:D251">SUM(E207:H207)</f>
        <v>9642</v>
      </c>
      <c r="E207" s="46">
        <f>SUM(E208:E209)</f>
        <v>7910</v>
      </c>
      <c r="F207" s="46">
        <f>SUM(F208)</f>
        <v>0</v>
      </c>
      <c r="G207" s="46">
        <f>SUM(G208)</f>
        <v>0</v>
      </c>
      <c r="H207" s="47">
        <f>SUM(H209)</f>
        <v>1732</v>
      </c>
      <c r="I207" s="119">
        <f t="shared" si="23"/>
        <v>9642</v>
      </c>
      <c r="J207" s="46">
        <f>SUM(J208:J209)</f>
        <v>7910</v>
      </c>
      <c r="K207" s="46">
        <f>SUM(K208)</f>
        <v>0</v>
      </c>
      <c r="L207" s="46">
        <f>SUM(L208)</f>
        <v>0</v>
      </c>
      <c r="M207" s="120">
        <f>SUM(M209)</f>
        <v>1732</v>
      </c>
      <c r="N207" s="87">
        <f aca="true" t="shared" si="25" ref="N207:N216">I207/D207*100</f>
        <v>100</v>
      </c>
    </row>
    <row r="208" spans="1:14" ht="26.25" customHeight="1">
      <c r="A208" s="17" t="s">
        <v>26</v>
      </c>
      <c r="B208" s="12" t="s">
        <v>51</v>
      </c>
      <c r="C208" s="13" t="s">
        <v>132</v>
      </c>
      <c r="D208" s="14">
        <f t="shared" si="24"/>
        <v>7910</v>
      </c>
      <c r="E208" s="57">
        <v>7910</v>
      </c>
      <c r="F208" s="57">
        <v>0</v>
      </c>
      <c r="G208" s="57">
        <v>0</v>
      </c>
      <c r="H208" s="58">
        <v>0</v>
      </c>
      <c r="I208" s="103">
        <f t="shared" si="23"/>
        <v>7910</v>
      </c>
      <c r="J208" s="57">
        <v>7910</v>
      </c>
      <c r="K208" s="57">
        <v>0</v>
      </c>
      <c r="L208" s="57">
        <v>0</v>
      </c>
      <c r="M208" s="127">
        <v>0</v>
      </c>
      <c r="N208" s="88">
        <f t="shared" si="25"/>
        <v>100</v>
      </c>
    </row>
    <row r="209" spans="1:14" ht="26.25" customHeight="1">
      <c r="A209" s="17" t="s">
        <v>32</v>
      </c>
      <c r="B209" s="12" t="s">
        <v>51</v>
      </c>
      <c r="C209" s="13" t="s">
        <v>212</v>
      </c>
      <c r="D209" s="14">
        <f>SUM(E209:H209)</f>
        <v>1732</v>
      </c>
      <c r="E209" s="57">
        <v>0</v>
      </c>
      <c r="F209" s="57">
        <v>0</v>
      </c>
      <c r="G209" s="57">
        <v>0</v>
      </c>
      <c r="H209" s="58">
        <v>1732</v>
      </c>
      <c r="I209" s="103">
        <f t="shared" si="23"/>
        <v>1732</v>
      </c>
      <c r="J209" s="57">
        <v>0</v>
      </c>
      <c r="K209" s="57">
        <v>0</v>
      </c>
      <c r="L209" s="57">
        <v>0</v>
      </c>
      <c r="M209" s="127">
        <v>1732</v>
      </c>
      <c r="N209" s="88">
        <f t="shared" si="25"/>
        <v>100</v>
      </c>
    </row>
    <row r="210" spans="1:14" ht="27" customHeight="1">
      <c r="A210" s="17"/>
      <c r="B210" s="1" t="s">
        <v>256</v>
      </c>
      <c r="C210" s="1" t="s">
        <v>257</v>
      </c>
      <c r="D210" s="18">
        <f>SUM(E210:H210)</f>
        <v>279000</v>
      </c>
      <c r="E210" s="10">
        <f>SUM(E211:E211)</f>
        <v>279000</v>
      </c>
      <c r="F210" s="10">
        <f>SUM(F211:F212)</f>
        <v>0</v>
      </c>
      <c r="G210" s="10">
        <f>SUM(G211:G211)</f>
        <v>0</v>
      </c>
      <c r="H210" s="11">
        <f>SUM(H211:H211)</f>
        <v>0</v>
      </c>
      <c r="I210" s="105">
        <f t="shared" si="23"/>
        <v>271040</v>
      </c>
      <c r="J210" s="10">
        <f>SUM(J211:J211)</f>
        <v>271040</v>
      </c>
      <c r="K210" s="10">
        <f>SUM(K211:K212)</f>
        <v>0</v>
      </c>
      <c r="L210" s="10">
        <f>SUM(L211:L211)</f>
        <v>0</v>
      </c>
      <c r="M210" s="102">
        <f>SUM(M211:M211)</f>
        <v>0</v>
      </c>
      <c r="N210" s="87">
        <f>I210/D210*100</f>
        <v>97.14695340501792</v>
      </c>
    </row>
    <row r="211" spans="1:14" ht="13.5" customHeight="1">
      <c r="A211" s="17" t="s">
        <v>26</v>
      </c>
      <c r="B211" s="12" t="s">
        <v>27</v>
      </c>
      <c r="C211" s="13" t="s">
        <v>258</v>
      </c>
      <c r="D211" s="14">
        <f>SUM(E211:H211)</f>
        <v>279000</v>
      </c>
      <c r="E211" s="57">
        <v>279000</v>
      </c>
      <c r="F211" s="57">
        <v>0</v>
      </c>
      <c r="G211" s="57">
        <v>0</v>
      </c>
      <c r="H211" s="58">
        <v>0</v>
      </c>
      <c r="I211" s="103">
        <f t="shared" si="23"/>
        <v>271040</v>
      </c>
      <c r="J211" s="57">
        <v>271040</v>
      </c>
      <c r="K211" s="57">
        <v>0</v>
      </c>
      <c r="L211" s="57">
        <v>0</v>
      </c>
      <c r="M211" s="127">
        <v>0</v>
      </c>
      <c r="N211" s="88">
        <f>I211/D211*100</f>
        <v>97.14695340501792</v>
      </c>
    </row>
    <row r="212" spans="1:14" ht="27" customHeight="1">
      <c r="A212" s="17"/>
      <c r="B212" s="1" t="s">
        <v>133</v>
      </c>
      <c r="C212" s="1" t="s">
        <v>134</v>
      </c>
      <c r="D212" s="18">
        <f t="shared" si="24"/>
        <v>2245507</v>
      </c>
      <c r="E212" s="10">
        <f>SUM(E213:E215)</f>
        <v>721247</v>
      </c>
      <c r="F212" s="10">
        <f>SUM(F213:F214)</f>
        <v>0</v>
      </c>
      <c r="G212" s="10">
        <f>SUM(G213:G214)</f>
        <v>780000</v>
      </c>
      <c r="H212" s="11">
        <f>SUM(H213:H214)</f>
        <v>744260</v>
      </c>
      <c r="I212" s="105">
        <f t="shared" si="23"/>
        <v>2234462</v>
      </c>
      <c r="J212" s="10">
        <f>SUM(J213:J215)</f>
        <v>710202</v>
      </c>
      <c r="K212" s="10">
        <f>SUM(K213:K214)</f>
        <v>0</v>
      </c>
      <c r="L212" s="10">
        <f>SUM(L213:L214)</f>
        <v>780000</v>
      </c>
      <c r="M212" s="102">
        <f>SUM(M213:M214)</f>
        <v>744260</v>
      </c>
      <c r="N212" s="87">
        <f t="shared" si="25"/>
        <v>99.5081288991751</v>
      </c>
    </row>
    <row r="213" spans="1:14" ht="13.5" customHeight="1">
      <c r="A213" s="17" t="s">
        <v>26</v>
      </c>
      <c r="B213" s="12" t="s">
        <v>27</v>
      </c>
      <c r="C213" s="13" t="s">
        <v>135</v>
      </c>
      <c r="D213" s="14">
        <f t="shared" si="24"/>
        <v>105007</v>
      </c>
      <c r="E213" s="57">
        <v>105007</v>
      </c>
      <c r="F213" s="57">
        <v>0</v>
      </c>
      <c r="G213" s="57">
        <v>0</v>
      </c>
      <c r="H213" s="58">
        <v>0</v>
      </c>
      <c r="I213" s="103">
        <f t="shared" si="23"/>
        <v>104608</v>
      </c>
      <c r="J213" s="57">
        <v>104608</v>
      </c>
      <c r="K213" s="57">
        <v>0</v>
      </c>
      <c r="L213" s="57">
        <v>0</v>
      </c>
      <c r="M213" s="127">
        <v>0</v>
      </c>
      <c r="N213" s="88">
        <f t="shared" si="25"/>
        <v>99.62002533164456</v>
      </c>
    </row>
    <row r="214" spans="1:14" ht="51.75" customHeight="1">
      <c r="A214" s="17" t="s">
        <v>32</v>
      </c>
      <c r="B214" s="17" t="s">
        <v>34</v>
      </c>
      <c r="C214" s="13" t="s">
        <v>213</v>
      </c>
      <c r="D214" s="14">
        <f t="shared" si="24"/>
        <v>2040000</v>
      </c>
      <c r="E214" s="57">
        <v>515740</v>
      </c>
      <c r="F214" s="57">
        <v>0</v>
      </c>
      <c r="G214" s="57">
        <v>780000</v>
      </c>
      <c r="H214" s="58">
        <v>744260</v>
      </c>
      <c r="I214" s="103">
        <f t="shared" si="23"/>
        <v>2037565</v>
      </c>
      <c r="J214" s="57">
        <v>513305</v>
      </c>
      <c r="K214" s="57">
        <v>0</v>
      </c>
      <c r="L214" s="57">
        <v>780000</v>
      </c>
      <c r="M214" s="127">
        <v>744260</v>
      </c>
      <c r="N214" s="88">
        <f t="shared" si="25"/>
        <v>99.88063725490196</v>
      </c>
    </row>
    <row r="215" spans="1:14" ht="27" customHeight="1">
      <c r="A215" s="17" t="s">
        <v>33</v>
      </c>
      <c r="B215" s="12" t="s">
        <v>27</v>
      </c>
      <c r="C215" s="13" t="s">
        <v>255</v>
      </c>
      <c r="D215" s="14">
        <f>SUM(E215:H215)</f>
        <v>100500</v>
      </c>
      <c r="E215" s="57">
        <v>100500</v>
      </c>
      <c r="F215" s="57">
        <v>0</v>
      </c>
      <c r="G215" s="57">
        <v>0</v>
      </c>
      <c r="H215" s="58">
        <v>0</v>
      </c>
      <c r="I215" s="103">
        <f t="shared" si="23"/>
        <v>92289</v>
      </c>
      <c r="J215" s="57">
        <v>92289</v>
      </c>
      <c r="K215" s="57">
        <v>0</v>
      </c>
      <c r="L215" s="57">
        <v>0</v>
      </c>
      <c r="M215" s="127">
        <v>0</v>
      </c>
      <c r="N215" s="88">
        <f>I215/D215*100</f>
        <v>91.82985074626866</v>
      </c>
    </row>
    <row r="216" spans="1:14" ht="25.5" customHeight="1">
      <c r="A216" s="17"/>
      <c r="B216" s="1" t="s">
        <v>136</v>
      </c>
      <c r="C216" s="1" t="s">
        <v>137</v>
      </c>
      <c r="D216" s="18">
        <f t="shared" si="24"/>
        <v>90000</v>
      </c>
      <c r="E216" s="10">
        <f>SUM(E217)</f>
        <v>90000</v>
      </c>
      <c r="F216" s="10">
        <f>SUM(F217)</f>
        <v>0</v>
      </c>
      <c r="G216" s="10">
        <f>SUM(G217)</f>
        <v>0</v>
      </c>
      <c r="H216" s="11">
        <f>SUM(H217)</f>
        <v>0</v>
      </c>
      <c r="I216" s="105">
        <f t="shared" si="23"/>
        <v>87773</v>
      </c>
      <c r="J216" s="10">
        <f>SUM(J217)</f>
        <v>87773</v>
      </c>
      <c r="K216" s="10">
        <f>SUM(K217)</f>
        <v>0</v>
      </c>
      <c r="L216" s="10">
        <f>SUM(L217)</f>
        <v>0</v>
      </c>
      <c r="M216" s="102">
        <f>SUM(M217)</f>
        <v>0</v>
      </c>
      <c r="N216" s="87">
        <f t="shared" si="25"/>
        <v>97.52555555555556</v>
      </c>
    </row>
    <row r="217" spans="1:14" ht="15" customHeight="1">
      <c r="A217" s="17" t="s">
        <v>26</v>
      </c>
      <c r="B217" s="12" t="s">
        <v>27</v>
      </c>
      <c r="C217" s="13" t="s">
        <v>138</v>
      </c>
      <c r="D217" s="14">
        <f t="shared" si="24"/>
        <v>90000</v>
      </c>
      <c r="E217" s="57">
        <v>90000</v>
      </c>
      <c r="F217" s="57">
        <v>0</v>
      </c>
      <c r="G217" s="57">
        <v>0</v>
      </c>
      <c r="H217" s="58">
        <v>0</v>
      </c>
      <c r="I217" s="103">
        <f t="shared" si="23"/>
        <v>87773</v>
      </c>
      <c r="J217" s="57">
        <v>87773</v>
      </c>
      <c r="K217" s="57">
        <v>0</v>
      </c>
      <c r="L217" s="57">
        <v>0</v>
      </c>
      <c r="M217" s="127">
        <v>0</v>
      </c>
      <c r="N217" s="89">
        <f>I217/D217*100</f>
        <v>97.52555555555556</v>
      </c>
    </row>
    <row r="218" spans="1:14" ht="25.5" customHeight="1">
      <c r="A218" s="19"/>
      <c r="B218" s="72" t="s">
        <v>214</v>
      </c>
      <c r="C218" s="72" t="s">
        <v>215</v>
      </c>
      <c r="D218" s="73">
        <f>SUM(E218:H218)</f>
        <v>332000</v>
      </c>
      <c r="E218" s="74">
        <f>SUM(E219)</f>
        <v>162000</v>
      </c>
      <c r="F218" s="74">
        <f>SUM(F219)</f>
        <v>0</v>
      </c>
      <c r="G218" s="74">
        <f>SUM(G219)</f>
        <v>0</v>
      </c>
      <c r="H218" s="75">
        <f>SUM(H219)</f>
        <v>170000</v>
      </c>
      <c r="I218" s="121">
        <f t="shared" si="23"/>
        <v>319013</v>
      </c>
      <c r="J218" s="74">
        <f>SUM(J219)</f>
        <v>162631</v>
      </c>
      <c r="K218" s="74">
        <f>SUM(K219)</f>
        <v>0</v>
      </c>
      <c r="L218" s="74">
        <f>SUM(L219)</f>
        <v>0</v>
      </c>
      <c r="M218" s="122">
        <f>SUM(M219)</f>
        <v>156382</v>
      </c>
      <c r="N218" s="142">
        <f>I218/D218*100</f>
        <v>96.0882530120482</v>
      </c>
    </row>
    <row r="219" spans="1:14" ht="13.5" customHeight="1">
      <c r="A219" s="19" t="s">
        <v>26</v>
      </c>
      <c r="B219" s="48" t="s">
        <v>27</v>
      </c>
      <c r="C219" s="28" t="s">
        <v>249</v>
      </c>
      <c r="D219" s="21">
        <f>SUM(E219:H219)</f>
        <v>332000</v>
      </c>
      <c r="E219" s="60">
        <v>162000</v>
      </c>
      <c r="F219" s="60">
        <v>0</v>
      </c>
      <c r="G219" s="60">
        <v>0</v>
      </c>
      <c r="H219" s="61">
        <v>170000</v>
      </c>
      <c r="I219" s="106">
        <f t="shared" si="23"/>
        <v>319013</v>
      </c>
      <c r="J219" s="60">
        <v>162631</v>
      </c>
      <c r="K219" s="60">
        <v>0</v>
      </c>
      <c r="L219" s="60">
        <v>0</v>
      </c>
      <c r="M219" s="128">
        <v>156382</v>
      </c>
      <c r="N219" s="89">
        <f>I219/D219*100</f>
        <v>96.0882530120482</v>
      </c>
    </row>
    <row r="220" spans="1:14" ht="13.5" customHeight="1">
      <c r="A220" s="40"/>
      <c r="B220" s="50"/>
      <c r="C220" s="41" t="s">
        <v>250</v>
      </c>
      <c r="D220" s="55"/>
      <c r="E220" s="69"/>
      <c r="F220" s="69"/>
      <c r="G220" s="69"/>
      <c r="H220" s="70"/>
      <c r="I220" s="108"/>
      <c r="J220" s="69"/>
      <c r="K220" s="69"/>
      <c r="L220" s="69"/>
      <c r="M220" s="109"/>
      <c r="N220" s="90"/>
    </row>
    <row r="221" spans="1:14" ht="30" customHeight="1">
      <c r="A221" s="44"/>
      <c r="B221" s="44"/>
      <c r="C221" s="44" t="s">
        <v>139</v>
      </c>
      <c r="D221" s="45">
        <f t="shared" si="24"/>
        <v>85000</v>
      </c>
      <c r="E221" s="52">
        <f>E222+E224</f>
        <v>25000</v>
      </c>
      <c r="F221" s="52">
        <f>F222+F224</f>
        <v>0</v>
      </c>
      <c r="G221" s="52">
        <f>G222+G224</f>
        <v>0</v>
      </c>
      <c r="H221" s="53">
        <f>H222+H224</f>
        <v>60000</v>
      </c>
      <c r="I221" s="119">
        <f>SUM(J221:M221)</f>
        <v>85000</v>
      </c>
      <c r="J221" s="52">
        <f>J222+J224</f>
        <v>25000</v>
      </c>
      <c r="K221" s="52">
        <f>K222+K224</f>
        <v>0</v>
      </c>
      <c r="L221" s="52">
        <f>L222+L224</f>
        <v>0</v>
      </c>
      <c r="M221" s="124">
        <f>M222+M224</f>
        <v>60000</v>
      </c>
      <c r="N221" s="142">
        <f aca="true" t="shared" si="26" ref="N221:N251">I221/D221*100</f>
        <v>100</v>
      </c>
    </row>
    <row r="222" spans="1:14" ht="25.5" customHeight="1">
      <c r="A222" s="19"/>
      <c r="B222" s="72" t="s">
        <v>216</v>
      </c>
      <c r="C222" s="72" t="s">
        <v>217</v>
      </c>
      <c r="D222" s="73">
        <f>SUM(E222:H222)</f>
        <v>25000</v>
      </c>
      <c r="E222" s="74">
        <f aca="true" t="shared" si="27" ref="E222:M224">SUM(E223)</f>
        <v>25000</v>
      </c>
      <c r="F222" s="74">
        <f t="shared" si="27"/>
        <v>0</v>
      </c>
      <c r="G222" s="74">
        <f t="shared" si="27"/>
        <v>0</v>
      </c>
      <c r="H222" s="75">
        <f t="shared" si="27"/>
        <v>0</v>
      </c>
      <c r="I222" s="121">
        <f>SUM(J222:M222)</f>
        <v>25000</v>
      </c>
      <c r="J222" s="74">
        <f t="shared" si="27"/>
        <v>25000</v>
      </c>
      <c r="K222" s="74">
        <f t="shared" si="27"/>
        <v>0</v>
      </c>
      <c r="L222" s="74">
        <f t="shared" si="27"/>
        <v>0</v>
      </c>
      <c r="M222" s="122">
        <f t="shared" si="27"/>
        <v>0</v>
      </c>
      <c r="N222" s="142">
        <f t="shared" si="26"/>
        <v>100</v>
      </c>
    </row>
    <row r="223" spans="1:14" ht="24.75" customHeight="1">
      <c r="A223" s="17" t="s">
        <v>26</v>
      </c>
      <c r="B223" s="12" t="s">
        <v>253</v>
      </c>
      <c r="C223" s="13" t="s">
        <v>254</v>
      </c>
      <c r="D223" s="14">
        <f>SUM(E223:H223)</f>
        <v>25000</v>
      </c>
      <c r="E223" s="57">
        <v>25000</v>
      </c>
      <c r="F223" s="57">
        <v>0</v>
      </c>
      <c r="G223" s="57">
        <v>0</v>
      </c>
      <c r="H223" s="58">
        <v>0</v>
      </c>
      <c r="I223" s="103">
        <f>SUM(J223:M223)</f>
        <v>25000</v>
      </c>
      <c r="J223" s="57">
        <v>25000</v>
      </c>
      <c r="K223" s="57">
        <v>0</v>
      </c>
      <c r="L223" s="57">
        <v>0</v>
      </c>
      <c r="M223" s="127">
        <v>0</v>
      </c>
      <c r="N223" s="89">
        <f t="shared" si="26"/>
        <v>100</v>
      </c>
    </row>
    <row r="224" spans="1:14" ht="25.5" customHeight="1">
      <c r="A224" s="19">
        <v>2</v>
      </c>
      <c r="B224" s="72" t="s">
        <v>140</v>
      </c>
      <c r="C224" s="72" t="s">
        <v>141</v>
      </c>
      <c r="D224" s="73">
        <f t="shared" si="24"/>
        <v>60000</v>
      </c>
      <c r="E224" s="74">
        <f t="shared" si="27"/>
        <v>0</v>
      </c>
      <c r="F224" s="74">
        <f t="shared" si="27"/>
        <v>0</v>
      </c>
      <c r="G224" s="74">
        <f t="shared" si="27"/>
        <v>0</v>
      </c>
      <c r="H224" s="75">
        <f t="shared" si="27"/>
        <v>60000</v>
      </c>
      <c r="I224" s="121">
        <f>SUM(J224:M224)</f>
        <v>60000</v>
      </c>
      <c r="J224" s="74">
        <f t="shared" si="27"/>
        <v>0</v>
      </c>
      <c r="K224" s="74">
        <f t="shared" si="27"/>
        <v>0</v>
      </c>
      <c r="L224" s="74">
        <f t="shared" si="27"/>
        <v>0</v>
      </c>
      <c r="M224" s="122">
        <f t="shared" si="27"/>
        <v>60000</v>
      </c>
      <c r="N224" s="87">
        <f t="shared" si="26"/>
        <v>100</v>
      </c>
    </row>
    <row r="225" spans="1:14" ht="25.5" customHeight="1">
      <c r="A225" s="17" t="s">
        <v>26</v>
      </c>
      <c r="B225" s="12" t="s">
        <v>51</v>
      </c>
      <c r="C225" s="13" t="s">
        <v>142</v>
      </c>
      <c r="D225" s="14">
        <f t="shared" si="24"/>
        <v>60000</v>
      </c>
      <c r="E225" s="57">
        <v>0</v>
      </c>
      <c r="F225" s="57">
        <v>0</v>
      </c>
      <c r="G225" s="57">
        <v>0</v>
      </c>
      <c r="H225" s="58">
        <v>60000</v>
      </c>
      <c r="I225" s="103">
        <f>SUM(J225:M225)</f>
        <v>60000</v>
      </c>
      <c r="J225" s="57">
        <v>0</v>
      </c>
      <c r="K225" s="57">
        <v>0</v>
      </c>
      <c r="L225" s="57">
        <v>0</v>
      </c>
      <c r="M225" s="127">
        <v>60000</v>
      </c>
      <c r="N225" s="89">
        <f t="shared" si="26"/>
        <v>100</v>
      </c>
    </row>
    <row r="226" spans="1:14" ht="30" customHeight="1">
      <c r="A226" s="44"/>
      <c r="B226" s="44"/>
      <c r="C226" s="44" t="s">
        <v>143</v>
      </c>
      <c r="D226" s="52">
        <f aca="true" t="shared" si="28" ref="D226:M226">SUM(D228:D229)</f>
        <v>177000</v>
      </c>
      <c r="E226" s="52">
        <f t="shared" si="28"/>
        <v>47000</v>
      </c>
      <c r="F226" s="52">
        <f t="shared" si="28"/>
        <v>130000</v>
      </c>
      <c r="G226" s="52">
        <f t="shared" si="28"/>
        <v>0</v>
      </c>
      <c r="H226" s="53">
        <f t="shared" si="28"/>
        <v>0</v>
      </c>
      <c r="I226" s="133">
        <f t="shared" si="28"/>
        <v>177000</v>
      </c>
      <c r="J226" s="52">
        <f t="shared" si="28"/>
        <v>47000</v>
      </c>
      <c r="K226" s="52">
        <f t="shared" si="28"/>
        <v>130000</v>
      </c>
      <c r="L226" s="52">
        <f t="shared" si="28"/>
        <v>0</v>
      </c>
      <c r="M226" s="124">
        <f t="shared" si="28"/>
        <v>0</v>
      </c>
      <c r="N226" s="87">
        <f t="shared" si="26"/>
        <v>100</v>
      </c>
    </row>
    <row r="227" spans="1:14" ht="25.5" customHeight="1">
      <c r="A227" s="17"/>
      <c r="B227" s="1" t="s">
        <v>218</v>
      </c>
      <c r="C227" s="1" t="s">
        <v>219</v>
      </c>
      <c r="D227" s="18">
        <f>SUM(E227:H227)</f>
        <v>47000</v>
      </c>
      <c r="E227" s="10">
        <f>SUM(E228:E228)</f>
        <v>47000</v>
      </c>
      <c r="F227" s="10">
        <f>SUM(F228:F228)</f>
        <v>0</v>
      </c>
      <c r="G227" s="10">
        <f>SUM(G228:G228)</f>
        <v>0</v>
      </c>
      <c r="H227" s="11">
        <f>SUM(H228:H228)</f>
        <v>0</v>
      </c>
      <c r="I227" s="105">
        <f>SUM(J227:M227)</f>
        <v>47000</v>
      </c>
      <c r="J227" s="10">
        <f>SUM(J228:J228)</f>
        <v>47000</v>
      </c>
      <c r="K227" s="10">
        <f>SUM(K228:K228)</f>
        <v>0</v>
      </c>
      <c r="L227" s="10">
        <f>SUM(L228:L228)</f>
        <v>0</v>
      </c>
      <c r="M227" s="102">
        <f>SUM(M228:M228)</f>
        <v>0</v>
      </c>
      <c r="N227" s="87">
        <f t="shared" si="26"/>
        <v>100</v>
      </c>
    </row>
    <row r="228" spans="1:14" ht="15" customHeight="1">
      <c r="A228" s="17" t="s">
        <v>26</v>
      </c>
      <c r="B228" s="12" t="s">
        <v>146</v>
      </c>
      <c r="C228" s="13" t="s">
        <v>220</v>
      </c>
      <c r="D228" s="14">
        <f>SUM(E228:H228)</f>
        <v>47000</v>
      </c>
      <c r="E228" s="57">
        <v>47000</v>
      </c>
      <c r="F228" s="57"/>
      <c r="G228" s="57"/>
      <c r="H228" s="58">
        <v>0</v>
      </c>
      <c r="I228" s="103">
        <f>SUM(J228:M228)</f>
        <v>47000</v>
      </c>
      <c r="J228" s="57">
        <v>47000</v>
      </c>
      <c r="K228" s="57"/>
      <c r="L228" s="57"/>
      <c r="M228" s="127">
        <v>0</v>
      </c>
      <c r="N228" s="88">
        <f t="shared" si="26"/>
        <v>100</v>
      </c>
    </row>
    <row r="229" spans="1:14" ht="25.5" customHeight="1">
      <c r="A229" s="17"/>
      <c r="B229" s="1" t="s">
        <v>144</v>
      </c>
      <c r="C229" s="1" t="s">
        <v>145</v>
      </c>
      <c r="D229" s="18">
        <f t="shared" si="24"/>
        <v>130000</v>
      </c>
      <c r="E229" s="10">
        <f>SUM(E230:E230)</f>
        <v>0</v>
      </c>
      <c r="F229" s="10">
        <f>SUM(F230:F230)</f>
        <v>130000</v>
      </c>
      <c r="G229" s="10">
        <f>SUM(G230:G230)</f>
        <v>0</v>
      </c>
      <c r="H229" s="11">
        <f>SUM(H230:H230)</f>
        <v>0</v>
      </c>
      <c r="I229" s="105">
        <f aca="true" t="shared" si="29" ref="I229:I251">SUM(J229:M229)</f>
        <v>130000</v>
      </c>
      <c r="J229" s="10">
        <f>SUM(J230:J230)</f>
        <v>0</v>
      </c>
      <c r="K229" s="10">
        <f>SUM(K230:K230)</f>
        <v>130000</v>
      </c>
      <c r="L229" s="10">
        <f>SUM(L230:L230)</f>
        <v>0</v>
      </c>
      <c r="M229" s="102">
        <f>SUM(M230:M230)</f>
        <v>0</v>
      </c>
      <c r="N229" s="142">
        <f t="shared" si="26"/>
        <v>100</v>
      </c>
    </row>
    <row r="230" spans="1:14" ht="15" customHeight="1">
      <c r="A230" s="17" t="s">
        <v>26</v>
      </c>
      <c r="B230" s="12" t="s">
        <v>146</v>
      </c>
      <c r="C230" s="13" t="s">
        <v>147</v>
      </c>
      <c r="D230" s="14">
        <f t="shared" si="24"/>
        <v>130000</v>
      </c>
      <c r="E230" s="57"/>
      <c r="F230" s="57">
        <v>130000</v>
      </c>
      <c r="G230" s="57"/>
      <c r="H230" s="58">
        <v>0</v>
      </c>
      <c r="I230" s="103">
        <f t="shared" si="29"/>
        <v>130000</v>
      </c>
      <c r="J230" s="57"/>
      <c r="K230" s="57">
        <v>130000</v>
      </c>
      <c r="L230" s="57"/>
      <c r="M230" s="127">
        <v>0</v>
      </c>
      <c r="N230" s="89">
        <f t="shared" si="26"/>
        <v>100</v>
      </c>
    </row>
    <row r="231" spans="1:14" ht="26.25" customHeight="1">
      <c r="A231" s="1"/>
      <c r="B231" s="1"/>
      <c r="C231" s="1" t="s">
        <v>148</v>
      </c>
      <c r="D231" s="18">
        <f t="shared" si="24"/>
        <v>4000</v>
      </c>
      <c r="E231" s="6">
        <f>SUM(E232)</f>
        <v>0</v>
      </c>
      <c r="F231" s="6">
        <f>SUM(F232)</f>
        <v>0</v>
      </c>
      <c r="G231" s="6">
        <f>SUM(G232)</f>
        <v>0</v>
      </c>
      <c r="H231" s="7">
        <f>SUM(H232)</f>
        <v>4000</v>
      </c>
      <c r="I231" s="105">
        <f t="shared" si="29"/>
        <v>3990</v>
      </c>
      <c r="J231" s="6">
        <f>SUM(J232)</f>
        <v>0</v>
      </c>
      <c r="K231" s="6">
        <f>SUM(K232)</f>
        <v>0</v>
      </c>
      <c r="L231" s="6">
        <f>SUM(L232)</f>
        <v>0</v>
      </c>
      <c r="M231" s="101">
        <f>SUM(M232)</f>
        <v>3990</v>
      </c>
      <c r="N231" s="142">
        <f t="shared" si="26"/>
        <v>99.75</v>
      </c>
    </row>
    <row r="232" spans="1:14" ht="25.5" customHeight="1">
      <c r="A232" s="17"/>
      <c r="B232" s="1" t="s">
        <v>149</v>
      </c>
      <c r="C232" s="1" t="s">
        <v>150</v>
      </c>
      <c r="D232" s="18">
        <f t="shared" si="24"/>
        <v>4000</v>
      </c>
      <c r="E232" s="10">
        <f>SUM(E233:E233)</f>
        <v>0</v>
      </c>
      <c r="F232" s="10">
        <f>SUM(F233:F233)</f>
        <v>0</v>
      </c>
      <c r="G232" s="10">
        <f>SUM(G233:G233)</f>
        <v>0</v>
      </c>
      <c r="H232" s="11">
        <f>SUM(H233:H233)</f>
        <v>4000</v>
      </c>
      <c r="I232" s="105">
        <f t="shared" si="29"/>
        <v>3990</v>
      </c>
      <c r="J232" s="10">
        <f>SUM(J233:J233)</f>
        <v>0</v>
      </c>
      <c r="K232" s="10">
        <f>SUM(K233:K233)</f>
        <v>0</v>
      </c>
      <c r="L232" s="10">
        <f>SUM(L233:L233)</f>
        <v>0</v>
      </c>
      <c r="M232" s="102">
        <f>SUM(M233:M233)</f>
        <v>3990</v>
      </c>
      <c r="N232" s="142">
        <f t="shared" si="26"/>
        <v>99.75</v>
      </c>
    </row>
    <row r="233" spans="1:14" ht="14.25" customHeight="1">
      <c r="A233" s="17" t="s">
        <v>26</v>
      </c>
      <c r="B233" s="12" t="s">
        <v>51</v>
      </c>
      <c r="C233" s="13" t="s">
        <v>151</v>
      </c>
      <c r="D233" s="14">
        <f t="shared" si="24"/>
        <v>4000</v>
      </c>
      <c r="E233" s="57"/>
      <c r="F233" s="57"/>
      <c r="G233" s="57"/>
      <c r="H233" s="58">
        <v>4000</v>
      </c>
      <c r="I233" s="103">
        <f t="shared" si="29"/>
        <v>3990</v>
      </c>
      <c r="J233" s="57"/>
      <c r="K233" s="57"/>
      <c r="L233" s="57"/>
      <c r="M233" s="127">
        <v>3990</v>
      </c>
      <c r="N233" s="89">
        <f t="shared" si="26"/>
        <v>99.75</v>
      </c>
    </row>
    <row r="234" spans="1:14" ht="24" customHeight="1">
      <c r="A234" s="1"/>
      <c r="B234" s="1"/>
      <c r="C234" s="1" t="s">
        <v>152</v>
      </c>
      <c r="D234" s="18">
        <f t="shared" si="24"/>
        <v>84980</v>
      </c>
      <c r="E234" s="6">
        <f>SUM(E235)</f>
        <v>84980</v>
      </c>
      <c r="F234" s="6">
        <f>SUM(F235)</f>
        <v>0</v>
      </c>
      <c r="G234" s="6">
        <f>SUM(G235)</f>
        <v>0</v>
      </c>
      <c r="H234" s="7">
        <f>SUM(H235)</f>
        <v>0</v>
      </c>
      <c r="I234" s="105">
        <f t="shared" si="29"/>
        <v>84980</v>
      </c>
      <c r="J234" s="6">
        <f>SUM(J235)</f>
        <v>84980</v>
      </c>
      <c r="K234" s="6">
        <f>SUM(K235)</f>
        <v>0</v>
      </c>
      <c r="L234" s="6">
        <f>SUM(L235)</f>
        <v>0</v>
      </c>
      <c r="M234" s="101">
        <f>SUM(M235)</f>
        <v>0</v>
      </c>
      <c r="N234" s="87">
        <f t="shared" si="26"/>
        <v>100</v>
      </c>
    </row>
    <row r="235" spans="1:14" ht="25.5" customHeight="1">
      <c r="A235" s="17"/>
      <c r="B235" s="1" t="s">
        <v>153</v>
      </c>
      <c r="C235" s="1" t="s">
        <v>154</v>
      </c>
      <c r="D235" s="18">
        <f t="shared" si="24"/>
        <v>84980</v>
      </c>
      <c r="E235" s="10">
        <f>SUM(E236:E236)</f>
        <v>84980</v>
      </c>
      <c r="F235" s="10">
        <f>SUM(F236:F236)</f>
        <v>0</v>
      </c>
      <c r="G235" s="10">
        <f>SUM(G236:G236)</f>
        <v>0</v>
      </c>
      <c r="H235" s="11">
        <f>SUM(H236:H236)</f>
        <v>0</v>
      </c>
      <c r="I235" s="105">
        <f t="shared" si="29"/>
        <v>84980</v>
      </c>
      <c r="J235" s="10">
        <f>SUM(J236:J236)</f>
        <v>84980</v>
      </c>
      <c r="K235" s="10">
        <f>SUM(K236:K236)</f>
        <v>0</v>
      </c>
      <c r="L235" s="10">
        <f>SUM(L236:L236)</f>
        <v>0</v>
      </c>
      <c r="M235" s="102">
        <f>SUM(M236:M236)</f>
        <v>0</v>
      </c>
      <c r="N235" s="87">
        <f t="shared" si="26"/>
        <v>100</v>
      </c>
    </row>
    <row r="236" spans="1:14" ht="13.5" customHeight="1">
      <c r="A236" s="17" t="s">
        <v>26</v>
      </c>
      <c r="B236" s="12" t="s">
        <v>51</v>
      </c>
      <c r="C236" s="13" t="s">
        <v>306</v>
      </c>
      <c r="D236" s="14">
        <f t="shared" si="24"/>
        <v>84980</v>
      </c>
      <c r="E236" s="57">
        <v>84980</v>
      </c>
      <c r="F236" s="57">
        <v>0</v>
      </c>
      <c r="G236" s="57"/>
      <c r="H236" s="58">
        <v>0</v>
      </c>
      <c r="I236" s="103">
        <f t="shared" si="29"/>
        <v>84980</v>
      </c>
      <c r="J236" s="57">
        <v>84980</v>
      </c>
      <c r="K236" s="57">
        <v>0</v>
      </c>
      <c r="L236" s="57"/>
      <c r="M236" s="127">
        <v>0</v>
      </c>
      <c r="N236" s="89">
        <f t="shared" si="26"/>
        <v>100</v>
      </c>
    </row>
    <row r="237" spans="1:14" ht="27.75" customHeight="1">
      <c r="A237" s="1"/>
      <c r="B237" s="1"/>
      <c r="C237" s="1" t="s">
        <v>155</v>
      </c>
      <c r="D237" s="18">
        <f t="shared" si="24"/>
        <v>4879</v>
      </c>
      <c r="E237" s="6">
        <f>SUM(E238)</f>
        <v>4879</v>
      </c>
      <c r="F237" s="6">
        <f>SUM(F238)</f>
        <v>0</v>
      </c>
      <c r="G237" s="6">
        <f>SUM(G238)</f>
        <v>0</v>
      </c>
      <c r="H237" s="7">
        <f>SUM(H238)</f>
        <v>0</v>
      </c>
      <c r="I237" s="105">
        <f t="shared" si="29"/>
        <v>4879</v>
      </c>
      <c r="J237" s="6">
        <f>SUM(J238)</f>
        <v>4879</v>
      </c>
      <c r="K237" s="6">
        <f>SUM(K238)</f>
        <v>0</v>
      </c>
      <c r="L237" s="6">
        <f>SUM(L238)</f>
        <v>0</v>
      </c>
      <c r="M237" s="101">
        <f>SUM(M238)</f>
        <v>0</v>
      </c>
      <c r="N237" s="87">
        <f t="shared" si="26"/>
        <v>100</v>
      </c>
    </row>
    <row r="238" spans="1:14" ht="25.5" customHeight="1">
      <c r="A238" s="17"/>
      <c r="B238" s="1" t="s">
        <v>156</v>
      </c>
      <c r="C238" s="1" t="s">
        <v>307</v>
      </c>
      <c r="D238" s="18">
        <f t="shared" si="24"/>
        <v>4879</v>
      </c>
      <c r="E238" s="10">
        <f>SUM(E239:E239)</f>
        <v>4879</v>
      </c>
      <c r="F238" s="10">
        <f>SUM(F239:F239)</f>
        <v>0</v>
      </c>
      <c r="G238" s="10">
        <f>SUM(G239:G239)</f>
        <v>0</v>
      </c>
      <c r="H238" s="11">
        <f>SUM(H239:H239)</f>
        <v>0</v>
      </c>
      <c r="I238" s="105">
        <f t="shared" si="29"/>
        <v>4879</v>
      </c>
      <c r="J238" s="10">
        <f>SUM(J239:J239)</f>
        <v>4879</v>
      </c>
      <c r="K238" s="10">
        <f>SUM(K239:K239)</f>
        <v>0</v>
      </c>
      <c r="L238" s="10">
        <f>SUM(L239:L239)</f>
        <v>0</v>
      </c>
      <c r="M238" s="102">
        <f>SUM(M239:M239)</f>
        <v>0</v>
      </c>
      <c r="N238" s="87">
        <f t="shared" si="26"/>
        <v>100</v>
      </c>
    </row>
    <row r="239" spans="1:14" ht="24" customHeight="1">
      <c r="A239" s="17" t="s">
        <v>26</v>
      </c>
      <c r="B239" s="12" t="s">
        <v>51</v>
      </c>
      <c r="C239" s="13" t="s">
        <v>157</v>
      </c>
      <c r="D239" s="14">
        <f t="shared" si="24"/>
        <v>4879</v>
      </c>
      <c r="E239" s="57">
        <v>4879</v>
      </c>
      <c r="F239" s="57">
        <v>0</v>
      </c>
      <c r="G239" s="57"/>
      <c r="H239" s="58">
        <v>0</v>
      </c>
      <c r="I239" s="103">
        <f t="shared" si="29"/>
        <v>4879</v>
      </c>
      <c r="J239" s="57">
        <v>4879</v>
      </c>
      <c r="K239" s="57">
        <v>0</v>
      </c>
      <c r="L239" s="57"/>
      <c r="M239" s="127">
        <v>0</v>
      </c>
      <c r="N239" s="89">
        <f t="shared" si="26"/>
        <v>100</v>
      </c>
    </row>
    <row r="240" spans="1:14" ht="27.75" customHeight="1">
      <c r="A240" s="1"/>
      <c r="B240" s="1"/>
      <c r="C240" s="1" t="s">
        <v>96</v>
      </c>
      <c r="D240" s="18">
        <f t="shared" si="24"/>
        <v>584230</v>
      </c>
      <c r="E240" s="6">
        <f>SUM(E241)</f>
        <v>584230</v>
      </c>
      <c r="F240" s="6">
        <f>SUM(F241)</f>
        <v>0</v>
      </c>
      <c r="G240" s="6">
        <f>SUM(G241)</f>
        <v>0</v>
      </c>
      <c r="H240" s="7">
        <f>SUM(H241)</f>
        <v>0</v>
      </c>
      <c r="I240" s="105">
        <f t="shared" si="29"/>
        <v>579148</v>
      </c>
      <c r="J240" s="6">
        <f>SUM(J241)</f>
        <v>579148</v>
      </c>
      <c r="K240" s="6">
        <f>SUM(K241)</f>
        <v>0</v>
      </c>
      <c r="L240" s="6">
        <f>SUM(L241)</f>
        <v>0</v>
      </c>
      <c r="M240" s="101">
        <f>SUM(M241)</f>
        <v>0</v>
      </c>
      <c r="N240" s="87">
        <f t="shared" si="26"/>
        <v>99.13013710353799</v>
      </c>
    </row>
    <row r="241" spans="1:14" ht="25.5" customHeight="1">
      <c r="A241" s="17"/>
      <c r="B241" s="1" t="s">
        <v>120</v>
      </c>
      <c r="C241" s="1" t="s">
        <v>221</v>
      </c>
      <c r="D241" s="18">
        <f t="shared" si="24"/>
        <v>584230</v>
      </c>
      <c r="E241" s="10">
        <f>SUM(E242:E251)</f>
        <v>584230</v>
      </c>
      <c r="F241" s="10">
        <f>SUM(F242:F251)</f>
        <v>0</v>
      </c>
      <c r="G241" s="10">
        <f>SUM(G242:G251)</f>
        <v>0</v>
      </c>
      <c r="H241" s="11">
        <f>SUM(H242:H251)</f>
        <v>0</v>
      </c>
      <c r="I241" s="105">
        <f t="shared" si="29"/>
        <v>579148</v>
      </c>
      <c r="J241" s="10">
        <f>SUM(J242:J251)</f>
        <v>579148</v>
      </c>
      <c r="K241" s="10">
        <f>SUM(K242:K251)</f>
        <v>0</v>
      </c>
      <c r="L241" s="10">
        <f>SUM(L242:L251)</f>
        <v>0</v>
      </c>
      <c r="M241" s="102">
        <f>SUM(M242:M251)</f>
        <v>0</v>
      </c>
      <c r="N241" s="87">
        <f t="shared" si="26"/>
        <v>99.13013710353799</v>
      </c>
    </row>
    <row r="242" spans="1:14" ht="26.25" customHeight="1">
      <c r="A242" s="17" t="s">
        <v>26</v>
      </c>
      <c r="B242" s="12" t="s">
        <v>51</v>
      </c>
      <c r="C242" s="13" t="s">
        <v>222</v>
      </c>
      <c r="D242" s="14">
        <f t="shared" si="24"/>
        <v>40000</v>
      </c>
      <c r="E242" s="57">
        <v>40000</v>
      </c>
      <c r="F242" s="57">
        <v>0</v>
      </c>
      <c r="G242" s="57"/>
      <c r="H242" s="58">
        <v>0</v>
      </c>
      <c r="I242" s="103">
        <f t="shared" si="29"/>
        <v>39053</v>
      </c>
      <c r="J242" s="57">
        <v>39053</v>
      </c>
      <c r="K242" s="57">
        <v>0</v>
      </c>
      <c r="L242" s="57"/>
      <c r="M242" s="127">
        <v>0</v>
      </c>
      <c r="N242" s="88">
        <f t="shared" si="26"/>
        <v>97.6325</v>
      </c>
    </row>
    <row r="243" spans="1:14" ht="13.5" customHeight="1">
      <c r="A243" s="17" t="s">
        <v>32</v>
      </c>
      <c r="B243" s="12" t="s">
        <v>51</v>
      </c>
      <c r="C243" s="13" t="s">
        <v>223</v>
      </c>
      <c r="D243" s="14">
        <f t="shared" si="24"/>
        <v>22570</v>
      </c>
      <c r="E243" s="57">
        <v>22570</v>
      </c>
      <c r="F243" s="57">
        <v>0</v>
      </c>
      <c r="G243" s="57"/>
      <c r="H243" s="58">
        <v>0</v>
      </c>
      <c r="I243" s="103">
        <f t="shared" si="29"/>
        <v>22570</v>
      </c>
      <c r="J243" s="57">
        <v>22570</v>
      </c>
      <c r="K243" s="57">
        <v>0</v>
      </c>
      <c r="L243" s="57"/>
      <c r="M243" s="127">
        <v>0</v>
      </c>
      <c r="N243" s="89">
        <f t="shared" si="26"/>
        <v>100</v>
      </c>
    </row>
    <row r="244" spans="1:14" ht="41.25" customHeight="1">
      <c r="A244" s="17" t="s">
        <v>33</v>
      </c>
      <c r="B244" s="29" t="s">
        <v>34</v>
      </c>
      <c r="C244" s="13" t="s">
        <v>242</v>
      </c>
      <c r="D244" s="14">
        <f t="shared" si="24"/>
        <v>11000</v>
      </c>
      <c r="E244" s="57">
        <v>11000</v>
      </c>
      <c r="F244" s="57">
        <v>0</v>
      </c>
      <c r="G244" s="57"/>
      <c r="H244" s="58">
        <v>0</v>
      </c>
      <c r="I244" s="103">
        <f t="shared" si="29"/>
        <v>10236</v>
      </c>
      <c r="J244" s="57">
        <v>10236</v>
      </c>
      <c r="K244" s="57">
        <v>0</v>
      </c>
      <c r="L244" s="57"/>
      <c r="M244" s="127">
        <v>0</v>
      </c>
      <c r="N244" s="89">
        <f t="shared" si="26"/>
        <v>93.05454545454546</v>
      </c>
    </row>
    <row r="245" spans="1:14" ht="26.25" customHeight="1">
      <c r="A245" s="17" t="s">
        <v>36</v>
      </c>
      <c r="B245" s="29" t="s">
        <v>27</v>
      </c>
      <c r="C245" s="13" t="s">
        <v>252</v>
      </c>
      <c r="D245" s="14">
        <f t="shared" si="24"/>
        <v>213000</v>
      </c>
      <c r="E245" s="57">
        <v>213000</v>
      </c>
      <c r="F245" s="57">
        <v>0</v>
      </c>
      <c r="G245" s="57"/>
      <c r="H245" s="58">
        <v>0</v>
      </c>
      <c r="I245" s="103">
        <f t="shared" si="29"/>
        <v>211364</v>
      </c>
      <c r="J245" s="57">
        <v>211364</v>
      </c>
      <c r="K245" s="57">
        <v>0</v>
      </c>
      <c r="L245" s="57"/>
      <c r="M245" s="127">
        <v>0</v>
      </c>
      <c r="N245" s="89">
        <f t="shared" si="26"/>
        <v>99.2319248826291</v>
      </c>
    </row>
    <row r="246" spans="1:14" ht="26.25" customHeight="1">
      <c r="A246" s="17" t="s">
        <v>38</v>
      </c>
      <c r="B246" s="29" t="s">
        <v>27</v>
      </c>
      <c r="C246" s="13" t="s">
        <v>251</v>
      </c>
      <c r="D246" s="14">
        <f t="shared" si="24"/>
        <v>180000</v>
      </c>
      <c r="E246" s="57">
        <v>180000</v>
      </c>
      <c r="F246" s="57">
        <v>0</v>
      </c>
      <c r="G246" s="57"/>
      <c r="H246" s="58">
        <v>0</v>
      </c>
      <c r="I246" s="103">
        <f t="shared" si="29"/>
        <v>179269</v>
      </c>
      <c r="J246" s="57">
        <v>179269</v>
      </c>
      <c r="K246" s="57">
        <v>0</v>
      </c>
      <c r="L246" s="57"/>
      <c r="M246" s="127">
        <v>0</v>
      </c>
      <c r="N246" s="89">
        <f t="shared" si="26"/>
        <v>99.5938888888889</v>
      </c>
    </row>
    <row r="247" spans="1:14" ht="28.5" customHeight="1">
      <c r="A247" s="17" t="s">
        <v>41</v>
      </c>
      <c r="B247" s="29" t="s">
        <v>27</v>
      </c>
      <c r="C247" s="13" t="s">
        <v>225</v>
      </c>
      <c r="D247" s="14">
        <f t="shared" si="24"/>
        <v>7320</v>
      </c>
      <c r="E247" s="57">
        <v>7320</v>
      </c>
      <c r="F247" s="57">
        <v>0</v>
      </c>
      <c r="G247" s="57"/>
      <c r="H247" s="58">
        <v>0</v>
      </c>
      <c r="I247" s="103">
        <f t="shared" si="29"/>
        <v>7320</v>
      </c>
      <c r="J247" s="57">
        <v>7320</v>
      </c>
      <c r="K247" s="57">
        <v>0</v>
      </c>
      <c r="L247" s="57"/>
      <c r="M247" s="127">
        <v>0</v>
      </c>
      <c r="N247" s="89">
        <f t="shared" si="26"/>
        <v>100</v>
      </c>
    </row>
    <row r="248" spans="1:14" ht="13.5" customHeight="1">
      <c r="A248" s="17" t="s">
        <v>43</v>
      </c>
      <c r="B248" s="29" t="s">
        <v>27</v>
      </c>
      <c r="C248" s="13" t="s">
        <v>226</v>
      </c>
      <c r="D248" s="14">
        <f t="shared" si="24"/>
        <v>72400</v>
      </c>
      <c r="E248" s="57">
        <v>72400</v>
      </c>
      <c r="F248" s="57">
        <v>0</v>
      </c>
      <c r="G248" s="57"/>
      <c r="H248" s="58">
        <v>0</v>
      </c>
      <c r="I248" s="103">
        <f t="shared" si="29"/>
        <v>72386</v>
      </c>
      <c r="J248" s="57">
        <v>72386</v>
      </c>
      <c r="K248" s="57">
        <v>0</v>
      </c>
      <c r="L248" s="57"/>
      <c r="M248" s="127">
        <v>0</v>
      </c>
      <c r="N248" s="89">
        <f t="shared" si="26"/>
        <v>99.98066298342542</v>
      </c>
    </row>
    <row r="249" spans="1:14" ht="39.75" customHeight="1">
      <c r="A249" s="17" t="s">
        <v>46</v>
      </c>
      <c r="B249" s="29" t="s">
        <v>27</v>
      </c>
      <c r="C249" s="13" t="s">
        <v>243</v>
      </c>
      <c r="D249" s="14">
        <f t="shared" si="24"/>
        <v>8600</v>
      </c>
      <c r="E249" s="57">
        <v>8600</v>
      </c>
      <c r="F249" s="57">
        <v>0</v>
      </c>
      <c r="G249" s="57"/>
      <c r="H249" s="58">
        <v>0</v>
      </c>
      <c r="I249" s="103">
        <f t="shared" si="29"/>
        <v>8105</v>
      </c>
      <c r="J249" s="57">
        <v>8105</v>
      </c>
      <c r="K249" s="57">
        <v>0</v>
      </c>
      <c r="L249" s="57"/>
      <c r="M249" s="127">
        <v>0</v>
      </c>
      <c r="N249" s="89">
        <f t="shared" si="26"/>
        <v>94.24418604651163</v>
      </c>
    </row>
    <row r="250" spans="1:14" ht="42" customHeight="1">
      <c r="A250" s="17" t="s">
        <v>86</v>
      </c>
      <c r="B250" s="29" t="s">
        <v>27</v>
      </c>
      <c r="C250" s="13" t="s">
        <v>244</v>
      </c>
      <c r="D250" s="14">
        <f t="shared" si="24"/>
        <v>8600</v>
      </c>
      <c r="E250" s="57">
        <v>8600</v>
      </c>
      <c r="F250" s="57">
        <v>0</v>
      </c>
      <c r="G250" s="57"/>
      <c r="H250" s="58">
        <v>0</v>
      </c>
      <c r="I250" s="103">
        <f t="shared" si="29"/>
        <v>8105</v>
      </c>
      <c r="J250" s="57">
        <v>8105</v>
      </c>
      <c r="K250" s="57">
        <v>0</v>
      </c>
      <c r="L250" s="57"/>
      <c r="M250" s="127">
        <v>0</v>
      </c>
      <c r="N250" s="89">
        <f t="shared" si="26"/>
        <v>94.24418604651163</v>
      </c>
    </row>
    <row r="251" spans="1:14" ht="13.5" customHeight="1">
      <c r="A251" s="17" t="s">
        <v>89</v>
      </c>
      <c r="B251" s="29" t="s">
        <v>27</v>
      </c>
      <c r="C251" s="13" t="s">
        <v>227</v>
      </c>
      <c r="D251" s="14">
        <f t="shared" si="24"/>
        <v>20740</v>
      </c>
      <c r="E251" s="57">
        <v>20740</v>
      </c>
      <c r="F251" s="57">
        <v>0</v>
      </c>
      <c r="G251" s="57"/>
      <c r="H251" s="58">
        <v>0</v>
      </c>
      <c r="I251" s="103">
        <f t="shared" si="29"/>
        <v>20740</v>
      </c>
      <c r="J251" s="57">
        <v>20740</v>
      </c>
      <c r="K251" s="57">
        <v>0</v>
      </c>
      <c r="L251" s="57"/>
      <c r="M251" s="127">
        <v>0</v>
      </c>
      <c r="N251" s="143">
        <f t="shared" si="26"/>
        <v>100</v>
      </c>
    </row>
    <row r="252" ht="15" customHeight="1">
      <c r="N252" s="85"/>
    </row>
    <row r="253" ht="15" customHeight="1">
      <c r="N253" s="85"/>
    </row>
    <row r="254" ht="15" customHeight="1">
      <c r="N254" s="85"/>
    </row>
    <row r="255" ht="15" customHeight="1">
      <c r="N255" s="85"/>
    </row>
    <row r="256" ht="15" customHeight="1">
      <c r="N256" s="85"/>
    </row>
    <row r="257" ht="15" customHeight="1">
      <c r="N257" s="85"/>
    </row>
    <row r="258" ht="15" customHeight="1">
      <c r="N258" s="85"/>
    </row>
    <row r="259" ht="12.75">
      <c r="N259" s="85"/>
    </row>
    <row r="260" ht="12.75">
      <c r="N260" s="85"/>
    </row>
    <row r="261" ht="12.75">
      <c r="N261" s="85"/>
    </row>
    <row r="262" ht="12.75">
      <c r="N262" s="85"/>
    </row>
    <row r="263" ht="12.75">
      <c r="N263" s="85"/>
    </row>
    <row r="264" ht="12.75">
      <c r="N264" s="85"/>
    </row>
    <row r="265" ht="12.75">
      <c r="N265" s="85"/>
    </row>
    <row r="266" ht="12.75">
      <c r="N266" s="85"/>
    </row>
    <row r="267" ht="12.75">
      <c r="N267" s="85"/>
    </row>
    <row r="268" ht="12.75">
      <c r="N268" s="85"/>
    </row>
    <row r="269" ht="12.75">
      <c r="N269" s="85"/>
    </row>
    <row r="270" ht="12.75">
      <c r="N270" s="85"/>
    </row>
    <row r="271" ht="12.75">
      <c r="N271" s="85"/>
    </row>
    <row r="272" ht="12.75">
      <c r="N272" s="85"/>
    </row>
    <row r="273" ht="12.75">
      <c r="N273" s="85"/>
    </row>
    <row r="274" ht="12.75">
      <c r="N274" s="85"/>
    </row>
    <row r="275" ht="12.75">
      <c r="N275" s="85"/>
    </row>
    <row r="276" ht="12.75">
      <c r="N276" s="85"/>
    </row>
    <row r="277" ht="12.75">
      <c r="N277" s="85"/>
    </row>
    <row r="278" ht="12.75">
      <c r="N278" s="85"/>
    </row>
    <row r="279" ht="12.75">
      <c r="N279" s="85"/>
    </row>
    <row r="280" ht="12.75">
      <c r="N280" s="85"/>
    </row>
    <row r="281" ht="12.75">
      <c r="N281" s="85"/>
    </row>
    <row r="282" ht="12.75">
      <c r="N282" s="85"/>
    </row>
    <row r="283" ht="12.75">
      <c r="N283" s="85"/>
    </row>
    <row r="284" ht="12.75">
      <c r="N284" s="85"/>
    </row>
    <row r="285" ht="12.75">
      <c r="N285" s="85"/>
    </row>
    <row r="286" ht="12.75">
      <c r="N286" s="85"/>
    </row>
    <row r="287" ht="12.75">
      <c r="N287" s="85"/>
    </row>
    <row r="288" ht="12.75">
      <c r="N288" s="85"/>
    </row>
    <row r="289" ht="12.75">
      <c r="N289" s="85"/>
    </row>
    <row r="290" ht="12.75">
      <c r="N290" s="85"/>
    </row>
    <row r="291" ht="12.75">
      <c r="N291" s="85"/>
    </row>
  </sheetData>
  <mergeCells count="12">
    <mergeCell ref="L1:M1"/>
    <mergeCell ref="N4:N6"/>
    <mergeCell ref="A4:A6"/>
    <mergeCell ref="E5:H5"/>
    <mergeCell ref="D4:H4"/>
    <mergeCell ref="B2:J2"/>
    <mergeCell ref="I4:M4"/>
    <mergeCell ref="I5:I6"/>
    <mergeCell ref="J5:M5"/>
    <mergeCell ref="C4:C6"/>
    <mergeCell ref="B4:B6"/>
    <mergeCell ref="D5:D6"/>
  </mergeCells>
  <printOptions/>
  <pageMargins left="0" right="0" top="0.3937007874015748" bottom="0.7874015748031497" header="0.5118110236220472" footer="0.5118110236220472"/>
  <pageSetup horizontalDpi="300" verticalDpi="3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2005-03-29T13:15:25Z</cp:lastPrinted>
  <dcterms:created xsi:type="dcterms:W3CDTF">2004-03-31T09:42:53Z</dcterms:created>
  <dcterms:modified xsi:type="dcterms:W3CDTF">2005-05-12T08:18:21Z</dcterms:modified>
  <cp:category/>
  <cp:version/>
  <cp:contentType/>
  <cp:contentStatus/>
</cp:coreProperties>
</file>