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2" sheetId="1" r:id="rId1"/>
  </sheets>
  <definedNames>
    <definedName name="_xlnm.Print_Area" localSheetId="0">'Arkusz2'!$A$1:$M$1222</definedName>
    <definedName name="_xlnm.Print_Titles" localSheetId="0">'Arkusz2'!$4:$6</definedName>
  </definedNames>
  <calcPr fullCalcOnLoad="1"/>
</workbook>
</file>

<file path=xl/sharedStrings.xml><?xml version="1.0" encoding="utf-8"?>
<sst xmlns="http://schemas.openxmlformats.org/spreadsheetml/2006/main" count="1764" uniqueCount="295">
  <si>
    <t>Treść</t>
  </si>
  <si>
    <t>Dotacje</t>
  </si>
  <si>
    <t>Razem</t>
  </si>
  <si>
    <t>A. Wydatki ogółem</t>
  </si>
  <si>
    <t>Pozostała działalność</t>
  </si>
  <si>
    <t>Drogi publiczne gminne</t>
  </si>
  <si>
    <t>Ochotnicze straże pożarne</t>
  </si>
  <si>
    <t>Oświata i wychowanie</t>
  </si>
  <si>
    <t>Szkoły podstawowe</t>
  </si>
  <si>
    <t>Gimnazja</t>
  </si>
  <si>
    <t>Ochrona zdrowia</t>
  </si>
  <si>
    <t>Żłobki</t>
  </si>
  <si>
    <t>Domy pomocy społecznej</t>
  </si>
  <si>
    <t>Zasiłki i pomoc w naturze</t>
  </si>
  <si>
    <t>Dodatki mieszkaniowe</t>
  </si>
  <si>
    <t>Kultura fizyczna i sport</t>
  </si>
  <si>
    <t>Instytucje kultury fizycznej</t>
  </si>
  <si>
    <t>Obrona cywilna</t>
  </si>
  <si>
    <t>Licea ogólnokształcące</t>
  </si>
  <si>
    <t>Muzea</t>
  </si>
  <si>
    <t>Biblioteki</t>
  </si>
  <si>
    <t>Starostwo powiatowe</t>
  </si>
  <si>
    <t>Komisje poborowe</t>
  </si>
  <si>
    <t>B. WYDATKI  OGÓŁEM</t>
  </si>
  <si>
    <t>WYDATKI  DOTYCZĄCE  ZADAŃ  GMINY</t>
  </si>
  <si>
    <t>WYDATKI  DOTYCZĄCE  ZADAŃ  POWIATU</t>
  </si>
  <si>
    <t>Leśnictwo</t>
  </si>
  <si>
    <t>Budżet po zmianie</t>
  </si>
  <si>
    <t>Klasyfik.
Budżet.</t>
  </si>
  <si>
    <t>Rolnictwo i łowiectwo</t>
  </si>
  <si>
    <t>Dział 010</t>
  </si>
  <si>
    <t>01095</t>
  </si>
  <si>
    <t>§  4300</t>
  </si>
  <si>
    <t>§  4100</t>
  </si>
  <si>
    <t>Transport  i łączność</t>
  </si>
  <si>
    <t>Dział 600</t>
  </si>
  <si>
    <t>Lokalny transport zbiorowy</t>
  </si>
  <si>
    <t>§  4270</t>
  </si>
  <si>
    <t>§  6050</t>
  </si>
  <si>
    <t>Turystyka</t>
  </si>
  <si>
    <t>Dział 630</t>
  </si>
  <si>
    <t>§  3030</t>
  </si>
  <si>
    <t>§  6060</t>
  </si>
  <si>
    <t>Działalność usługowa</t>
  </si>
  <si>
    <t>Dział 710</t>
  </si>
  <si>
    <t>§  2820</t>
  </si>
  <si>
    <t>Administracja publiczna</t>
  </si>
  <si>
    <t>Dział 750</t>
  </si>
  <si>
    <t>§  4010</t>
  </si>
  <si>
    <t>§  4040</t>
  </si>
  <si>
    <t>§  4050</t>
  </si>
  <si>
    <t>§  4110</t>
  </si>
  <si>
    <t>§  4120</t>
  </si>
  <si>
    <t>§  4210</t>
  </si>
  <si>
    <t>Rady gmin</t>
  </si>
  <si>
    <t>§  4260</t>
  </si>
  <si>
    <t>§  4410</t>
  </si>
  <si>
    <t>§  4420</t>
  </si>
  <si>
    <t>§  4430</t>
  </si>
  <si>
    <t>Urzędy gmin</t>
  </si>
  <si>
    <t>§  4130</t>
  </si>
  <si>
    <t>§  4240</t>
  </si>
  <si>
    <t>§  4440</t>
  </si>
  <si>
    <t>§  4600</t>
  </si>
  <si>
    <t>Dział 751</t>
  </si>
  <si>
    <t>Dział 754</t>
  </si>
  <si>
    <t>Dział 700</t>
  </si>
  <si>
    <t>§  2830</t>
  </si>
  <si>
    <t>Straż Miejska</t>
  </si>
  <si>
    <t>§  3020</t>
  </si>
  <si>
    <t>Dział 757</t>
  </si>
  <si>
    <t>Obsługa długu publicznnego</t>
  </si>
  <si>
    <t>§  8010</t>
  </si>
  <si>
    <t>Dział 801</t>
  </si>
  <si>
    <t>§  2540</t>
  </si>
  <si>
    <t>Dział 851</t>
  </si>
  <si>
    <t>Dział 853</t>
  </si>
  <si>
    <t>§  4230</t>
  </si>
  <si>
    <t>Ośrodki wsparcia</t>
  </si>
  <si>
    <t>§  4220</t>
  </si>
  <si>
    <t>§  3110</t>
  </si>
  <si>
    <t>Ośrodki pomocy społecznej</t>
  </si>
  <si>
    <t xml:space="preserve"> §  4440</t>
  </si>
  <si>
    <t>Dział 854</t>
  </si>
  <si>
    <t>Świetlice szkolne</t>
  </si>
  <si>
    <t>Dział 900</t>
  </si>
  <si>
    <t>Oczyszczanie miast i gmin</t>
  </si>
  <si>
    <t>Schroniska dla zwierząt</t>
  </si>
  <si>
    <t>§  4590</t>
  </si>
  <si>
    <t>§  2550</t>
  </si>
  <si>
    <t>Dział 921</t>
  </si>
  <si>
    <t>Dział 926</t>
  </si>
  <si>
    <t>§  4480</t>
  </si>
  <si>
    <t>02002</t>
  </si>
  <si>
    <t>Transport i łączność</t>
  </si>
  <si>
    <t>Nadzór budowlany</t>
  </si>
  <si>
    <t>§  4020</t>
  </si>
  <si>
    <t xml:space="preserve"> §  4010</t>
  </si>
  <si>
    <t>§  4060</t>
  </si>
  <si>
    <t>§  4070</t>
  </si>
  <si>
    <t>§  4080</t>
  </si>
  <si>
    <t>§  4500</t>
  </si>
  <si>
    <t>§  4520</t>
  </si>
  <si>
    <t>Gimnazja specjalne</t>
  </si>
  <si>
    <t xml:space="preserve">Rodziny zastępcze </t>
  </si>
  <si>
    <t xml:space="preserve"> §  4410</t>
  </si>
  <si>
    <t>Internaty i bursy szkolne</t>
  </si>
  <si>
    <t>Domy i ośrodki kultury</t>
  </si>
  <si>
    <t>Zobowiązania</t>
  </si>
  <si>
    <t>Ogółem</t>
  </si>
  <si>
    <t xml:space="preserve">w tym: wymagalne               </t>
  </si>
  <si>
    <t>Urzędy wojewódzkie</t>
  </si>
  <si>
    <t>§  2320</t>
  </si>
  <si>
    <t>Izby rolnicze</t>
  </si>
  <si>
    <t>01030</t>
  </si>
  <si>
    <t>§  2850</t>
  </si>
  <si>
    <t>Szkoły zawodowe</t>
  </si>
  <si>
    <t>%</t>
  </si>
  <si>
    <t>Cmentarze</t>
  </si>
  <si>
    <t>Różne rozliczenia</t>
  </si>
  <si>
    <t>Rezerwy ogólne i celowe</t>
  </si>
  <si>
    <t>§  4810</t>
  </si>
  <si>
    <t>zakup usług pozostałych</t>
  </si>
  <si>
    <t>zakup usług remontowych</t>
  </si>
  <si>
    <t>składki na Fundusz Pracy</t>
  </si>
  <si>
    <t>zakup energii</t>
  </si>
  <si>
    <t>różne opłaty i składki</t>
  </si>
  <si>
    <t>kary i odszkodowania</t>
  </si>
  <si>
    <t>zakup środków żywności</t>
  </si>
  <si>
    <t>rozlicz.z bank.związ.z obsł.długu publicz.</t>
  </si>
  <si>
    <t>świadczenia społeczne</t>
  </si>
  <si>
    <t>podatek od nieruchomości</t>
  </si>
  <si>
    <t>uposażenia funkcjonariuszy</t>
  </si>
  <si>
    <t>§  6052</t>
  </si>
  <si>
    <t>rezerwy ogólna</t>
  </si>
  <si>
    <t>rezerwa na zdarzenia kryzysowe</t>
  </si>
  <si>
    <t>60015</t>
  </si>
  <si>
    <t>75495</t>
  </si>
  <si>
    <t>Licea profilowane</t>
  </si>
  <si>
    <t>dot.cel.z bud.na fin.zad.zl.do real.stowarz.</t>
  </si>
  <si>
    <t>rózne opłaty i składki</t>
  </si>
  <si>
    <t xml:space="preserve">zakup usług pozostałych </t>
  </si>
  <si>
    <t>Ochrona i konserwacja zabytków</t>
  </si>
  <si>
    <t>dot.cel.z bud.na fin.zad.zlec.dla j.nie zal.do s.f.p</t>
  </si>
  <si>
    <t>60095</t>
  </si>
  <si>
    <t>Komendy Policji</t>
  </si>
  <si>
    <t>§  2950</t>
  </si>
  <si>
    <t>§  4250</t>
  </si>
  <si>
    <t>Wybory do Parlamentu Europejskiego</t>
  </si>
  <si>
    <t>75113</t>
  </si>
  <si>
    <t>85202</t>
  </si>
  <si>
    <t>Pomoc społeczna</t>
  </si>
  <si>
    <t>Dział 852</t>
  </si>
  <si>
    <t>85203</t>
  </si>
  <si>
    <t>85213</t>
  </si>
  <si>
    <t>85214</t>
  </si>
  <si>
    <t>85215</t>
  </si>
  <si>
    <t>85216</t>
  </si>
  <si>
    <t>85228</t>
  </si>
  <si>
    <t>85219</t>
  </si>
  <si>
    <t>wniesienie udziałów do spółki</t>
  </si>
  <si>
    <t>§  6010</t>
  </si>
  <si>
    <t>zakup usług zdrowotnych</t>
  </si>
  <si>
    <t>§  4280</t>
  </si>
  <si>
    <t>podróże służbowe krajowe</t>
  </si>
  <si>
    <t>Pomoc  społeczna</t>
  </si>
  <si>
    <t>85201</t>
  </si>
  <si>
    <t>85204</t>
  </si>
  <si>
    <t>85226</t>
  </si>
  <si>
    <t>dot.cel.z budż.na fin.inwest.</t>
  </si>
  <si>
    <t>§  6220</t>
  </si>
  <si>
    <t>Środki własne</t>
  </si>
  <si>
    <t>wydatki na zakupy inwestycyjne</t>
  </si>
  <si>
    <t>Świadczenia rodzinne</t>
  </si>
  <si>
    <t>zwrot dotacji wykorzyst.niezgodnie z przezn.</t>
  </si>
  <si>
    <t>§  2910</t>
  </si>
  <si>
    <t>Usuwanie klęsk żywiołowych</t>
  </si>
  <si>
    <t>wpłaty na PFRON</t>
  </si>
  <si>
    <t>§  4140</t>
  </si>
  <si>
    <t>zakup pomocy naukowych i dydaktycznych</t>
  </si>
  <si>
    <t>§  6300</t>
  </si>
  <si>
    <t>Pomoc materialna dla uczniów</t>
  </si>
  <si>
    <t>stypendia dla uczniów</t>
  </si>
  <si>
    <t>§  3240</t>
  </si>
  <si>
    <t>Programy profilaktyki zdrowotnej</t>
  </si>
  <si>
    <t>wydatki rzeczowe bieżące</t>
  </si>
  <si>
    <t>płace i pochodne</t>
  </si>
  <si>
    <t>wydatki inwestycyjne</t>
  </si>
  <si>
    <t>dotacje</t>
  </si>
  <si>
    <t>Pozostała działalność w oświacie</t>
  </si>
  <si>
    <t>Pozostała działalność w pom. społ.</t>
  </si>
  <si>
    <t>Pozostała działalność w gosp. kom.</t>
  </si>
  <si>
    <t>Pozostała działalność w kulturze</t>
  </si>
  <si>
    <t>Pozostała działalność w kul. fizycznej</t>
  </si>
  <si>
    <t>obsługa długu</t>
  </si>
  <si>
    <t>rezerwy</t>
  </si>
  <si>
    <t>Pozostałe zad. w zakr. polityki społ.</t>
  </si>
  <si>
    <t xml:space="preserve">WYDATKI OGÓŁEM A + B                                                  dotyczące zadań gminy i powiatu
</t>
  </si>
  <si>
    <t>zakup materiałów i wyposażenia</t>
  </si>
  <si>
    <t>wydatki majątkowe</t>
  </si>
  <si>
    <t>wynagrodzenia osobowe pracowników</t>
  </si>
  <si>
    <t>składki na ubezpieczenie społeczne</t>
  </si>
  <si>
    <t>dodatkowe wynagrodzenie roczne</t>
  </si>
  <si>
    <t>Zad.w zakresie kultury fizycznej i sportu</t>
  </si>
  <si>
    <t>Gospodarka mieszkaniowa</t>
  </si>
  <si>
    <t>wydatki inwestycyjne jednostek budżetowych</t>
  </si>
  <si>
    <t>wydatki i inwestycyjne jedn. budż. z UE</t>
  </si>
  <si>
    <t>Zaklady gospodarki mieszkaniowej</t>
  </si>
  <si>
    <t>Opracowania geodezyjne i kartograficzne</t>
  </si>
  <si>
    <t>zakup mateiałów i wyposażenia</t>
  </si>
  <si>
    <t>Usuwanie skutków klęsk żywiołowych</t>
  </si>
  <si>
    <t>różne wydatki na rzecz osób fizycznych</t>
  </si>
  <si>
    <t>odpisy na zakładowy fundusz św. socjalnych</t>
  </si>
  <si>
    <t>podróże służbowe zagraniczne</t>
  </si>
  <si>
    <t>Urzędy naczelnych org. wł. państw.</t>
  </si>
  <si>
    <t>Urzędy naczelnych organów wł. pańs.</t>
  </si>
  <si>
    <t>Bezpieczeństwo pub. i ochr. przeciwp.</t>
  </si>
  <si>
    <t>Obsługa długu publicznego</t>
  </si>
  <si>
    <t>rezerwa na restrukturyzację MOK-u</t>
  </si>
  <si>
    <t>rezerwa na ubezpieczenie majątku gminy</t>
  </si>
  <si>
    <t>Różne rozliczenia finansowe</t>
  </si>
  <si>
    <t>dotacja podmiotowa dla niepublicznej szkoły</t>
  </si>
  <si>
    <t xml:space="preserve">Przedszkola przy szkołach podstawowych </t>
  </si>
  <si>
    <t>Zespoły ekonomiczno - administracyjne</t>
  </si>
  <si>
    <t>Dokształcanie i doskonalenie nauczycieli</t>
  </si>
  <si>
    <t>Pozostała działalność w bezp. publ.</t>
  </si>
  <si>
    <t>Przeciwdziałanie alkoholizmowi</t>
  </si>
  <si>
    <t>dot. cel. przek. do powiatu na zdania bieżące</t>
  </si>
  <si>
    <t>wydatki na pomoc fin. udziel. między jst</t>
  </si>
  <si>
    <t>zakup leków i materiałów medycznych</t>
  </si>
  <si>
    <t>Składki na ubezpieczenie zdrowotne</t>
  </si>
  <si>
    <t>składki na ubezpieczenie zdrowotne</t>
  </si>
  <si>
    <t>Zasiłki rodzinne i pielęgnacyjne</t>
  </si>
  <si>
    <t xml:space="preserve">Usługi opiekuńcze </t>
  </si>
  <si>
    <t>Pozost. zad. w zakr. polityki społecznej</t>
  </si>
  <si>
    <t>Edukacyjna opieka wychowawcza</t>
  </si>
  <si>
    <t>Gospodarka komunalna i ochr.środow.</t>
  </si>
  <si>
    <t>Gospodarka ściekowa i ochrona wód</t>
  </si>
  <si>
    <t>Utrzymanie zieleni w miastach i gminach</t>
  </si>
  <si>
    <t>Oświetlenie ulic, placów i dróg</t>
  </si>
  <si>
    <t>koszty postepowania sądowego</t>
  </si>
  <si>
    <t>§  4610</t>
  </si>
  <si>
    <t>kary i odszkodowania wypłac.na rzecz os.fiz.</t>
  </si>
  <si>
    <t>Kultura i ochrona dziedzictwa narodowego</t>
  </si>
  <si>
    <t>Pozostałe zadania w zakresie kultury</t>
  </si>
  <si>
    <t>wynagrodzenia agencyjno - prowizyjne</t>
  </si>
  <si>
    <t>wydatki na  zakupy inwestycyjne</t>
  </si>
  <si>
    <t>stypendia różne</t>
  </si>
  <si>
    <t>§  3250</t>
  </si>
  <si>
    <t>Dział 758</t>
  </si>
  <si>
    <t>Nadzór nad gospodarką leśną</t>
  </si>
  <si>
    <t>Drogi publiczne w miastach na pr. pow.</t>
  </si>
  <si>
    <t>Prace geodezyjne i kartograficzne</t>
  </si>
  <si>
    <t>wynagrodzenie osobowe służby cywilnej</t>
  </si>
  <si>
    <t>Bezp. publiczne i ochr. przeciwp.</t>
  </si>
  <si>
    <t>wpłaty na rzecz środka specjalalnego</t>
  </si>
  <si>
    <t>Komendy powiatowe Pań. Straży Pożar.</t>
  </si>
  <si>
    <t>pozostałe należności funkcjonariuszy</t>
  </si>
  <si>
    <t>nagrody roczne dla funkcjonariuszy</t>
  </si>
  <si>
    <t>uposażenie oraz świadcz.pien.wypłac.funkc.</t>
  </si>
  <si>
    <t>opłaty na rzecz budżetów jst</t>
  </si>
  <si>
    <t>pozostałe podatki na rzecz budżetów jst</t>
  </si>
  <si>
    <t>wpłaty jed. na rzecz śr. specj. na fin. zad. inwes.</t>
  </si>
  <si>
    <t>§  6150</t>
  </si>
  <si>
    <t>Szkoły podstawowe specjalne</t>
  </si>
  <si>
    <t>wydatki inwestycjne</t>
  </si>
  <si>
    <t>Centra kształcenia ustaw. i praktycznego</t>
  </si>
  <si>
    <t>Ratownictwo medyczne</t>
  </si>
  <si>
    <t>Pozostała działalność w ochronie zdrowia</t>
  </si>
  <si>
    <t>Placówki opiekuńczo - wychowawcze</t>
  </si>
  <si>
    <t>Ośrodki adopcyjno - opiekuńcze</t>
  </si>
  <si>
    <t>Pozostała działalność w pomocy społecznej</t>
  </si>
  <si>
    <t>Zespoły ds. orzekania o niepełnosprawności</t>
  </si>
  <si>
    <t>Poz. dział. w poz. zad. w zakr. pol. społ.społ.</t>
  </si>
  <si>
    <t>Specjalne ośrodki szkolno - wychowawcze</t>
  </si>
  <si>
    <t>Poradnie psychologiczno - pedagogiczne</t>
  </si>
  <si>
    <t>Szkolne schroniska młodzieżowe</t>
  </si>
  <si>
    <t>Pozostała działalność w gospodarce kom.</t>
  </si>
  <si>
    <t>Gospodarka komunalna i ochr. środ.</t>
  </si>
  <si>
    <t>dotacja podmiotowa z budż.dla instytucji kultury</t>
  </si>
  <si>
    <t>Galerie i biura wystaw artystycznych</t>
  </si>
  <si>
    <t>Dział 020</t>
  </si>
  <si>
    <t>Dokształcanie i doskonalenie nauczyczycieli</t>
  </si>
  <si>
    <t>nagrody i wydatki osobowe nie zal.do wynagrodzeń</t>
  </si>
  <si>
    <t>zakup sprzętu i uzbrojenia</t>
  </si>
  <si>
    <t>Gospodarka gruntami i nieruchomościami</t>
  </si>
  <si>
    <t>Tabela nr 6</t>
  </si>
  <si>
    <t xml:space="preserve">  Wykonanie wydatków                         </t>
  </si>
  <si>
    <t xml:space="preserve">  6 : 3</t>
  </si>
  <si>
    <t xml:space="preserve">  7 : 4</t>
  </si>
  <si>
    <t xml:space="preserve">  8 : 5</t>
  </si>
  <si>
    <t>pozostałe wydatki majątkowe</t>
  </si>
  <si>
    <t>4. WYDATKI  -   WYKONANIE   ZA   2004 rok</t>
  </si>
  <si>
    <t xml:space="preserve">wydatki na zakupy inwestycyjne </t>
  </si>
  <si>
    <t>wpłaty gmin na rzecz izb rolniczych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</si>
</sst>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sz val="7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i/>
      <sz val="10"/>
      <name val="Times New Roman CE"/>
      <family val="1"/>
    </font>
    <font>
      <b/>
      <i/>
      <sz val="10"/>
      <name val="Arial CE"/>
      <family val="0"/>
    </font>
    <font>
      <b/>
      <sz val="9"/>
      <name val="Times New Roman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4" fontId="15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8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Continuous" vertical="center" wrapText="1"/>
    </xf>
    <xf numFmtId="3" fontId="7" fillId="0" borderId="1" xfId="0" applyNumberFormat="1" applyFont="1" applyFill="1" applyBorder="1" applyAlignment="1">
      <alignment horizontal="centerContinuous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wrapText="1"/>
    </xf>
    <xf numFmtId="3" fontId="6" fillId="0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1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5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6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1" fontId="1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/>
    </xf>
    <xf numFmtId="3" fontId="16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770"/>
  <sheetViews>
    <sheetView tabSelected="1" workbookViewId="0" topLeftCell="A1">
      <selection activeCell="F4" sqref="F4:H4"/>
    </sheetView>
  </sheetViews>
  <sheetFormatPr defaultColWidth="9.00390625" defaultRowHeight="12.75"/>
  <cols>
    <col min="1" max="1" width="35.00390625" style="4" customWidth="1"/>
    <col min="2" max="2" width="8.125" style="4" customWidth="1"/>
    <col min="3" max="4" width="10.875" style="4" customWidth="1"/>
    <col min="5" max="5" width="11.375" style="4" customWidth="1"/>
    <col min="6" max="7" width="11.00390625" style="4" customWidth="1"/>
    <col min="8" max="8" width="11.125" style="4" customWidth="1"/>
    <col min="9" max="9" width="9.625" style="16" customWidth="1"/>
    <col min="10" max="10" width="8.00390625" style="16" customWidth="1"/>
    <col min="11" max="12" width="6.625" style="16" customWidth="1"/>
    <col min="13" max="13" width="6.625" style="12" customWidth="1"/>
    <col min="14" max="16384" width="9.125" style="12" customWidth="1"/>
  </cols>
  <sheetData>
    <row r="1" spans="9:11" ht="15.75" customHeight="1">
      <c r="I1" s="4"/>
      <c r="K1" s="4" t="s">
        <v>286</v>
      </c>
    </row>
    <row r="2" spans="1:13" ht="30.75" customHeight="1">
      <c r="A2" s="85" t="s">
        <v>292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9.5" customHeight="1">
      <c r="A4" s="87" t="s">
        <v>0</v>
      </c>
      <c r="B4" s="89" t="s">
        <v>28</v>
      </c>
      <c r="C4" s="88" t="s">
        <v>27</v>
      </c>
      <c r="D4" s="88"/>
      <c r="E4" s="88"/>
      <c r="F4" s="91" t="s">
        <v>287</v>
      </c>
      <c r="G4" s="92"/>
      <c r="H4" s="93"/>
      <c r="I4" s="90" t="s">
        <v>108</v>
      </c>
      <c r="J4" s="90"/>
      <c r="K4" s="18" t="s">
        <v>117</v>
      </c>
      <c r="L4" s="18" t="s">
        <v>117</v>
      </c>
      <c r="M4" s="18" t="s">
        <v>117</v>
      </c>
    </row>
    <row r="5" spans="1:13" ht="28.5" customHeight="1">
      <c r="A5" s="88"/>
      <c r="B5" s="90"/>
      <c r="C5" s="19" t="s">
        <v>171</v>
      </c>
      <c r="D5" s="5" t="s">
        <v>1</v>
      </c>
      <c r="E5" s="17" t="s">
        <v>2</v>
      </c>
      <c r="F5" s="19" t="s">
        <v>171</v>
      </c>
      <c r="G5" s="5" t="s">
        <v>1</v>
      </c>
      <c r="H5" s="5" t="s">
        <v>2</v>
      </c>
      <c r="I5" s="20" t="s">
        <v>109</v>
      </c>
      <c r="J5" s="21" t="s">
        <v>110</v>
      </c>
      <c r="K5" s="18" t="s">
        <v>288</v>
      </c>
      <c r="L5" s="18" t="s">
        <v>289</v>
      </c>
      <c r="M5" s="18" t="s">
        <v>290</v>
      </c>
    </row>
    <row r="6" spans="1:13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ht="24" customHeight="1">
      <c r="A7" s="22" t="s">
        <v>197</v>
      </c>
      <c r="B7" s="23"/>
      <c r="C7" s="24">
        <f>SUM(C8:C14)</f>
        <v>149400054</v>
      </c>
      <c r="D7" s="24">
        <f>SUM(D8:D14)</f>
        <v>28063645</v>
      </c>
      <c r="E7" s="24">
        <f>C7+D7</f>
        <v>177463699</v>
      </c>
      <c r="F7" s="24">
        <f>SUM(F8:F14)</f>
        <v>145621732.26</v>
      </c>
      <c r="G7" s="24">
        <f>SUM(G8:G14)</f>
        <v>27005385</v>
      </c>
      <c r="H7" s="24">
        <f>F7+G7</f>
        <v>172627117.26</v>
      </c>
      <c r="I7" s="24">
        <f>SUM(I8:I14)</f>
        <v>8362743</v>
      </c>
      <c r="J7" s="24">
        <f>SUM(J8:J14)</f>
        <v>25000</v>
      </c>
      <c r="K7" s="25">
        <f aca="true" t="shared" si="0" ref="K7:M11">F7/C7*100</f>
        <v>97.47100376550064</v>
      </c>
      <c r="L7" s="25">
        <f t="shared" si="0"/>
        <v>96.22907145525822</v>
      </c>
      <c r="M7" s="26">
        <f t="shared" si="0"/>
        <v>97.27460783965739</v>
      </c>
    </row>
    <row r="8" spans="1:13" s="29" customFormat="1" ht="18.75" customHeight="1">
      <c r="A8" s="3" t="s">
        <v>186</v>
      </c>
      <c r="B8" s="27"/>
      <c r="C8" s="3">
        <f aca="true" t="shared" si="1" ref="C8:D11">C18+C682</f>
        <v>75650084</v>
      </c>
      <c r="D8" s="3">
        <f t="shared" si="1"/>
        <v>9576154</v>
      </c>
      <c r="E8" s="3">
        <f aca="true" t="shared" si="2" ref="E8:E14">SUM(C8:D8)</f>
        <v>85226238</v>
      </c>
      <c r="F8" s="3">
        <f aca="true" t="shared" si="3" ref="F8:G11">F18+F682</f>
        <v>75400683.25999999</v>
      </c>
      <c r="G8" s="3">
        <f t="shared" si="3"/>
        <v>9567261</v>
      </c>
      <c r="H8" s="3">
        <f aca="true" t="shared" si="4" ref="H8:H14">SUM(F8:G8)</f>
        <v>84967944.25999999</v>
      </c>
      <c r="I8" s="3">
        <f aca="true" t="shared" si="5" ref="I8:J11">I18+I682</f>
        <v>8083660</v>
      </c>
      <c r="J8" s="3">
        <f t="shared" si="5"/>
        <v>0</v>
      </c>
      <c r="K8" s="28">
        <f t="shared" si="0"/>
        <v>99.67032324775738</v>
      </c>
      <c r="L8" s="28">
        <f t="shared" si="0"/>
        <v>99.9071339078298</v>
      </c>
      <c r="M8" s="28">
        <f t="shared" si="0"/>
        <v>99.69693166557462</v>
      </c>
    </row>
    <row r="9" spans="1:13" s="29" customFormat="1" ht="18.75" customHeight="1">
      <c r="A9" s="30" t="s">
        <v>188</v>
      </c>
      <c r="B9" s="27"/>
      <c r="C9" s="3">
        <f t="shared" si="1"/>
        <v>9197635</v>
      </c>
      <c r="D9" s="3">
        <f t="shared" si="1"/>
        <v>1270440</v>
      </c>
      <c r="E9" s="3">
        <f t="shared" si="2"/>
        <v>10468075</v>
      </c>
      <c r="F9" s="3">
        <f t="shared" si="3"/>
        <v>9156296</v>
      </c>
      <c r="G9" s="3">
        <f t="shared" si="3"/>
        <v>1250440</v>
      </c>
      <c r="H9" s="3">
        <f t="shared" si="4"/>
        <v>10406736</v>
      </c>
      <c r="I9" s="3">
        <f t="shared" si="5"/>
        <v>0</v>
      </c>
      <c r="J9" s="3">
        <f t="shared" si="5"/>
        <v>0</v>
      </c>
      <c r="K9" s="28">
        <f t="shared" si="0"/>
        <v>99.5505475048749</v>
      </c>
      <c r="L9" s="28">
        <f t="shared" si="0"/>
        <v>98.42574226252322</v>
      </c>
      <c r="M9" s="28">
        <f t="shared" si="0"/>
        <v>99.4140374424142</v>
      </c>
    </row>
    <row r="10" spans="1:13" s="29" customFormat="1" ht="18.75" customHeight="1">
      <c r="A10" s="3" t="s">
        <v>185</v>
      </c>
      <c r="B10" s="27"/>
      <c r="C10" s="3">
        <f t="shared" si="1"/>
        <v>40482382</v>
      </c>
      <c r="D10" s="3">
        <f t="shared" si="1"/>
        <v>14650982</v>
      </c>
      <c r="E10" s="3">
        <f t="shared" si="2"/>
        <v>55133364</v>
      </c>
      <c r="F10" s="3">
        <f t="shared" si="3"/>
        <v>39521704</v>
      </c>
      <c r="G10" s="3">
        <f t="shared" si="3"/>
        <v>13832193</v>
      </c>
      <c r="H10" s="3">
        <f t="shared" si="4"/>
        <v>53353897</v>
      </c>
      <c r="I10" s="3">
        <f t="shared" si="5"/>
        <v>252995</v>
      </c>
      <c r="J10" s="3">
        <f t="shared" si="5"/>
        <v>0</v>
      </c>
      <c r="K10" s="28">
        <f t="shared" si="0"/>
        <v>97.62692323786678</v>
      </c>
      <c r="L10" s="28">
        <f t="shared" si="0"/>
        <v>94.4113711968249</v>
      </c>
      <c r="M10" s="28">
        <f t="shared" si="0"/>
        <v>96.77243166225082</v>
      </c>
    </row>
    <row r="11" spans="1:13" s="29" customFormat="1" ht="18.75" customHeight="1">
      <c r="A11" s="3" t="s">
        <v>187</v>
      </c>
      <c r="B11" s="3"/>
      <c r="C11" s="3">
        <f t="shared" si="1"/>
        <v>19546463</v>
      </c>
      <c r="D11" s="3">
        <f t="shared" si="1"/>
        <v>2566069</v>
      </c>
      <c r="E11" s="3">
        <f t="shared" si="2"/>
        <v>22112532</v>
      </c>
      <c r="F11" s="3">
        <f t="shared" si="3"/>
        <v>18103869</v>
      </c>
      <c r="G11" s="3">
        <f t="shared" si="3"/>
        <v>2355491</v>
      </c>
      <c r="H11" s="3">
        <f t="shared" si="4"/>
        <v>20459360</v>
      </c>
      <c r="I11" s="3">
        <f t="shared" si="5"/>
        <v>26088</v>
      </c>
      <c r="J11" s="3">
        <f t="shared" si="5"/>
        <v>25000</v>
      </c>
      <c r="K11" s="28">
        <f t="shared" si="0"/>
        <v>92.61966730246797</v>
      </c>
      <c r="L11" s="28">
        <f t="shared" si="0"/>
        <v>91.79375145407236</v>
      </c>
      <c r="M11" s="28">
        <f t="shared" si="0"/>
        <v>92.52382314246057</v>
      </c>
    </row>
    <row r="12" spans="1:13" s="29" customFormat="1" ht="18.75" customHeight="1">
      <c r="A12" s="3" t="s">
        <v>291</v>
      </c>
      <c r="B12" s="3"/>
      <c r="C12" s="3">
        <f aca="true" t="shared" si="6" ref="C12:D14">C22</f>
        <v>1884000</v>
      </c>
      <c r="D12" s="3">
        <f t="shared" si="6"/>
        <v>0</v>
      </c>
      <c r="E12" s="3">
        <f t="shared" si="2"/>
        <v>1884000</v>
      </c>
      <c r="F12" s="3">
        <f aca="true" t="shared" si="7" ref="F12:G14">F22</f>
        <v>1883960</v>
      </c>
      <c r="G12" s="3">
        <f t="shared" si="7"/>
        <v>0</v>
      </c>
      <c r="H12" s="3">
        <f t="shared" si="4"/>
        <v>1883960</v>
      </c>
      <c r="I12" s="3">
        <f aca="true" t="shared" si="8" ref="I12:J14">I22</f>
        <v>0</v>
      </c>
      <c r="J12" s="3">
        <f t="shared" si="8"/>
        <v>0</v>
      </c>
      <c r="K12" s="28">
        <f>F12/C12*100</f>
        <v>99.99787685774947</v>
      </c>
      <c r="L12" s="28"/>
      <c r="M12" s="28">
        <f>H12/E12*100</f>
        <v>99.99787685774947</v>
      </c>
    </row>
    <row r="13" spans="1:13" s="29" customFormat="1" ht="18.75" customHeight="1">
      <c r="A13" s="3" t="s">
        <v>194</v>
      </c>
      <c r="B13" s="3"/>
      <c r="C13" s="3">
        <f t="shared" si="6"/>
        <v>1998951</v>
      </c>
      <c r="D13" s="3">
        <f t="shared" si="6"/>
        <v>0</v>
      </c>
      <c r="E13" s="3">
        <f t="shared" si="2"/>
        <v>1998951</v>
      </c>
      <c r="F13" s="3">
        <f t="shared" si="7"/>
        <v>1555220</v>
      </c>
      <c r="G13" s="3">
        <f t="shared" si="7"/>
        <v>0</v>
      </c>
      <c r="H13" s="3">
        <f t="shared" si="4"/>
        <v>1555220</v>
      </c>
      <c r="I13" s="3">
        <f t="shared" si="8"/>
        <v>0</v>
      </c>
      <c r="J13" s="3">
        <f t="shared" si="8"/>
        <v>0</v>
      </c>
      <c r="K13" s="28">
        <f>F13/C13*100</f>
        <v>77.80180704779657</v>
      </c>
      <c r="L13" s="28"/>
      <c r="M13" s="28">
        <f>H13/E13*100</f>
        <v>77.80180704779657</v>
      </c>
    </row>
    <row r="14" spans="1:13" s="29" customFormat="1" ht="18.75" customHeight="1">
      <c r="A14" s="3" t="s">
        <v>195</v>
      </c>
      <c r="B14" s="3"/>
      <c r="C14" s="3">
        <f t="shared" si="6"/>
        <v>640539</v>
      </c>
      <c r="D14" s="3">
        <f t="shared" si="6"/>
        <v>0</v>
      </c>
      <c r="E14" s="3">
        <f t="shared" si="2"/>
        <v>640539</v>
      </c>
      <c r="F14" s="3">
        <f t="shared" si="7"/>
        <v>0</v>
      </c>
      <c r="G14" s="3">
        <f t="shared" si="7"/>
        <v>0</v>
      </c>
      <c r="H14" s="3">
        <f t="shared" si="4"/>
        <v>0</v>
      </c>
      <c r="I14" s="3">
        <f t="shared" si="8"/>
        <v>0</v>
      </c>
      <c r="J14" s="3">
        <f t="shared" si="8"/>
        <v>0</v>
      </c>
      <c r="K14" s="28">
        <f>F14/C14*100</f>
        <v>0</v>
      </c>
      <c r="L14" s="28"/>
      <c r="M14" s="28">
        <f>H14/E14*100</f>
        <v>0</v>
      </c>
    </row>
    <row r="15" spans="1:134" s="36" customFormat="1" ht="18" customHeight="1">
      <c r="A15" s="31"/>
      <c r="B15" s="32"/>
      <c r="C15" s="2"/>
      <c r="D15" s="2"/>
      <c r="E15" s="7"/>
      <c r="F15" s="2"/>
      <c r="G15" s="2"/>
      <c r="H15" s="2"/>
      <c r="I15" s="2"/>
      <c r="J15" s="2"/>
      <c r="K15" s="33"/>
      <c r="L15" s="33"/>
      <c r="M15" s="33"/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</row>
    <row r="16" spans="1:134" ht="28.5" customHeight="1">
      <c r="A16" s="78" t="s">
        <v>24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</row>
    <row r="17" spans="1:13" ht="18" customHeight="1">
      <c r="A17" s="2" t="s">
        <v>3</v>
      </c>
      <c r="B17" s="37"/>
      <c r="C17" s="2">
        <f>SUM(C18:C24)</f>
        <v>99162137</v>
      </c>
      <c r="D17" s="2">
        <f>SUM(D18:D24)</f>
        <v>15671324</v>
      </c>
      <c r="E17" s="2">
        <f>C17+D17</f>
        <v>114833461</v>
      </c>
      <c r="F17" s="2">
        <f>SUM(F18:F24)</f>
        <v>95817383.25999999</v>
      </c>
      <c r="G17" s="2">
        <f>SUM(G18:G24)</f>
        <v>14637605</v>
      </c>
      <c r="H17" s="2">
        <f>F17+G17</f>
        <v>110454988.25999999</v>
      </c>
      <c r="I17" s="2">
        <f>SUM(I18:I24)</f>
        <v>5172648</v>
      </c>
      <c r="J17" s="2">
        <f>SUM(J18:J24)</f>
        <v>25000</v>
      </c>
      <c r="K17" s="33">
        <f aca="true" t="shared" si="9" ref="K17:M21">F17/C17*100</f>
        <v>96.62698501546008</v>
      </c>
      <c r="L17" s="33">
        <f t="shared" si="9"/>
        <v>93.40375452642036</v>
      </c>
      <c r="M17" s="33">
        <f t="shared" si="9"/>
        <v>96.18711070634716</v>
      </c>
    </row>
    <row r="18" spans="1:13" s="29" customFormat="1" ht="18" customHeight="1">
      <c r="A18" s="3" t="s">
        <v>186</v>
      </c>
      <c r="B18" s="27"/>
      <c r="C18" s="3">
        <f>SUM(C38+C115+C144+C206+C223+C284+C379+C413+C524+C549+C562+C639)</f>
        <v>48819365</v>
      </c>
      <c r="D18" s="3">
        <f>SUM(D38+D115+D144+D206+D223+D284+D379+D413+D524+D549+D562+D639)</f>
        <v>2077311</v>
      </c>
      <c r="E18" s="3">
        <f aca="true" t="shared" si="10" ref="E18:E24">SUM(C18:D18)</f>
        <v>50896676</v>
      </c>
      <c r="F18" s="3">
        <f>SUM(F38+F115+F144+F206+F223+F284+F379+F413+F524+F549+F562+F639)</f>
        <v>48582690.26</v>
      </c>
      <c r="G18" s="3">
        <f>SUM(G38+G115+G144+G206+G223+G284+G379+G413+G524+G549+G562+G639)</f>
        <v>2075800</v>
      </c>
      <c r="H18" s="3">
        <f aca="true" t="shared" si="11" ref="H18:H24">SUM(F18:G18)</f>
        <v>50658490.26</v>
      </c>
      <c r="I18" s="3">
        <f>SUM(I38+I115+I144+I206+I223+I284+I379+I413+I524+I549+I562+I639)</f>
        <v>5038358</v>
      </c>
      <c r="J18" s="3">
        <f>SUM(J38+J115+J144+J206+J223+J284+J379+J413+J524+J549+J562+J639)</f>
        <v>0</v>
      </c>
      <c r="K18" s="28">
        <f t="shared" si="9"/>
        <v>99.51520315759944</v>
      </c>
      <c r="L18" s="28">
        <f t="shared" si="9"/>
        <v>99.92726173403982</v>
      </c>
      <c r="M18" s="28">
        <f t="shared" si="9"/>
        <v>99.53202103021422</v>
      </c>
    </row>
    <row r="19" spans="1:13" s="29" customFormat="1" ht="18" customHeight="1">
      <c r="A19" s="30" t="s">
        <v>188</v>
      </c>
      <c r="B19" s="27"/>
      <c r="C19" s="3">
        <f>SUM(C79+C224+C285+C380+C414+C525+C563+C616+C640)</f>
        <v>3570452</v>
      </c>
      <c r="D19" s="3">
        <f>SUM(D79+D224+D285+D380+D414+D525+D563+D616+D640)</f>
        <v>78500</v>
      </c>
      <c r="E19" s="3">
        <f t="shared" si="10"/>
        <v>3648952</v>
      </c>
      <c r="F19" s="3">
        <f>SUM(F79+F224+F285+F380+F414+F525+F563+F616+F640)</f>
        <v>3560060</v>
      </c>
      <c r="G19" s="3">
        <f>SUM(G79+G224+G285+G380+G414+G525+G563+G616+G640)</f>
        <v>58500</v>
      </c>
      <c r="H19" s="3">
        <f t="shared" si="11"/>
        <v>3618560</v>
      </c>
      <c r="I19" s="3">
        <f>SUM(I79+I224+I285+I380+I414+I525+I563+I616+I640)</f>
        <v>0</v>
      </c>
      <c r="J19" s="3">
        <f>SUM(J79+J224+J285+J380+J414+J525+J563+J616+J640)</f>
        <v>0</v>
      </c>
      <c r="K19" s="28">
        <f t="shared" si="9"/>
        <v>99.7089444137605</v>
      </c>
      <c r="L19" s="28">
        <f t="shared" si="9"/>
        <v>74.52229299363057</v>
      </c>
      <c r="M19" s="28">
        <f t="shared" si="9"/>
        <v>99.16710332172086</v>
      </c>
    </row>
    <row r="20" spans="1:13" s="29" customFormat="1" ht="18" customHeight="1">
      <c r="A20" s="3" t="s">
        <v>185</v>
      </c>
      <c r="B20" s="27"/>
      <c r="C20" s="3">
        <f>SUM(C27+C39+C80+C89+C116+C145+C207+C225+C271+C286+C381+C415+C526+C550+C564+C617+C641)</f>
        <v>30261613</v>
      </c>
      <c r="D20" s="3">
        <f>SUM(D27+D39+D80+D89+D116+D145+D207+D225+D271+D286+D381+D415+D526+D550+D564+D617+D641)</f>
        <v>11929436</v>
      </c>
      <c r="E20" s="3">
        <f t="shared" si="10"/>
        <v>42191049</v>
      </c>
      <c r="F20" s="3">
        <f>SUM(F27+F39+F80+F89+F116+F145+F207+F225+F271+F286+F381+F415+F526+F550+F564+F617+F641)</f>
        <v>29509511</v>
      </c>
      <c r="G20" s="3">
        <f>SUM(G27+G39+G80+G89+G116+G145+G207+G225+G271+G286+G381+G415+G526+G550+G564+G617+G641)</f>
        <v>11114178</v>
      </c>
      <c r="H20" s="3">
        <f t="shared" si="11"/>
        <v>40623689</v>
      </c>
      <c r="I20" s="3">
        <f>SUM(I27+I39+I80+I89+I116+I145+I207+I225+I271+I286+I381+I415+I526+I550+I564+I617+I641)</f>
        <v>108202</v>
      </c>
      <c r="J20" s="3">
        <f>SUM(J27+J39+J80+J89+J116+J145+J207+J225+J271+J286+J381+J415+J526+J550+J564+J617+J641)</f>
        <v>0</v>
      </c>
      <c r="K20" s="28">
        <f t="shared" si="9"/>
        <v>97.51466651827184</v>
      </c>
      <c r="L20" s="28">
        <f t="shared" si="9"/>
        <v>93.1659971183885</v>
      </c>
      <c r="M20" s="28">
        <f t="shared" si="9"/>
        <v>96.28508881113622</v>
      </c>
    </row>
    <row r="21" spans="1:13" s="29" customFormat="1" ht="18" customHeight="1">
      <c r="A21" s="3" t="s">
        <v>187</v>
      </c>
      <c r="B21" s="3"/>
      <c r="C21" s="3">
        <f>C40+C90+C117+C146+C226+C287+C382+C416+C565+C618+C642</f>
        <v>11987217</v>
      </c>
      <c r="D21" s="3">
        <f>D40+D90+D117+D146+D226+D287+D382+D416+D565+D618+D642</f>
        <v>1586077</v>
      </c>
      <c r="E21" s="3">
        <f t="shared" si="10"/>
        <v>13573294</v>
      </c>
      <c r="F21" s="3">
        <f>F40+F90+F117+F146+F226+F287+F382+F416+F565+F618+F642</f>
        <v>10725942</v>
      </c>
      <c r="G21" s="3">
        <f>G40+G90+G117+G146+G226+G287+G382+G416+G565+G618+G642</f>
        <v>1389127</v>
      </c>
      <c r="H21" s="3">
        <f t="shared" si="11"/>
        <v>12115069</v>
      </c>
      <c r="I21" s="3">
        <f>I40+I90+I117+I146+I226+I287+I382+I416+I565+I618+I642</f>
        <v>26088</v>
      </c>
      <c r="J21" s="3">
        <f>J40+J90+J117+J146+J226+J287+J382+J416+J565+J618+J642</f>
        <v>25000</v>
      </c>
      <c r="K21" s="28">
        <f t="shared" si="9"/>
        <v>89.47816661698876</v>
      </c>
      <c r="L21" s="28">
        <f t="shared" si="9"/>
        <v>87.5825700769887</v>
      </c>
      <c r="M21" s="28">
        <f t="shared" si="9"/>
        <v>89.25666091075608</v>
      </c>
    </row>
    <row r="22" spans="1:13" s="29" customFormat="1" ht="18" customHeight="1">
      <c r="A22" s="3" t="s">
        <v>291</v>
      </c>
      <c r="B22" s="3"/>
      <c r="C22" s="3">
        <f>C41+C91+C566</f>
        <v>1884000</v>
      </c>
      <c r="D22" s="3">
        <f>D41+D91+D566</f>
        <v>0</v>
      </c>
      <c r="E22" s="3">
        <f t="shared" si="10"/>
        <v>1884000</v>
      </c>
      <c r="F22" s="3">
        <f>F41+F91+F566</f>
        <v>1883960</v>
      </c>
      <c r="G22" s="3">
        <f>G41+G91+G566</f>
        <v>0</v>
      </c>
      <c r="H22" s="3">
        <f t="shared" si="11"/>
        <v>1883960</v>
      </c>
      <c r="I22" s="3">
        <f>I41+I91+I566</f>
        <v>0</v>
      </c>
      <c r="J22" s="3">
        <f>J41+J91+J566</f>
        <v>0</v>
      </c>
      <c r="K22" s="28">
        <f>F22/C22*100</f>
        <v>99.99787685774947</v>
      </c>
      <c r="L22" s="28"/>
      <c r="M22" s="28">
        <f>H22/E22*100</f>
        <v>99.99787685774947</v>
      </c>
    </row>
    <row r="23" spans="1:13" s="29" customFormat="1" ht="18" customHeight="1">
      <c r="A23" s="3" t="s">
        <v>194</v>
      </c>
      <c r="B23" s="3"/>
      <c r="C23" s="3">
        <f>C267</f>
        <v>1998951</v>
      </c>
      <c r="D23" s="3">
        <f>D267</f>
        <v>0</v>
      </c>
      <c r="E23" s="3">
        <f t="shared" si="10"/>
        <v>1998951</v>
      </c>
      <c r="F23" s="3">
        <f>F267</f>
        <v>1555220</v>
      </c>
      <c r="G23" s="3">
        <f>G267</f>
        <v>0</v>
      </c>
      <c r="H23" s="3">
        <f t="shared" si="11"/>
        <v>1555220</v>
      </c>
      <c r="I23" s="3">
        <f>I267</f>
        <v>0</v>
      </c>
      <c r="J23" s="3">
        <f>J267</f>
        <v>0</v>
      </c>
      <c r="K23" s="28">
        <f>F23/C23*100</f>
        <v>77.80180704779657</v>
      </c>
      <c r="L23" s="28"/>
      <c r="M23" s="28">
        <f>H23/E23*100</f>
        <v>77.80180704779657</v>
      </c>
    </row>
    <row r="24" spans="1:13" s="29" customFormat="1" ht="18" customHeight="1">
      <c r="A24" s="3" t="s">
        <v>195</v>
      </c>
      <c r="B24" s="3"/>
      <c r="C24" s="3">
        <f>C272</f>
        <v>640539</v>
      </c>
      <c r="D24" s="3">
        <f>D272</f>
        <v>0</v>
      </c>
      <c r="E24" s="3">
        <f t="shared" si="10"/>
        <v>640539</v>
      </c>
      <c r="F24" s="3">
        <f>F272</f>
        <v>0</v>
      </c>
      <c r="G24" s="3">
        <f>G272</f>
        <v>0</v>
      </c>
      <c r="H24" s="3">
        <f t="shared" si="11"/>
        <v>0</v>
      </c>
      <c r="I24" s="3">
        <f>I272</f>
        <v>0</v>
      </c>
      <c r="J24" s="3">
        <f>J272</f>
        <v>0</v>
      </c>
      <c r="K24" s="28">
        <f>F24/C24*100</f>
        <v>0</v>
      </c>
      <c r="L24" s="28"/>
      <c r="M24" s="28">
        <f>H24/E24*100</f>
        <v>0</v>
      </c>
    </row>
    <row r="25" spans="1:13" ht="17.25" customHeight="1">
      <c r="A25" s="38"/>
      <c r="B25" s="37"/>
      <c r="C25" s="2"/>
      <c r="D25" s="2"/>
      <c r="E25" s="2"/>
      <c r="F25" s="2"/>
      <c r="G25" s="2"/>
      <c r="H25" s="2"/>
      <c r="I25" s="2"/>
      <c r="J25" s="2"/>
      <c r="K25" s="2"/>
      <c r="L25" s="2"/>
      <c r="M25" s="33"/>
    </row>
    <row r="26" spans="1:13" ht="17.25" customHeight="1">
      <c r="A26" s="2" t="s">
        <v>29</v>
      </c>
      <c r="B26" s="39" t="s">
        <v>30</v>
      </c>
      <c r="C26" s="2">
        <f>C29+C33</f>
        <v>28680</v>
      </c>
      <c r="D26" s="2">
        <f>D29+D33</f>
        <v>0</v>
      </c>
      <c r="E26" s="2">
        <f>C26+D26</f>
        <v>28680</v>
      </c>
      <c r="F26" s="2">
        <f>F29+F33</f>
        <v>20801</v>
      </c>
      <c r="G26" s="2">
        <f>G29+G33</f>
        <v>0</v>
      </c>
      <c r="H26" s="2">
        <f>SUM(F26:G26)</f>
        <v>20801</v>
      </c>
      <c r="I26" s="2">
        <f>I29+I33</f>
        <v>5013</v>
      </c>
      <c r="J26" s="2">
        <f>J29+J33</f>
        <v>0</v>
      </c>
      <c r="K26" s="33">
        <f>F26/C26*100</f>
        <v>72.5278940027894</v>
      </c>
      <c r="L26" s="33"/>
      <c r="M26" s="33">
        <f>H26/E26*100</f>
        <v>72.5278940027894</v>
      </c>
    </row>
    <row r="27" spans="1:13" s="29" customFormat="1" ht="17.25" customHeight="1">
      <c r="A27" s="3" t="s">
        <v>185</v>
      </c>
      <c r="B27" s="40"/>
      <c r="C27" s="3">
        <f>SUM(C30+C34)</f>
        <v>28680</v>
      </c>
      <c r="D27" s="3">
        <f>SUM(D30+D34)</f>
        <v>0</v>
      </c>
      <c r="E27" s="3">
        <f>SUM(C27:D27)</f>
        <v>28680</v>
      </c>
      <c r="F27" s="3">
        <f>SUM(F30+F34)</f>
        <v>20801</v>
      </c>
      <c r="G27" s="3">
        <f>SUM(G30+G34)</f>
        <v>0</v>
      </c>
      <c r="H27" s="3">
        <f>SUM(F27:G27)</f>
        <v>20801</v>
      </c>
      <c r="I27" s="3">
        <f>SUM(I30+I34)</f>
        <v>5013</v>
      </c>
      <c r="J27" s="3">
        <f>SUM(J30+J34)</f>
        <v>0</v>
      </c>
      <c r="K27" s="28">
        <f>F27/C27*100</f>
        <v>72.5278940027894</v>
      </c>
      <c r="L27" s="28"/>
      <c r="M27" s="28">
        <f>H27/E27*100</f>
        <v>72.5278940027894</v>
      </c>
    </row>
    <row r="28" spans="1:13" ht="17.25" customHeight="1">
      <c r="A28" s="37"/>
      <c r="B28" s="39"/>
      <c r="C28" s="2"/>
      <c r="D28" s="2"/>
      <c r="E28" s="2"/>
      <c r="F28" s="1"/>
      <c r="G28" s="2"/>
      <c r="H28" s="2"/>
      <c r="I28" s="2"/>
      <c r="J28" s="2"/>
      <c r="K28" s="2"/>
      <c r="L28" s="2"/>
      <c r="M28" s="33"/>
    </row>
    <row r="29" spans="1:13" s="42" customFormat="1" ht="18" customHeight="1">
      <c r="A29" s="41" t="s">
        <v>113</v>
      </c>
      <c r="B29" s="39" t="s">
        <v>114</v>
      </c>
      <c r="C29" s="2">
        <f>SUM(C31)</f>
        <v>5180</v>
      </c>
      <c r="D29" s="2">
        <f>SUM(D31)</f>
        <v>0</v>
      </c>
      <c r="E29" s="2">
        <f>SUM(C29:D29)</f>
        <v>5180</v>
      </c>
      <c r="F29" s="2">
        <f>SUM(F31)</f>
        <v>4858</v>
      </c>
      <c r="G29" s="2">
        <f>SUM(G31)</f>
        <v>0</v>
      </c>
      <c r="H29" s="2">
        <f>SUM(F29:G29)</f>
        <v>4858</v>
      </c>
      <c r="I29" s="2">
        <f>SUM(I31)</f>
        <v>0</v>
      </c>
      <c r="J29" s="2">
        <f>SUM(J31)</f>
        <v>0</v>
      </c>
      <c r="K29" s="33">
        <f>F29/C29*100</f>
        <v>93.78378378378378</v>
      </c>
      <c r="L29" s="33"/>
      <c r="M29" s="33">
        <f>H29/E29*100</f>
        <v>93.78378378378378</v>
      </c>
    </row>
    <row r="30" spans="1:13" s="29" customFormat="1" ht="17.25" customHeight="1">
      <c r="A30" s="43" t="s">
        <v>185</v>
      </c>
      <c r="B30" s="40"/>
      <c r="C30" s="3">
        <f>SUM(C31)</f>
        <v>5180</v>
      </c>
      <c r="D30" s="3">
        <f>SUM(D31)</f>
        <v>0</v>
      </c>
      <c r="E30" s="3">
        <f>SUM(C30:D30)</f>
        <v>5180</v>
      </c>
      <c r="F30" s="3">
        <f>SUM(F31)</f>
        <v>4858</v>
      </c>
      <c r="G30" s="3">
        <f>SUM(G31)</f>
        <v>0</v>
      </c>
      <c r="H30" s="3">
        <f>SUM(F30:G30)</f>
        <v>4858</v>
      </c>
      <c r="I30" s="3">
        <f>SUM(I31)</f>
        <v>0</v>
      </c>
      <c r="J30" s="3">
        <f>SUM(J31)</f>
        <v>0</v>
      </c>
      <c r="K30" s="28">
        <f>F30/C30*100</f>
        <v>93.78378378378378</v>
      </c>
      <c r="L30" s="28"/>
      <c r="M30" s="28">
        <f>H30/E30*100</f>
        <v>93.78378378378378</v>
      </c>
    </row>
    <row r="31" spans="1:13" ht="17.25" customHeight="1">
      <c r="A31" s="44" t="s">
        <v>294</v>
      </c>
      <c r="B31" s="13" t="s">
        <v>115</v>
      </c>
      <c r="C31" s="1">
        <v>5180</v>
      </c>
      <c r="D31" s="1"/>
      <c r="E31" s="1">
        <f>SUM(C31:D31)</f>
        <v>5180</v>
      </c>
      <c r="F31" s="1">
        <v>4858</v>
      </c>
      <c r="G31" s="2"/>
      <c r="H31" s="1">
        <f>SUM(F31:G31)</f>
        <v>4858</v>
      </c>
      <c r="I31" s="1"/>
      <c r="J31" s="2"/>
      <c r="K31" s="14">
        <f>F31/C31*100</f>
        <v>93.78378378378378</v>
      </c>
      <c r="L31" s="14"/>
      <c r="M31" s="14">
        <f>H31/E31*100</f>
        <v>93.78378378378378</v>
      </c>
    </row>
    <row r="32" spans="1:13" ht="17.25" customHeight="1">
      <c r="A32" s="6"/>
      <c r="B32" s="37"/>
      <c r="C32" s="2"/>
      <c r="D32" s="1"/>
      <c r="E32" s="2"/>
      <c r="F32" s="2"/>
      <c r="G32" s="2"/>
      <c r="H32" s="2"/>
      <c r="I32" s="2"/>
      <c r="J32" s="2"/>
      <c r="K32" s="2"/>
      <c r="L32" s="2"/>
      <c r="M32" s="33"/>
    </row>
    <row r="33" spans="1:13" s="42" customFormat="1" ht="17.25" customHeight="1">
      <c r="A33" s="41" t="s">
        <v>4</v>
      </c>
      <c r="B33" s="39" t="s">
        <v>31</v>
      </c>
      <c r="C33" s="2">
        <f>C35</f>
        <v>23500</v>
      </c>
      <c r="D33" s="2">
        <f>D35</f>
        <v>0</v>
      </c>
      <c r="E33" s="2">
        <f>C33+D33</f>
        <v>23500</v>
      </c>
      <c r="F33" s="2">
        <f>F35</f>
        <v>15943</v>
      </c>
      <c r="G33" s="2">
        <f>G35</f>
        <v>0</v>
      </c>
      <c r="H33" s="2">
        <f>SUM(F33:G33)</f>
        <v>15943</v>
      </c>
      <c r="I33" s="2">
        <f>I35</f>
        <v>5013</v>
      </c>
      <c r="J33" s="2">
        <f>J35</f>
        <v>0</v>
      </c>
      <c r="K33" s="33">
        <f>F33/C33*100</f>
        <v>67.84255319148936</v>
      </c>
      <c r="L33" s="33"/>
      <c r="M33" s="33">
        <f>H33/E33*100</f>
        <v>67.84255319148936</v>
      </c>
    </row>
    <row r="34" spans="1:13" s="29" customFormat="1" ht="17.25" customHeight="1">
      <c r="A34" s="43" t="s">
        <v>185</v>
      </c>
      <c r="B34" s="40"/>
      <c r="C34" s="3">
        <f>SUM(C35)</f>
        <v>23500</v>
      </c>
      <c r="D34" s="3">
        <f>SUM(D35)</f>
        <v>0</v>
      </c>
      <c r="E34" s="3">
        <f>SUM(C34:D34)</f>
        <v>23500</v>
      </c>
      <c r="F34" s="3">
        <f>SUM(F35)</f>
        <v>15943</v>
      </c>
      <c r="G34" s="3">
        <f>SUM(G35)</f>
        <v>0</v>
      </c>
      <c r="H34" s="3">
        <f>SUM(F34:G34)</f>
        <v>15943</v>
      </c>
      <c r="I34" s="3">
        <f>SUM(I35)</f>
        <v>5013</v>
      </c>
      <c r="J34" s="3">
        <f>SUM(J35)</f>
        <v>0</v>
      </c>
      <c r="K34" s="28">
        <f>F34/C34*100</f>
        <v>67.84255319148936</v>
      </c>
      <c r="L34" s="28"/>
      <c r="M34" s="28">
        <f>H34/E34*100</f>
        <v>67.84255319148936</v>
      </c>
    </row>
    <row r="35" spans="1:13" ht="17.25" customHeight="1">
      <c r="A35" s="15" t="s">
        <v>122</v>
      </c>
      <c r="B35" s="13" t="s">
        <v>32</v>
      </c>
      <c r="C35" s="1">
        <v>23500</v>
      </c>
      <c r="D35" s="1"/>
      <c r="E35" s="1">
        <f>C35+D35</f>
        <v>23500</v>
      </c>
      <c r="F35" s="1">
        <v>15943</v>
      </c>
      <c r="G35" s="1"/>
      <c r="H35" s="1">
        <f>F35+G35</f>
        <v>15943</v>
      </c>
      <c r="I35" s="1">
        <v>5013</v>
      </c>
      <c r="J35" s="1"/>
      <c r="K35" s="14">
        <f>F35/C35*100</f>
        <v>67.84255319148936</v>
      </c>
      <c r="L35" s="14"/>
      <c r="M35" s="14">
        <f>H35/E35*100</f>
        <v>67.84255319148936</v>
      </c>
    </row>
    <row r="36" spans="1:13" ht="17.25" customHeight="1">
      <c r="A36" s="38"/>
      <c r="B36" s="45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</row>
    <row r="37" spans="1:13" ht="17.25" customHeight="1">
      <c r="A37" s="46" t="s">
        <v>34</v>
      </c>
      <c r="B37" s="39" t="s">
        <v>35</v>
      </c>
      <c r="C37" s="2">
        <f>SUM(C38:C41)</f>
        <v>8926968</v>
      </c>
      <c r="D37" s="2">
        <f>SUM(D38:D41)</f>
        <v>1311353</v>
      </c>
      <c r="E37" s="2">
        <f>SUM(C37:D37)</f>
        <v>10238321</v>
      </c>
      <c r="F37" s="2">
        <f>F43+F58+F73</f>
        <v>8732148</v>
      </c>
      <c r="G37" s="2">
        <f>G43+G58+G73</f>
        <v>1151280</v>
      </c>
      <c r="H37" s="2">
        <f>F37+G37</f>
        <v>9883428</v>
      </c>
      <c r="I37" s="2">
        <f>I43+I58+I73</f>
        <v>42983</v>
      </c>
      <c r="J37" s="2">
        <f>J43+J58+J73</f>
        <v>0</v>
      </c>
      <c r="K37" s="33">
        <f>F37/C37*100</f>
        <v>97.81762408020282</v>
      </c>
      <c r="L37" s="33"/>
      <c r="M37" s="33">
        <f>H37/E37*100</f>
        <v>96.53367969220734</v>
      </c>
    </row>
    <row r="38" spans="1:13" s="29" customFormat="1" ht="17.25" customHeight="1">
      <c r="A38" s="3" t="s">
        <v>186</v>
      </c>
      <c r="B38" s="47"/>
      <c r="C38" s="3">
        <f>SUM(C44+C59)</f>
        <v>335360</v>
      </c>
      <c r="D38" s="3">
        <f>SUM(D44+D59)</f>
        <v>0</v>
      </c>
      <c r="E38" s="3">
        <f>SUM(C38:D38)</f>
        <v>335360</v>
      </c>
      <c r="F38" s="3">
        <f>SUM(F44+F59)</f>
        <v>329511</v>
      </c>
      <c r="G38" s="3">
        <f>SUM(G44+G59)</f>
        <v>0</v>
      </c>
      <c r="H38" s="3">
        <f>SUM(F38:G38)</f>
        <v>329511</v>
      </c>
      <c r="I38" s="3">
        <f>SUM(I44+I59)</f>
        <v>33673</v>
      </c>
      <c r="J38" s="3">
        <f>SUM(J44+J59)</f>
        <v>0</v>
      </c>
      <c r="K38" s="28">
        <f>F38/C38*100</f>
        <v>98.25590410305344</v>
      </c>
      <c r="L38" s="28"/>
      <c r="M38" s="28">
        <f>H38/E38*100</f>
        <v>98.25590410305344</v>
      </c>
    </row>
    <row r="39" spans="1:13" s="29" customFormat="1" ht="17.25" customHeight="1">
      <c r="A39" s="3" t="s">
        <v>185</v>
      </c>
      <c r="B39" s="47"/>
      <c r="C39" s="3">
        <f>SUM(C45+C60+C74)</f>
        <v>4281912</v>
      </c>
      <c r="D39" s="3">
        <f>SUM(D45+D60+D74)</f>
        <v>0</v>
      </c>
      <c r="E39" s="3">
        <f>SUM(C39:D39)</f>
        <v>4281912</v>
      </c>
      <c r="F39" s="3">
        <f>SUM(F45+F60+F74)</f>
        <v>4247154</v>
      </c>
      <c r="G39" s="3">
        <f>SUM(G45+G60+G74)</f>
        <v>0</v>
      </c>
      <c r="H39" s="3">
        <f>SUM(F39:G39)</f>
        <v>4247154</v>
      </c>
      <c r="I39" s="3">
        <f>SUM(I45+I60+I74)</f>
        <v>8293</v>
      </c>
      <c r="J39" s="3">
        <f>SUM(J45+J60+J74)</f>
        <v>0</v>
      </c>
      <c r="K39" s="28">
        <f>F39/C39*100</f>
        <v>99.18825982411596</v>
      </c>
      <c r="L39" s="28"/>
      <c r="M39" s="28">
        <f>H39/E39*100</f>
        <v>99.18825982411596</v>
      </c>
    </row>
    <row r="40" spans="1:13" s="29" customFormat="1" ht="17.25" customHeight="1">
      <c r="A40" s="3" t="s">
        <v>187</v>
      </c>
      <c r="B40" s="47"/>
      <c r="C40" s="3">
        <f>SUM(C46+C61)</f>
        <v>3445696</v>
      </c>
      <c r="D40" s="3">
        <f>SUM(D46+D61)</f>
        <v>1311353</v>
      </c>
      <c r="E40" s="3">
        <f>SUM(C40:D40)</f>
        <v>4757049</v>
      </c>
      <c r="F40" s="3">
        <f>SUM(F46+F61)</f>
        <v>3291483</v>
      </c>
      <c r="G40" s="3">
        <f>SUM(G46+G61)</f>
        <v>1151280</v>
      </c>
      <c r="H40" s="3">
        <f>SUM(F40:G40)</f>
        <v>4442763</v>
      </c>
      <c r="I40" s="3">
        <f>SUM(I46+I61)</f>
        <v>1017</v>
      </c>
      <c r="J40" s="3">
        <f>SUM(J46+J61)</f>
        <v>0</v>
      </c>
      <c r="K40" s="28">
        <f>F40/C40*100</f>
        <v>95.52447459090993</v>
      </c>
      <c r="L40" s="28"/>
      <c r="M40" s="28">
        <f>H40/E40*100</f>
        <v>93.39325703813437</v>
      </c>
    </row>
    <row r="41" spans="1:13" s="29" customFormat="1" ht="17.25" customHeight="1">
      <c r="A41" s="3" t="s">
        <v>291</v>
      </c>
      <c r="B41" s="47"/>
      <c r="C41" s="3">
        <f>C47</f>
        <v>864000</v>
      </c>
      <c r="D41" s="3">
        <f>D47</f>
        <v>0</v>
      </c>
      <c r="E41" s="3">
        <f>SUM(C41:D41)</f>
        <v>864000</v>
      </c>
      <c r="F41" s="3">
        <f>F47</f>
        <v>864000</v>
      </c>
      <c r="G41" s="3">
        <f>G47</f>
        <v>0</v>
      </c>
      <c r="H41" s="3">
        <f>SUM(F41:G41)</f>
        <v>864000</v>
      </c>
      <c r="I41" s="3">
        <f>I47</f>
        <v>0</v>
      </c>
      <c r="J41" s="3">
        <f>J47</f>
        <v>0</v>
      </c>
      <c r="K41" s="28">
        <f>F41/C41*100</f>
        <v>100</v>
      </c>
      <c r="L41" s="28"/>
      <c r="M41" s="28">
        <f>H41/E41*100</f>
        <v>100</v>
      </c>
    </row>
    <row r="42" spans="1:13" ht="17.25" customHeight="1">
      <c r="A42" s="2"/>
      <c r="B42" s="41"/>
      <c r="C42" s="2"/>
      <c r="D42" s="2"/>
      <c r="E42" s="2"/>
      <c r="F42" s="2"/>
      <c r="G42" s="2"/>
      <c r="H42" s="2"/>
      <c r="I42" s="2"/>
      <c r="J42" s="2"/>
      <c r="K42" s="2"/>
      <c r="L42" s="2"/>
      <c r="M42" s="33"/>
    </row>
    <row r="43" spans="1:13" s="42" customFormat="1" ht="17.25" customHeight="1">
      <c r="A43" s="41" t="s">
        <v>36</v>
      </c>
      <c r="B43" s="48">
        <v>60004</v>
      </c>
      <c r="C43" s="2">
        <f>SUM(C48:C56)</f>
        <v>3783356</v>
      </c>
      <c r="D43" s="2">
        <f>SUM(D48:D56)</f>
        <v>0</v>
      </c>
      <c r="E43" s="2">
        <f>SUM(C43:D43)</f>
        <v>3783356</v>
      </c>
      <c r="F43" s="2">
        <f>SUM(F48:F56)</f>
        <v>3776585</v>
      </c>
      <c r="G43" s="2">
        <f>SUM(G48:G56)</f>
        <v>0</v>
      </c>
      <c r="H43" s="2">
        <f>SUM(F43:G43)</f>
        <v>3776585</v>
      </c>
      <c r="I43" s="2">
        <f>SUM(I48:I56)</f>
        <v>15071</v>
      </c>
      <c r="J43" s="2">
        <f>SUM(J48:J56)</f>
        <v>0</v>
      </c>
      <c r="K43" s="33">
        <f aca="true" t="shared" si="12" ref="K43:K48">F43/C43*100</f>
        <v>99.82103190923614</v>
      </c>
      <c r="L43" s="33"/>
      <c r="M43" s="33">
        <f aca="true" t="shared" si="13" ref="M43:M48">H43/E43*100</f>
        <v>99.82103190923614</v>
      </c>
    </row>
    <row r="44" spans="1:13" s="29" customFormat="1" ht="17.25" customHeight="1">
      <c r="A44" s="43" t="s">
        <v>186</v>
      </c>
      <c r="B44" s="47"/>
      <c r="C44" s="3">
        <f>SUM(C48:C51)</f>
        <v>121400</v>
      </c>
      <c r="D44" s="3">
        <f>SUM(D48:D51)</f>
        <v>0</v>
      </c>
      <c r="E44" s="3">
        <f>SUM(C44:D44)</f>
        <v>121400</v>
      </c>
      <c r="F44" s="3">
        <f>SUM(F48:F51)</f>
        <v>119260</v>
      </c>
      <c r="G44" s="3">
        <f>SUM(G48:G51)</f>
        <v>0</v>
      </c>
      <c r="H44" s="3">
        <f>SUM(F44:G44)</f>
        <v>119260</v>
      </c>
      <c r="I44" s="3">
        <f>SUM(I48:I51)</f>
        <v>15071</v>
      </c>
      <c r="J44" s="3">
        <f>SUM(J48:J51)</f>
        <v>0</v>
      </c>
      <c r="K44" s="28">
        <f t="shared" si="12"/>
        <v>98.23723228995057</v>
      </c>
      <c r="L44" s="28"/>
      <c r="M44" s="28">
        <f t="shared" si="13"/>
        <v>98.23723228995057</v>
      </c>
    </row>
    <row r="45" spans="1:13" s="29" customFormat="1" ht="17.25" customHeight="1">
      <c r="A45" s="43" t="s">
        <v>185</v>
      </c>
      <c r="B45" s="47"/>
      <c r="C45" s="3">
        <f>SUM(C52:C54)</f>
        <v>2747956</v>
      </c>
      <c r="D45" s="3">
        <f>SUM(D52:D54)</f>
        <v>0</v>
      </c>
      <c r="E45" s="3">
        <f>SUM(C45:D45)</f>
        <v>2747956</v>
      </c>
      <c r="F45" s="3">
        <f>SUM(F52:F54)</f>
        <v>2743785</v>
      </c>
      <c r="G45" s="3">
        <f>SUM(G52:G54)</f>
        <v>0</v>
      </c>
      <c r="H45" s="3">
        <f>SUM(F45:G45)</f>
        <v>2743785</v>
      </c>
      <c r="I45" s="3">
        <f>SUM(I52:I54)</f>
        <v>0</v>
      </c>
      <c r="J45" s="3">
        <f>SUM(J52:J54)</f>
        <v>0</v>
      </c>
      <c r="K45" s="28">
        <f t="shared" si="12"/>
        <v>99.84821445467104</v>
      </c>
      <c r="L45" s="28"/>
      <c r="M45" s="28">
        <f t="shared" si="13"/>
        <v>99.84821445467104</v>
      </c>
    </row>
    <row r="46" spans="1:13" s="29" customFormat="1" ht="17.25" customHeight="1">
      <c r="A46" s="43" t="s">
        <v>187</v>
      </c>
      <c r="B46" s="47"/>
      <c r="C46" s="3">
        <f>SUM(C56)</f>
        <v>50000</v>
      </c>
      <c r="D46" s="3">
        <f>SUM(D56)</f>
        <v>0</v>
      </c>
      <c r="E46" s="3">
        <f>SUM(C46:D46)</f>
        <v>50000</v>
      </c>
      <c r="F46" s="3">
        <f>SUM(F56)</f>
        <v>49540</v>
      </c>
      <c r="G46" s="3">
        <f>SUM(G56)</f>
        <v>0</v>
      </c>
      <c r="H46" s="3">
        <f>SUM(F46:G46)</f>
        <v>49540</v>
      </c>
      <c r="I46" s="3">
        <f>SUM(I56)</f>
        <v>0</v>
      </c>
      <c r="J46" s="3">
        <f>SUM(J56)</f>
        <v>0</v>
      </c>
      <c r="K46" s="28">
        <f t="shared" si="12"/>
        <v>99.08</v>
      </c>
      <c r="L46" s="28"/>
      <c r="M46" s="28">
        <f t="shared" si="13"/>
        <v>99.08</v>
      </c>
    </row>
    <row r="47" spans="1:13" s="29" customFormat="1" ht="17.25" customHeight="1">
      <c r="A47" s="43" t="s">
        <v>199</v>
      </c>
      <c r="B47" s="47"/>
      <c r="C47" s="3">
        <f>C55</f>
        <v>864000</v>
      </c>
      <c r="D47" s="3">
        <f>D55</f>
        <v>0</v>
      </c>
      <c r="E47" s="3">
        <f>SUM(C47:D47)</f>
        <v>864000</v>
      </c>
      <c r="F47" s="3">
        <f>F55</f>
        <v>864000</v>
      </c>
      <c r="G47" s="3">
        <f>G55</f>
        <v>0</v>
      </c>
      <c r="H47" s="3">
        <f>SUM(F47:G47)</f>
        <v>864000</v>
      </c>
      <c r="I47" s="3">
        <f>I55</f>
        <v>0</v>
      </c>
      <c r="J47" s="3">
        <f>J55</f>
        <v>0</v>
      </c>
      <c r="K47" s="28">
        <f t="shared" si="12"/>
        <v>100</v>
      </c>
      <c r="L47" s="28"/>
      <c r="M47" s="28">
        <f t="shared" si="13"/>
        <v>100</v>
      </c>
    </row>
    <row r="48" spans="1:13" ht="17.25" customHeight="1">
      <c r="A48" s="44" t="s">
        <v>200</v>
      </c>
      <c r="B48" s="13" t="s">
        <v>48</v>
      </c>
      <c r="C48" s="1">
        <v>102900</v>
      </c>
      <c r="D48" s="1"/>
      <c r="E48" s="1">
        <f aca="true" t="shared" si="14" ref="E48:E56">SUM(C48:D48)</f>
        <v>102900</v>
      </c>
      <c r="F48" s="1">
        <v>100832</v>
      </c>
      <c r="G48" s="1"/>
      <c r="H48" s="1">
        <f aca="true" t="shared" si="15" ref="H48:H56">SUM(F48:G48)</f>
        <v>100832</v>
      </c>
      <c r="I48" s="1">
        <v>3993</v>
      </c>
      <c r="J48" s="1"/>
      <c r="K48" s="14">
        <f t="shared" si="12"/>
        <v>97.99028182701652</v>
      </c>
      <c r="L48" s="14"/>
      <c r="M48" s="14">
        <f t="shared" si="13"/>
        <v>97.99028182701652</v>
      </c>
    </row>
    <row r="49" spans="1:13" ht="17.25" customHeight="1">
      <c r="A49" s="15" t="s">
        <v>202</v>
      </c>
      <c r="B49" s="13" t="s">
        <v>49</v>
      </c>
      <c r="C49" s="1">
        <v>0</v>
      </c>
      <c r="D49" s="1"/>
      <c r="E49" s="1">
        <f t="shared" si="14"/>
        <v>0</v>
      </c>
      <c r="F49" s="1">
        <v>0</v>
      </c>
      <c r="G49" s="1"/>
      <c r="H49" s="1">
        <f t="shared" si="15"/>
        <v>0</v>
      </c>
      <c r="I49" s="1">
        <v>8695</v>
      </c>
      <c r="J49" s="1"/>
      <c r="K49" s="14">
        <v>0</v>
      </c>
      <c r="L49" s="14"/>
      <c r="M49" s="14">
        <v>0</v>
      </c>
    </row>
    <row r="50" spans="1:13" ht="17.25" customHeight="1">
      <c r="A50" s="44" t="s">
        <v>201</v>
      </c>
      <c r="B50" s="13" t="s">
        <v>51</v>
      </c>
      <c r="C50" s="1">
        <v>16200</v>
      </c>
      <c r="D50" s="1"/>
      <c r="E50" s="1">
        <f t="shared" si="14"/>
        <v>16200</v>
      </c>
      <c r="F50" s="1">
        <v>16150</v>
      </c>
      <c r="G50" s="1"/>
      <c r="H50" s="1">
        <f t="shared" si="15"/>
        <v>16150</v>
      </c>
      <c r="I50" s="1">
        <v>2086</v>
      </c>
      <c r="J50" s="1"/>
      <c r="K50" s="14">
        <f aca="true" t="shared" si="16" ref="K50:K56">F50/C50*100</f>
        <v>99.69135802469135</v>
      </c>
      <c r="L50" s="14"/>
      <c r="M50" s="14">
        <f aca="true" t="shared" si="17" ref="M50:M56">H50/E50*100</f>
        <v>99.69135802469135</v>
      </c>
    </row>
    <row r="51" spans="1:13" ht="17.25" customHeight="1">
      <c r="A51" s="44" t="s">
        <v>124</v>
      </c>
      <c r="B51" s="13" t="s">
        <v>52</v>
      </c>
      <c r="C51" s="1">
        <v>2300</v>
      </c>
      <c r="D51" s="1"/>
      <c r="E51" s="1">
        <f t="shared" si="14"/>
        <v>2300</v>
      </c>
      <c r="F51" s="1">
        <v>2278</v>
      </c>
      <c r="G51" s="1"/>
      <c r="H51" s="1">
        <f t="shared" si="15"/>
        <v>2278</v>
      </c>
      <c r="I51" s="1">
        <v>297</v>
      </c>
      <c r="J51" s="1"/>
      <c r="K51" s="14">
        <f t="shared" si="16"/>
        <v>99.04347826086956</v>
      </c>
      <c r="L51" s="14"/>
      <c r="M51" s="14">
        <f t="shared" si="17"/>
        <v>99.04347826086956</v>
      </c>
    </row>
    <row r="52" spans="1:13" ht="17.25" customHeight="1">
      <c r="A52" s="44" t="s">
        <v>198</v>
      </c>
      <c r="B52" s="13" t="s">
        <v>53</v>
      </c>
      <c r="C52" s="1">
        <v>10000</v>
      </c>
      <c r="D52" s="1"/>
      <c r="E52" s="1">
        <f t="shared" si="14"/>
        <v>10000</v>
      </c>
      <c r="F52" s="1">
        <v>6265</v>
      </c>
      <c r="G52" s="1"/>
      <c r="H52" s="1">
        <f t="shared" si="15"/>
        <v>6265</v>
      </c>
      <c r="I52" s="1"/>
      <c r="J52" s="1"/>
      <c r="K52" s="14">
        <f t="shared" si="16"/>
        <v>62.64999999999999</v>
      </c>
      <c r="L52" s="14"/>
      <c r="M52" s="14">
        <f t="shared" si="17"/>
        <v>62.64999999999999</v>
      </c>
    </row>
    <row r="53" spans="1:13" ht="17.25" customHeight="1">
      <c r="A53" s="44" t="s">
        <v>123</v>
      </c>
      <c r="B53" s="13" t="s">
        <v>37</v>
      </c>
      <c r="C53" s="1">
        <v>45556</v>
      </c>
      <c r="D53" s="2"/>
      <c r="E53" s="1">
        <f t="shared" si="14"/>
        <v>45556</v>
      </c>
      <c r="F53" s="1">
        <v>45520</v>
      </c>
      <c r="G53" s="2"/>
      <c r="H53" s="1">
        <f t="shared" si="15"/>
        <v>45520</v>
      </c>
      <c r="I53" s="1"/>
      <c r="J53" s="1"/>
      <c r="K53" s="14">
        <f t="shared" si="16"/>
        <v>99.92097638071824</v>
      </c>
      <c r="L53" s="14"/>
      <c r="M53" s="14">
        <f t="shared" si="17"/>
        <v>99.92097638071824</v>
      </c>
    </row>
    <row r="54" spans="1:13" ht="17.25" customHeight="1">
      <c r="A54" s="15" t="s">
        <v>122</v>
      </c>
      <c r="B54" s="13" t="s">
        <v>32</v>
      </c>
      <c r="C54" s="1">
        <v>2692400</v>
      </c>
      <c r="D54" s="2"/>
      <c r="E54" s="1">
        <f t="shared" si="14"/>
        <v>2692400</v>
      </c>
      <c r="F54" s="1">
        <v>2692000</v>
      </c>
      <c r="G54" s="2"/>
      <c r="H54" s="1">
        <f t="shared" si="15"/>
        <v>2692000</v>
      </c>
      <c r="I54" s="1"/>
      <c r="J54" s="1"/>
      <c r="K54" s="14">
        <f t="shared" si="16"/>
        <v>99.98514336651316</v>
      </c>
      <c r="L54" s="14"/>
      <c r="M54" s="14">
        <f t="shared" si="17"/>
        <v>99.98514336651316</v>
      </c>
    </row>
    <row r="55" spans="1:13" ht="17.25" customHeight="1">
      <c r="A55" s="15" t="s">
        <v>160</v>
      </c>
      <c r="B55" s="13" t="s">
        <v>161</v>
      </c>
      <c r="C55" s="1">
        <v>864000</v>
      </c>
      <c r="D55" s="2"/>
      <c r="E55" s="1">
        <f t="shared" si="14"/>
        <v>864000</v>
      </c>
      <c r="F55" s="1">
        <v>864000</v>
      </c>
      <c r="G55" s="2"/>
      <c r="H55" s="1">
        <f t="shared" si="15"/>
        <v>864000</v>
      </c>
      <c r="I55" s="1"/>
      <c r="J55" s="1"/>
      <c r="K55" s="14">
        <f t="shared" si="16"/>
        <v>100</v>
      </c>
      <c r="L55" s="14"/>
      <c r="M55" s="14">
        <f t="shared" si="17"/>
        <v>100</v>
      </c>
    </row>
    <row r="56" spans="1:13" ht="17.25" customHeight="1">
      <c r="A56" s="15" t="s">
        <v>293</v>
      </c>
      <c r="B56" s="13" t="s">
        <v>42</v>
      </c>
      <c r="C56" s="1">
        <v>50000</v>
      </c>
      <c r="D56" s="2"/>
      <c r="E56" s="1">
        <f t="shared" si="14"/>
        <v>50000</v>
      </c>
      <c r="F56" s="1">
        <v>49540</v>
      </c>
      <c r="G56" s="2"/>
      <c r="H56" s="1">
        <f t="shared" si="15"/>
        <v>49540</v>
      </c>
      <c r="I56" s="1"/>
      <c r="J56" s="1"/>
      <c r="K56" s="14">
        <f t="shared" si="16"/>
        <v>99.08</v>
      </c>
      <c r="L56" s="14"/>
      <c r="M56" s="14">
        <f t="shared" si="17"/>
        <v>99.08</v>
      </c>
    </row>
    <row r="57" spans="1:13" ht="17.25" customHeight="1">
      <c r="A57" s="6"/>
      <c r="B57" s="41"/>
      <c r="C57" s="2"/>
      <c r="D57" s="2"/>
      <c r="E57" s="2"/>
      <c r="F57" s="2"/>
      <c r="G57" s="2"/>
      <c r="H57" s="2"/>
      <c r="I57" s="2"/>
      <c r="J57" s="2"/>
      <c r="K57" s="2"/>
      <c r="L57" s="2"/>
      <c r="M57" s="33"/>
    </row>
    <row r="58" spans="1:13" s="42" customFormat="1" ht="17.25" customHeight="1">
      <c r="A58" s="41" t="s">
        <v>5</v>
      </c>
      <c r="B58" s="48">
        <v>60016</v>
      </c>
      <c r="C58" s="2">
        <f>SUM(C62:C71)</f>
        <v>5136612</v>
      </c>
      <c r="D58" s="2">
        <f>SUM(D62:D71)</f>
        <v>1311353</v>
      </c>
      <c r="E58" s="2">
        <f aca="true" t="shared" si="18" ref="E58:E71">C58+D58</f>
        <v>6447965</v>
      </c>
      <c r="F58" s="2">
        <f>SUM(F62:F71)</f>
        <v>4954843</v>
      </c>
      <c r="G58" s="2">
        <f>SUM(G62:G71)</f>
        <v>1151280</v>
      </c>
      <c r="H58" s="2">
        <f aca="true" t="shared" si="19" ref="H58:H71">F58+G58</f>
        <v>6106123</v>
      </c>
      <c r="I58" s="2">
        <f>SUM(I62:I71)</f>
        <v>27912</v>
      </c>
      <c r="J58" s="2">
        <f>SUM(J62:J71)</f>
        <v>0</v>
      </c>
      <c r="K58" s="33">
        <f>F58/C58*100</f>
        <v>96.4613056232396</v>
      </c>
      <c r="L58" s="33">
        <f>G58/D58*100</f>
        <v>87.79329440661667</v>
      </c>
      <c r="M58" s="33">
        <f>H58/E58*100</f>
        <v>94.69845137186694</v>
      </c>
    </row>
    <row r="59" spans="1:13" s="29" customFormat="1" ht="17.25" customHeight="1">
      <c r="A59" s="43" t="s">
        <v>186</v>
      </c>
      <c r="B59" s="47"/>
      <c r="C59" s="3">
        <f>SUM(C62:C65)</f>
        <v>213960</v>
      </c>
      <c r="D59" s="3">
        <f>SUM(D62:D65)</f>
        <v>0</v>
      </c>
      <c r="E59" s="3">
        <f>SUM(C59:D59)</f>
        <v>213960</v>
      </c>
      <c r="F59" s="3">
        <f>SUM(F62:F65)</f>
        <v>210251</v>
      </c>
      <c r="G59" s="3">
        <f>SUM(G62:G65)</f>
        <v>0</v>
      </c>
      <c r="H59" s="3">
        <f>SUM(F59:G59)</f>
        <v>210251</v>
      </c>
      <c r="I59" s="3">
        <f>SUM(I62:I65)</f>
        <v>18602</v>
      </c>
      <c r="J59" s="3">
        <f>SUM(J62:J65)</f>
        <v>0</v>
      </c>
      <c r="K59" s="28">
        <f>F59/C59*100</f>
        <v>98.26649841091792</v>
      </c>
      <c r="L59" s="28"/>
      <c r="M59" s="28">
        <f>H59/E59*100</f>
        <v>98.26649841091792</v>
      </c>
    </row>
    <row r="60" spans="1:13" s="29" customFormat="1" ht="17.25" customHeight="1">
      <c r="A60" s="43" t="s">
        <v>185</v>
      </c>
      <c r="B60" s="47"/>
      <c r="C60" s="3">
        <f>SUM(C66:C69)</f>
        <v>1526956</v>
      </c>
      <c r="D60" s="3">
        <f>SUM(D66:D69)</f>
        <v>0</v>
      </c>
      <c r="E60" s="3">
        <f>SUM(C60:D60)</f>
        <v>1526956</v>
      </c>
      <c r="F60" s="3">
        <f>SUM(F66:F69)</f>
        <v>1502649</v>
      </c>
      <c r="G60" s="3">
        <f>SUM(G66:G69)</f>
        <v>0</v>
      </c>
      <c r="H60" s="3">
        <f>SUM(F60:G60)</f>
        <v>1502649</v>
      </c>
      <c r="I60" s="3">
        <f>SUM(I66:I69)</f>
        <v>8293</v>
      </c>
      <c r="J60" s="3">
        <f>SUM(J66:J69)</f>
        <v>0</v>
      </c>
      <c r="K60" s="28">
        <f>F60/C60*100</f>
        <v>98.40814011667658</v>
      </c>
      <c r="L60" s="28"/>
      <c r="M60" s="28">
        <f>H60/E60*100</f>
        <v>98.40814011667658</v>
      </c>
    </row>
    <row r="61" spans="1:13" s="29" customFormat="1" ht="17.25" customHeight="1">
      <c r="A61" s="43" t="s">
        <v>187</v>
      </c>
      <c r="B61" s="47"/>
      <c r="C61" s="3">
        <f>SUM(C70:C71)</f>
        <v>3395696</v>
      </c>
      <c r="D61" s="3">
        <f>SUM(D70:D71)</f>
        <v>1311353</v>
      </c>
      <c r="E61" s="3">
        <f>SUM(C61:D61)</f>
        <v>4707049</v>
      </c>
      <c r="F61" s="3">
        <f>SUM(F70:F71)</f>
        <v>3241943</v>
      </c>
      <c r="G61" s="3">
        <f>SUM(G70:G71)</f>
        <v>1151280</v>
      </c>
      <c r="H61" s="3">
        <f>SUM(F61:G61)</f>
        <v>4393223</v>
      </c>
      <c r="I61" s="3">
        <f>SUM(I70:I71)</f>
        <v>1017</v>
      </c>
      <c r="J61" s="3">
        <f>SUM(J70:J71)</f>
        <v>0</v>
      </c>
      <c r="K61" s="28">
        <f>F61/C61*100</f>
        <v>95.47212117928106</v>
      </c>
      <c r="L61" s="28">
        <f>G61/D61*100</f>
        <v>87.79329440661667</v>
      </c>
      <c r="M61" s="28">
        <f>H61/E61*100</f>
        <v>93.33285036973271</v>
      </c>
    </row>
    <row r="62" spans="1:13" ht="17.25" customHeight="1">
      <c r="A62" s="44" t="s">
        <v>200</v>
      </c>
      <c r="B62" s="13" t="s">
        <v>48</v>
      </c>
      <c r="C62" s="1">
        <v>181600</v>
      </c>
      <c r="D62" s="1"/>
      <c r="E62" s="1">
        <f t="shared" si="18"/>
        <v>181600</v>
      </c>
      <c r="F62" s="1">
        <v>178040</v>
      </c>
      <c r="G62" s="1"/>
      <c r="H62" s="1">
        <f t="shared" si="19"/>
        <v>178040</v>
      </c>
      <c r="I62" s="1">
        <v>5464</v>
      </c>
      <c r="J62" s="1"/>
      <c r="K62" s="14">
        <f>F62/C62*100</f>
        <v>98.03964757709251</v>
      </c>
      <c r="L62" s="14"/>
      <c r="M62" s="14">
        <f>H62/E62*100</f>
        <v>98.03964757709251</v>
      </c>
    </row>
    <row r="63" spans="1:13" ht="17.25" customHeight="1">
      <c r="A63" s="15" t="s">
        <v>202</v>
      </c>
      <c r="B63" s="13" t="s">
        <v>49</v>
      </c>
      <c r="C63" s="1"/>
      <c r="D63" s="1"/>
      <c r="E63" s="1">
        <f t="shared" si="18"/>
        <v>0</v>
      </c>
      <c r="F63" s="1">
        <v>0</v>
      </c>
      <c r="G63" s="1"/>
      <c r="H63" s="1">
        <f t="shared" si="19"/>
        <v>0</v>
      </c>
      <c r="I63" s="1">
        <v>9799</v>
      </c>
      <c r="J63" s="1"/>
      <c r="K63" s="14">
        <v>0</v>
      </c>
      <c r="L63" s="14"/>
      <c r="M63" s="14">
        <v>0</v>
      </c>
    </row>
    <row r="64" spans="1:13" ht="17.25" customHeight="1">
      <c r="A64" s="44" t="s">
        <v>201</v>
      </c>
      <c r="B64" s="13" t="s">
        <v>51</v>
      </c>
      <c r="C64" s="1">
        <v>28300</v>
      </c>
      <c r="D64" s="1"/>
      <c r="E64" s="1">
        <f t="shared" si="18"/>
        <v>28300</v>
      </c>
      <c r="F64" s="1">
        <v>28201</v>
      </c>
      <c r="G64" s="1"/>
      <c r="H64" s="1">
        <f t="shared" si="19"/>
        <v>28201</v>
      </c>
      <c r="I64" s="1">
        <v>2923</v>
      </c>
      <c r="J64" s="1"/>
      <c r="K64" s="14">
        <f aca="true" t="shared" si="20" ref="K64:L71">F64/C64*100</f>
        <v>99.65017667844523</v>
      </c>
      <c r="L64" s="14"/>
      <c r="M64" s="14">
        <f aca="true" t="shared" si="21" ref="M64:M71">H64/E64*100</f>
        <v>99.65017667844523</v>
      </c>
    </row>
    <row r="65" spans="1:13" ht="17.25" customHeight="1">
      <c r="A65" s="44" t="s">
        <v>124</v>
      </c>
      <c r="B65" s="13" t="s">
        <v>52</v>
      </c>
      <c r="C65" s="1">
        <v>4060</v>
      </c>
      <c r="D65" s="1"/>
      <c r="E65" s="1">
        <f t="shared" si="18"/>
        <v>4060</v>
      </c>
      <c r="F65" s="1">
        <v>4010</v>
      </c>
      <c r="G65" s="1"/>
      <c r="H65" s="1">
        <f t="shared" si="19"/>
        <v>4010</v>
      </c>
      <c r="I65" s="1">
        <v>416</v>
      </c>
      <c r="J65" s="1"/>
      <c r="K65" s="14">
        <f t="shared" si="20"/>
        <v>98.76847290640394</v>
      </c>
      <c r="L65" s="14"/>
      <c r="M65" s="14">
        <f t="shared" si="21"/>
        <v>98.76847290640394</v>
      </c>
    </row>
    <row r="66" spans="1:13" ht="17.25" customHeight="1">
      <c r="A66" s="44" t="s">
        <v>198</v>
      </c>
      <c r="B66" s="13" t="s">
        <v>53</v>
      </c>
      <c r="C66" s="1">
        <v>10556</v>
      </c>
      <c r="D66" s="1"/>
      <c r="E66" s="1">
        <f t="shared" si="18"/>
        <v>10556</v>
      </c>
      <c r="F66" s="1">
        <v>9613</v>
      </c>
      <c r="G66" s="1"/>
      <c r="H66" s="1">
        <f t="shared" si="19"/>
        <v>9613</v>
      </c>
      <c r="I66" s="1"/>
      <c r="J66" s="1"/>
      <c r="K66" s="14">
        <f t="shared" si="20"/>
        <v>91.06669192876089</v>
      </c>
      <c r="L66" s="14"/>
      <c r="M66" s="14">
        <f t="shared" si="21"/>
        <v>91.06669192876089</v>
      </c>
    </row>
    <row r="67" spans="1:13" ht="17.25" customHeight="1">
      <c r="A67" s="44" t="s">
        <v>123</v>
      </c>
      <c r="B67" s="13" t="s">
        <v>37</v>
      </c>
      <c r="C67" s="1">
        <v>1129200</v>
      </c>
      <c r="D67" s="1"/>
      <c r="E67" s="1">
        <f t="shared" si="18"/>
        <v>1129200</v>
      </c>
      <c r="F67" s="1">
        <v>1129031</v>
      </c>
      <c r="G67" s="1"/>
      <c r="H67" s="1">
        <f t="shared" si="19"/>
        <v>1129031</v>
      </c>
      <c r="I67" s="1"/>
      <c r="J67" s="1"/>
      <c r="K67" s="14">
        <f t="shared" si="20"/>
        <v>99.9850336521431</v>
      </c>
      <c r="L67" s="14"/>
      <c r="M67" s="14">
        <f t="shared" si="21"/>
        <v>99.9850336521431</v>
      </c>
    </row>
    <row r="68" spans="1:13" ht="17.25" customHeight="1">
      <c r="A68" s="44" t="s">
        <v>122</v>
      </c>
      <c r="B68" s="13" t="s">
        <v>32</v>
      </c>
      <c r="C68" s="1">
        <v>364200</v>
      </c>
      <c r="D68" s="1"/>
      <c r="E68" s="1">
        <f t="shared" si="18"/>
        <v>364200</v>
      </c>
      <c r="F68" s="1">
        <v>347942</v>
      </c>
      <c r="G68" s="1"/>
      <c r="H68" s="1">
        <f t="shared" si="19"/>
        <v>347942</v>
      </c>
      <c r="I68" s="1">
        <v>8293</v>
      </c>
      <c r="J68" s="1"/>
      <c r="K68" s="14">
        <f t="shared" si="20"/>
        <v>95.53596924766612</v>
      </c>
      <c r="L68" s="14"/>
      <c r="M68" s="14">
        <f t="shared" si="21"/>
        <v>95.53596924766612</v>
      </c>
    </row>
    <row r="69" spans="1:13" ht="17.25" customHeight="1">
      <c r="A69" s="44" t="s">
        <v>242</v>
      </c>
      <c r="B69" s="13" t="s">
        <v>88</v>
      </c>
      <c r="C69" s="1">
        <v>23000</v>
      </c>
      <c r="D69" s="1"/>
      <c r="E69" s="1">
        <f t="shared" si="18"/>
        <v>23000</v>
      </c>
      <c r="F69" s="1">
        <v>16063</v>
      </c>
      <c r="G69" s="1"/>
      <c r="H69" s="1">
        <f t="shared" si="19"/>
        <v>16063</v>
      </c>
      <c r="I69" s="1"/>
      <c r="J69" s="1"/>
      <c r="K69" s="14">
        <f t="shared" si="20"/>
        <v>69.8391304347826</v>
      </c>
      <c r="L69" s="14"/>
      <c r="M69" s="14">
        <f t="shared" si="21"/>
        <v>69.8391304347826</v>
      </c>
    </row>
    <row r="70" spans="1:13" ht="17.25" customHeight="1">
      <c r="A70" s="15" t="s">
        <v>205</v>
      </c>
      <c r="B70" s="13" t="s">
        <v>38</v>
      </c>
      <c r="C70" s="1">
        <v>1213696</v>
      </c>
      <c r="D70" s="1"/>
      <c r="E70" s="1">
        <f t="shared" si="18"/>
        <v>1213696</v>
      </c>
      <c r="F70" s="1">
        <v>1076361</v>
      </c>
      <c r="G70" s="1"/>
      <c r="H70" s="1">
        <f t="shared" si="19"/>
        <v>1076361</v>
      </c>
      <c r="I70" s="1"/>
      <c r="J70" s="1"/>
      <c r="K70" s="14">
        <f t="shared" si="20"/>
        <v>88.68456351508121</v>
      </c>
      <c r="L70" s="14"/>
      <c r="M70" s="14">
        <f t="shared" si="21"/>
        <v>88.68456351508121</v>
      </c>
    </row>
    <row r="71" spans="1:13" ht="17.25" customHeight="1">
      <c r="A71" s="15" t="s">
        <v>206</v>
      </c>
      <c r="B71" s="13" t="s">
        <v>133</v>
      </c>
      <c r="C71" s="1">
        <v>2182000</v>
      </c>
      <c r="D71" s="1">
        <v>1311353</v>
      </c>
      <c r="E71" s="1">
        <f t="shared" si="18"/>
        <v>3493353</v>
      </c>
      <c r="F71" s="1">
        <v>2165582</v>
      </c>
      <c r="G71" s="1">
        <v>1151280</v>
      </c>
      <c r="H71" s="1">
        <f t="shared" si="19"/>
        <v>3316862</v>
      </c>
      <c r="I71" s="1">
        <v>1017</v>
      </c>
      <c r="J71" s="1"/>
      <c r="K71" s="14">
        <f t="shared" si="20"/>
        <v>99.24757103574701</v>
      </c>
      <c r="L71" s="14">
        <f t="shared" si="20"/>
        <v>87.79329440661667</v>
      </c>
      <c r="M71" s="14">
        <f t="shared" si="21"/>
        <v>94.9478051602572</v>
      </c>
    </row>
    <row r="72" spans="1:13" ht="17.25" customHeight="1">
      <c r="A72" s="15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4"/>
    </row>
    <row r="73" spans="1:13" s="42" customFormat="1" ht="17.25" customHeight="1">
      <c r="A73" s="49" t="s">
        <v>4</v>
      </c>
      <c r="B73" s="48">
        <v>60095</v>
      </c>
      <c r="C73" s="2">
        <f>SUM(C75:C76)</f>
        <v>7000</v>
      </c>
      <c r="D73" s="2">
        <f>SUM(D75:D76)</f>
        <v>0</v>
      </c>
      <c r="E73" s="2">
        <f>C73+D73</f>
        <v>7000</v>
      </c>
      <c r="F73" s="2">
        <f>SUM(F75:F76)</f>
        <v>720</v>
      </c>
      <c r="G73" s="2">
        <f>SUM(G75:G76)</f>
        <v>0</v>
      </c>
      <c r="H73" s="2">
        <f>F73+G73</f>
        <v>720</v>
      </c>
      <c r="I73" s="2">
        <f>SUM(I75:I76)</f>
        <v>0</v>
      </c>
      <c r="J73" s="2">
        <f>SUM(J75:J76)</f>
        <v>0</v>
      </c>
      <c r="K73" s="33">
        <f>F73/C73*100</f>
        <v>10.285714285714285</v>
      </c>
      <c r="L73" s="33"/>
      <c r="M73" s="33">
        <f>H73/E73*100</f>
        <v>10.285714285714285</v>
      </c>
    </row>
    <row r="74" spans="1:13" s="29" customFormat="1" ht="17.25" customHeight="1">
      <c r="A74" s="43" t="s">
        <v>185</v>
      </c>
      <c r="B74" s="47"/>
      <c r="C74" s="3">
        <f>SUM(C75:C76)</f>
        <v>7000</v>
      </c>
      <c r="D74" s="3">
        <f>SUM(D75:D76)</f>
        <v>0</v>
      </c>
      <c r="E74" s="3">
        <f>SUM(C74:D74)</f>
        <v>7000</v>
      </c>
      <c r="F74" s="3">
        <f>SUM(F75:F76)</f>
        <v>720</v>
      </c>
      <c r="G74" s="3">
        <f>SUM(G75:G76)</f>
        <v>0</v>
      </c>
      <c r="H74" s="3">
        <f>SUM(F74:G74)</f>
        <v>720</v>
      </c>
      <c r="I74" s="3">
        <f>SUM(I75:I76)</f>
        <v>0</v>
      </c>
      <c r="J74" s="3">
        <f>SUM(J75:J76)</f>
        <v>0</v>
      </c>
      <c r="K74" s="28">
        <f>F74/C74*100</f>
        <v>10.285714285714285</v>
      </c>
      <c r="L74" s="28"/>
      <c r="M74" s="28">
        <f>H74/E74*100</f>
        <v>10.285714285714285</v>
      </c>
    </row>
    <row r="75" spans="1:13" ht="17.25" customHeight="1">
      <c r="A75" s="44" t="s">
        <v>198</v>
      </c>
      <c r="B75" s="13" t="s">
        <v>53</v>
      </c>
      <c r="C75" s="1">
        <v>3500</v>
      </c>
      <c r="D75" s="1"/>
      <c r="E75" s="1">
        <f>C75+D75</f>
        <v>3500</v>
      </c>
      <c r="F75" s="1">
        <v>0</v>
      </c>
      <c r="G75" s="1"/>
      <c r="H75" s="1">
        <f>F75+G75</f>
        <v>0</v>
      </c>
      <c r="I75" s="1"/>
      <c r="J75" s="1"/>
      <c r="K75" s="14">
        <f>F75/C75*100</f>
        <v>0</v>
      </c>
      <c r="L75" s="14"/>
      <c r="M75" s="14">
        <f>H75/E75*100</f>
        <v>0</v>
      </c>
    </row>
    <row r="76" spans="1:13" ht="17.25" customHeight="1">
      <c r="A76" s="15" t="s">
        <v>122</v>
      </c>
      <c r="B76" s="13" t="s">
        <v>32</v>
      </c>
      <c r="C76" s="1">
        <v>3500</v>
      </c>
      <c r="D76" s="1"/>
      <c r="E76" s="1">
        <f>C76+D76</f>
        <v>3500</v>
      </c>
      <c r="F76" s="1">
        <v>720</v>
      </c>
      <c r="G76" s="1"/>
      <c r="H76" s="1">
        <f>F76+G76</f>
        <v>720</v>
      </c>
      <c r="I76" s="1"/>
      <c r="J76" s="1"/>
      <c r="K76" s="14">
        <f>F76/C76*100</f>
        <v>20.57142857142857</v>
      </c>
      <c r="L76" s="14"/>
      <c r="M76" s="14">
        <f>H76/E76*100</f>
        <v>20.57142857142857</v>
      </c>
    </row>
    <row r="77" spans="1:13" ht="17.25" customHeight="1">
      <c r="A77" s="15"/>
      <c r="B77" s="50"/>
      <c r="C77" s="1"/>
      <c r="D77" s="1"/>
      <c r="E77" s="1"/>
      <c r="F77" s="1"/>
      <c r="G77" s="1"/>
      <c r="H77" s="1"/>
      <c r="I77" s="1"/>
      <c r="J77" s="1"/>
      <c r="K77" s="1"/>
      <c r="L77" s="1"/>
      <c r="M77" s="14"/>
    </row>
    <row r="78" spans="1:13" ht="17.25" customHeight="1">
      <c r="A78" s="51" t="s">
        <v>39</v>
      </c>
      <c r="B78" s="39" t="s">
        <v>40</v>
      </c>
      <c r="C78" s="2">
        <f>C82</f>
        <v>20000</v>
      </c>
      <c r="D78" s="2">
        <f>D82</f>
        <v>0</v>
      </c>
      <c r="E78" s="2">
        <f>SUM(C78:D78)</f>
        <v>20000</v>
      </c>
      <c r="F78" s="2">
        <f>F82</f>
        <v>20000</v>
      </c>
      <c r="G78" s="2">
        <f>G82</f>
        <v>0</v>
      </c>
      <c r="H78" s="2">
        <f>SUM(F78:G78)</f>
        <v>20000</v>
      </c>
      <c r="I78" s="2">
        <f>I82</f>
        <v>0</v>
      </c>
      <c r="J78" s="2">
        <f>J82</f>
        <v>0</v>
      </c>
      <c r="K78" s="33">
        <f>F78/C78*100</f>
        <v>100</v>
      </c>
      <c r="L78" s="33"/>
      <c r="M78" s="33">
        <f>H78/E78*100</f>
        <v>100</v>
      </c>
    </row>
    <row r="79" spans="1:13" s="29" customFormat="1" ht="17.25" customHeight="1">
      <c r="A79" s="30" t="s">
        <v>188</v>
      </c>
      <c r="B79" s="47"/>
      <c r="C79" s="3">
        <f>SUM(C83)</f>
        <v>10000</v>
      </c>
      <c r="D79" s="3">
        <f>SUM(D83)</f>
        <v>0</v>
      </c>
      <c r="E79" s="3">
        <f>SUM(C79:D79)</f>
        <v>10000</v>
      </c>
      <c r="F79" s="3">
        <f>SUM(F83)</f>
        <v>10000</v>
      </c>
      <c r="G79" s="3">
        <f>SUM(G83)</f>
        <v>0</v>
      </c>
      <c r="H79" s="3">
        <f>SUM(F79:G79)</f>
        <v>10000</v>
      </c>
      <c r="I79" s="3">
        <f>SUM(I83)</f>
        <v>0</v>
      </c>
      <c r="J79" s="3">
        <f>SUM(J83)</f>
        <v>0</v>
      </c>
      <c r="K79" s="28">
        <f>F79/C79*100</f>
        <v>100</v>
      </c>
      <c r="L79" s="28"/>
      <c r="M79" s="28">
        <f>H79/E79*100</f>
        <v>100</v>
      </c>
    </row>
    <row r="80" spans="1:13" s="29" customFormat="1" ht="17.25" customHeight="1">
      <c r="A80" s="3" t="s">
        <v>185</v>
      </c>
      <c r="B80" s="47"/>
      <c r="C80" s="3">
        <f>SUM(C84)</f>
        <v>10000</v>
      </c>
      <c r="D80" s="3">
        <f>SUM(D84)</f>
        <v>0</v>
      </c>
      <c r="E80" s="3">
        <f>SUM(C80:D80)</f>
        <v>10000</v>
      </c>
      <c r="F80" s="3">
        <f>SUM(F84)</f>
        <v>10000</v>
      </c>
      <c r="G80" s="3">
        <f>SUM(G84)</f>
        <v>0</v>
      </c>
      <c r="H80" s="3">
        <f>SUM(F80:G80)</f>
        <v>10000</v>
      </c>
      <c r="I80" s="3">
        <f>SUM(I84)</f>
        <v>0</v>
      </c>
      <c r="J80" s="3">
        <f>SUM(J84)</f>
        <v>0</v>
      </c>
      <c r="K80" s="28">
        <f>F80/C80*100</f>
        <v>100</v>
      </c>
      <c r="L80" s="28"/>
      <c r="M80" s="28">
        <f>H80/E80*100</f>
        <v>100</v>
      </c>
    </row>
    <row r="81" spans="1:13" ht="17.25" customHeight="1">
      <c r="A81" s="52"/>
      <c r="B81" s="39"/>
      <c r="C81" s="2"/>
      <c r="D81" s="2"/>
      <c r="E81" s="2"/>
      <c r="F81" s="2"/>
      <c r="G81" s="2"/>
      <c r="H81" s="2"/>
      <c r="I81" s="2"/>
      <c r="J81" s="2"/>
      <c r="K81" s="2"/>
      <c r="L81" s="2"/>
      <c r="M81" s="33"/>
    </row>
    <row r="82" spans="1:13" s="42" customFormat="1" ht="17.25" customHeight="1">
      <c r="A82" s="49" t="s">
        <v>4</v>
      </c>
      <c r="B82" s="48">
        <v>63095</v>
      </c>
      <c r="C82" s="2">
        <f>SUM(C85:C86)</f>
        <v>20000</v>
      </c>
      <c r="D82" s="2">
        <f>SUM(D85:D86)</f>
        <v>0</v>
      </c>
      <c r="E82" s="2">
        <f>SUM(C82:D82)</f>
        <v>20000</v>
      </c>
      <c r="F82" s="2">
        <f>SUM(F85:F86)</f>
        <v>20000</v>
      </c>
      <c r="G82" s="2">
        <f>SUM(G85:G86)</f>
        <v>0</v>
      </c>
      <c r="H82" s="2">
        <f>SUM(F82:G82)</f>
        <v>20000</v>
      </c>
      <c r="I82" s="2">
        <f>SUM(I85:I86)</f>
        <v>0</v>
      </c>
      <c r="J82" s="2">
        <f>SUM(J85:J86)</f>
        <v>0</v>
      </c>
      <c r="K82" s="33">
        <f>F82/C82*100</f>
        <v>100</v>
      </c>
      <c r="L82" s="33"/>
      <c r="M82" s="33">
        <f>H82/E82*100</f>
        <v>100</v>
      </c>
    </row>
    <row r="83" spans="1:13" s="29" customFormat="1" ht="17.25" customHeight="1">
      <c r="A83" s="53" t="s">
        <v>188</v>
      </c>
      <c r="B83" s="47"/>
      <c r="C83" s="3">
        <f>SUM(C85)</f>
        <v>10000</v>
      </c>
      <c r="D83" s="3">
        <f>SUM(D85)</f>
        <v>0</v>
      </c>
      <c r="E83" s="3">
        <f>SUM(C83:D83)</f>
        <v>10000</v>
      </c>
      <c r="F83" s="3">
        <f>SUM(F85)</f>
        <v>10000</v>
      </c>
      <c r="G83" s="3">
        <f>SUM(G85)</f>
        <v>0</v>
      </c>
      <c r="H83" s="3">
        <f>SUM(F83:G83)</f>
        <v>10000</v>
      </c>
      <c r="I83" s="3">
        <f>SUM(I85)</f>
        <v>0</v>
      </c>
      <c r="J83" s="3">
        <f>SUM(J85)</f>
        <v>0</v>
      </c>
      <c r="K83" s="28">
        <f>F83/C83*100</f>
        <v>100</v>
      </c>
      <c r="L83" s="28"/>
      <c r="M83" s="28">
        <f>H83/E83*100</f>
        <v>100</v>
      </c>
    </row>
    <row r="84" spans="1:13" s="29" customFormat="1" ht="17.25" customHeight="1">
      <c r="A84" s="43" t="s">
        <v>185</v>
      </c>
      <c r="B84" s="47"/>
      <c r="C84" s="3">
        <f>SUM(C86)</f>
        <v>10000</v>
      </c>
      <c r="D84" s="3">
        <f>SUM(D86)</f>
        <v>0</v>
      </c>
      <c r="E84" s="3">
        <f>SUM(C84:D84)</f>
        <v>10000</v>
      </c>
      <c r="F84" s="3">
        <f>SUM(F86)</f>
        <v>10000</v>
      </c>
      <c r="G84" s="3">
        <f>SUM(G86)</f>
        <v>0</v>
      </c>
      <c r="H84" s="3">
        <f>SUM(F84:G84)</f>
        <v>10000</v>
      </c>
      <c r="I84" s="3">
        <f>SUM(I86)</f>
        <v>0</v>
      </c>
      <c r="J84" s="3">
        <f>SUM(J86)</f>
        <v>0</v>
      </c>
      <c r="K84" s="28">
        <f>F84/C84*100</f>
        <v>100</v>
      </c>
      <c r="L84" s="28"/>
      <c r="M84" s="28">
        <f>H84/E84*100</f>
        <v>100</v>
      </c>
    </row>
    <row r="85" spans="1:13" ht="17.25" customHeight="1">
      <c r="A85" s="44" t="s">
        <v>143</v>
      </c>
      <c r="B85" s="13" t="s">
        <v>67</v>
      </c>
      <c r="C85" s="1">
        <v>10000</v>
      </c>
      <c r="D85" s="1"/>
      <c r="E85" s="1">
        <f>SUM(C85:D85)</f>
        <v>10000</v>
      </c>
      <c r="F85" s="1">
        <v>10000</v>
      </c>
      <c r="G85" s="1"/>
      <c r="H85" s="1">
        <f>F85+G85</f>
        <v>10000</v>
      </c>
      <c r="I85" s="1"/>
      <c r="J85" s="1"/>
      <c r="K85" s="14">
        <f>F85/C85*100</f>
        <v>100</v>
      </c>
      <c r="L85" s="14"/>
      <c r="M85" s="14">
        <f>H85/E85*100</f>
        <v>100</v>
      </c>
    </row>
    <row r="86" spans="1:13" ht="17.25" customHeight="1">
      <c r="A86" s="15" t="s">
        <v>122</v>
      </c>
      <c r="B86" s="13" t="s">
        <v>32</v>
      </c>
      <c r="C86" s="1">
        <v>10000</v>
      </c>
      <c r="D86" s="1"/>
      <c r="E86" s="1">
        <f>SUM(C86:D86)</f>
        <v>10000</v>
      </c>
      <c r="F86" s="1">
        <v>10000</v>
      </c>
      <c r="G86" s="1"/>
      <c r="H86" s="1">
        <f>F86+G86</f>
        <v>10000</v>
      </c>
      <c r="I86" s="1"/>
      <c r="J86" s="1"/>
      <c r="K86" s="14">
        <f>F86/C86*100</f>
        <v>100</v>
      </c>
      <c r="L86" s="14"/>
      <c r="M86" s="14">
        <f>H86/E86*100</f>
        <v>100</v>
      </c>
    </row>
    <row r="87" spans="1:13" ht="17.25" customHeight="1">
      <c r="A87" s="38"/>
      <c r="B87" s="45"/>
      <c r="C87" s="1"/>
      <c r="D87" s="1"/>
      <c r="E87" s="1"/>
      <c r="F87" s="1"/>
      <c r="G87" s="1"/>
      <c r="H87" s="1"/>
      <c r="I87" s="1"/>
      <c r="J87" s="1"/>
      <c r="K87" s="1"/>
      <c r="L87" s="1"/>
      <c r="M87" s="14"/>
    </row>
    <row r="88" spans="1:13" ht="17.25" customHeight="1">
      <c r="A88" s="2" t="s">
        <v>204</v>
      </c>
      <c r="B88" s="39" t="s">
        <v>66</v>
      </c>
      <c r="C88" s="2">
        <f>SUM(C89:C91)</f>
        <v>8750608</v>
      </c>
      <c r="D88" s="2">
        <f>SUM(D89:D91)</f>
        <v>0</v>
      </c>
      <c r="E88" s="2">
        <f>SUM(C88:D88)</f>
        <v>8750608</v>
      </c>
      <c r="F88" s="2">
        <f>F93+F100+F107</f>
        <v>8098573</v>
      </c>
      <c r="G88" s="2">
        <f>G93+G100+G107</f>
        <v>0</v>
      </c>
      <c r="H88" s="2">
        <f>SUM(F88:G88)</f>
        <v>8098573</v>
      </c>
      <c r="I88" s="2">
        <f>I93+I100+I107</f>
        <v>6031</v>
      </c>
      <c r="J88" s="2">
        <f>J93+J100+J107</f>
        <v>0</v>
      </c>
      <c r="K88" s="33">
        <f>F88/C88*100</f>
        <v>92.54868918822555</v>
      </c>
      <c r="L88" s="33"/>
      <c r="M88" s="33">
        <f>H88/E88*100</f>
        <v>92.54868918822555</v>
      </c>
    </row>
    <row r="89" spans="1:13" s="29" customFormat="1" ht="17.25" customHeight="1">
      <c r="A89" s="3" t="s">
        <v>185</v>
      </c>
      <c r="B89" s="47"/>
      <c r="C89" s="3">
        <f>SUM(C94+C101+C108)</f>
        <v>3320169</v>
      </c>
      <c r="D89" s="3">
        <f>SUM(D94+D101+D108)</f>
        <v>0</v>
      </c>
      <c r="E89" s="3">
        <f>SUM(C89:D89)</f>
        <v>3320169</v>
      </c>
      <c r="F89" s="3">
        <f>SUM(F94+F101+F108)</f>
        <v>3213614</v>
      </c>
      <c r="G89" s="3">
        <f>SUM(G94+G101+G108)</f>
        <v>0</v>
      </c>
      <c r="H89" s="3">
        <f>SUM(F89:G89)</f>
        <v>3213614</v>
      </c>
      <c r="I89" s="3">
        <f>SUM(I94+I101+I108)</f>
        <v>6031</v>
      </c>
      <c r="J89" s="3">
        <f>SUM(J94+J101+J108)</f>
        <v>0</v>
      </c>
      <c r="K89" s="28">
        <f>F89/C89*100</f>
        <v>96.79067541441415</v>
      </c>
      <c r="L89" s="28"/>
      <c r="M89" s="28">
        <f>H89/E89*100</f>
        <v>96.79067541441415</v>
      </c>
    </row>
    <row r="90" spans="1:13" s="29" customFormat="1" ht="17.25" customHeight="1">
      <c r="A90" s="3" t="s">
        <v>187</v>
      </c>
      <c r="B90" s="47"/>
      <c r="C90" s="3">
        <f>SUM(C102)+C109</f>
        <v>4730439</v>
      </c>
      <c r="D90" s="3">
        <f>SUM(D102)+D109</f>
        <v>0</v>
      </c>
      <c r="E90" s="3">
        <f>SUM(C90:D90)</f>
        <v>4730439</v>
      </c>
      <c r="F90" s="3">
        <f>SUM(F102)+F109</f>
        <v>4184999</v>
      </c>
      <c r="G90" s="3">
        <f>SUM(G102)+G109</f>
        <v>0</v>
      </c>
      <c r="H90" s="3">
        <f>SUM(F90:G90)</f>
        <v>4184999</v>
      </c>
      <c r="I90" s="3">
        <f>SUM(I102)+I109</f>
        <v>0</v>
      </c>
      <c r="J90" s="3">
        <f>SUM(J102)+J109</f>
        <v>0</v>
      </c>
      <c r="K90" s="28">
        <f>F90/C90*100</f>
        <v>88.46956910341726</v>
      </c>
      <c r="L90" s="28"/>
      <c r="M90" s="28">
        <f>H90/E90*100</f>
        <v>88.46956910341726</v>
      </c>
    </row>
    <row r="91" spans="1:13" s="29" customFormat="1" ht="17.25" customHeight="1">
      <c r="A91" s="3" t="s">
        <v>291</v>
      </c>
      <c r="B91" s="47"/>
      <c r="C91" s="3">
        <f>C98</f>
        <v>700000</v>
      </c>
      <c r="D91" s="3">
        <f>D98</f>
        <v>0</v>
      </c>
      <c r="E91" s="3">
        <f>SUM(C91:D91)</f>
        <v>700000</v>
      </c>
      <c r="F91" s="3">
        <f>F98</f>
        <v>699960</v>
      </c>
      <c r="G91" s="3">
        <f>G98</f>
        <v>0</v>
      </c>
      <c r="H91" s="3">
        <f>SUM(F91:G91)</f>
        <v>699960</v>
      </c>
      <c r="I91" s="3">
        <f>I98</f>
        <v>0</v>
      </c>
      <c r="J91" s="3">
        <f>J98</f>
        <v>0</v>
      </c>
      <c r="K91" s="28">
        <f>F91/C91*100</f>
        <v>99.99428571428571</v>
      </c>
      <c r="L91" s="28"/>
      <c r="M91" s="28">
        <f>H91/E91*100</f>
        <v>99.99428571428571</v>
      </c>
    </row>
    <row r="92" spans="1:13" ht="17.25" customHeight="1">
      <c r="A92" s="44"/>
      <c r="B92" s="41"/>
      <c r="C92" s="2"/>
      <c r="D92" s="2"/>
      <c r="E92" s="2"/>
      <c r="F92" s="2"/>
      <c r="G92" s="2"/>
      <c r="H92" s="2"/>
      <c r="I92" s="2"/>
      <c r="J92" s="2"/>
      <c r="K92" s="2"/>
      <c r="L92" s="2"/>
      <c r="M92" s="33"/>
    </row>
    <row r="93" spans="1:13" s="42" customFormat="1" ht="17.25" customHeight="1">
      <c r="A93" s="41" t="s">
        <v>207</v>
      </c>
      <c r="B93" s="48">
        <v>70001</v>
      </c>
      <c r="C93" s="2">
        <f>SUM(C96:C98)</f>
        <v>3095000</v>
      </c>
      <c r="D93" s="2">
        <f>SUM(D96:D98)</f>
        <v>0</v>
      </c>
      <c r="E93" s="2">
        <f>SUM(C93:D93)</f>
        <v>3095000</v>
      </c>
      <c r="F93" s="2">
        <f>SUM(F96:F98)</f>
        <v>3072838</v>
      </c>
      <c r="G93" s="2">
        <f>SUM(G96:G98)</f>
        <v>0</v>
      </c>
      <c r="H93" s="2">
        <f>SUM(F93:G93)</f>
        <v>3072838</v>
      </c>
      <c r="I93" s="2">
        <f>SUM(I96:I98)</f>
        <v>0</v>
      </c>
      <c r="J93" s="2">
        <f>SUM(J96:J98)</f>
        <v>0</v>
      </c>
      <c r="K93" s="33">
        <f aca="true" t="shared" si="22" ref="K93:K98">F93/C93*100</f>
        <v>99.28394184168013</v>
      </c>
      <c r="L93" s="33"/>
      <c r="M93" s="33">
        <f aca="true" t="shared" si="23" ref="M93:M98">H93/E93*100</f>
        <v>99.28394184168013</v>
      </c>
    </row>
    <row r="94" spans="1:13" s="29" customFormat="1" ht="17.25" customHeight="1">
      <c r="A94" s="43" t="s">
        <v>185</v>
      </c>
      <c r="B94" s="47"/>
      <c r="C94" s="3">
        <f>SUM(C96:C97)</f>
        <v>2395000</v>
      </c>
      <c r="D94" s="3">
        <f>SUM(D96:D97)</f>
        <v>0</v>
      </c>
      <c r="E94" s="3">
        <f>SUM(C94:D94)</f>
        <v>2395000</v>
      </c>
      <c r="F94" s="3">
        <f>SUM(F96:F97)</f>
        <v>2372878</v>
      </c>
      <c r="G94" s="3">
        <f>SUM(G96:G97)</f>
        <v>0</v>
      </c>
      <c r="H94" s="3">
        <f>SUM(F94:G94)</f>
        <v>2372878</v>
      </c>
      <c r="I94" s="3">
        <f>SUM(I96:I97)</f>
        <v>0</v>
      </c>
      <c r="J94" s="3">
        <f>SUM(J96:J97)</f>
        <v>0</v>
      </c>
      <c r="K94" s="28">
        <f t="shared" si="22"/>
        <v>99.07632567849687</v>
      </c>
      <c r="L94" s="28"/>
      <c r="M94" s="28">
        <f t="shared" si="23"/>
        <v>99.07632567849687</v>
      </c>
    </row>
    <row r="95" spans="1:13" s="29" customFormat="1" ht="17.25" customHeight="1">
      <c r="A95" s="43" t="s">
        <v>199</v>
      </c>
      <c r="B95" s="47"/>
      <c r="C95" s="3">
        <f>C98</f>
        <v>700000</v>
      </c>
      <c r="D95" s="3">
        <f>D98</f>
        <v>0</v>
      </c>
      <c r="E95" s="3">
        <f>SUM(C95:D95)</f>
        <v>700000</v>
      </c>
      <c r="F95" s="3">
        <f>F98</f>
        <v>699960</v>
      </c>
      <c r="G95" s="3">
        <f>G98</f>
        <v>0</v>
      </c>
      <c r="H95" s="3">
        <f>SUM(F95:G95)</f>
        <v>699960</v>
      </c>
      <c r="I95" s="3">
        <f>I98</f>
        <v>0</v>
      </c>
      <c r="J95" s="3">
        <f>J98</f>
        <v>0</v>
      </c>
      <c r="K95" s="28">
        <f t="shared" si="22"/>
        <v>99.99428571428571</v>
      </c>
      <c r="L95" s="28"/>
      <c r="M95" s="28">
        <f t="shared" si="23"/>
        <v>99.99428571428571</v>
      </c>
    </row>
    <row r="96" spans="1:13" ht="17.25" customHeight="1">
      <c r="A96" s="44" t="s">
        <v>123</v>
      </c>
      <c r="B96" s="13" t="s">
        <v>37</v>
      </c>
      <c r="C96" s="1">
        <v>1754600</v>
      </c>
      <c r="D96" s="1"/>
      <c r="E96" s="1">
        <f>C96+D96</f>
        <v>1754600</v>
      </c>
      <c r="F96" s="1">
        <v>1732551</v>
      </c>
      <c r="G96" s="1"/>
      <c r="H96" s="1">
        <f>F96+G96</f>
        <v>1732551</v>
      </c>
      <c r="I96" s="1"/>
      <c r="J96" s="1"/>
      <c r="K96" s="14">
        <f t="shared" si="22"/>
        <v>98.74336031004218</v>
      </c>
      <c r="L96" s="14"/>
      <c r="M96" s="14">
        <f t="shared" si="23"/>
        <v>98.74336031004218</v>
      </c>
    </row>
    <row r="97" spans="1:13" ht="17.25" customHeight="1">
      <c r="A97" s="15" t="s">
        <v>122</v>
      </c>
      <c r="B97" s="13" t="s">
        <v>32</v>
      </c>
      <c r="C97" s="1">
        <v>640400</v>
      </c>
      <c r="D97" s="1"/>
      <c r="E97" s="1">
        <f>C97+D97</f>
        <v>640400</v>
      </c>
      <c r="F97" s="1">
        <v>640327</v>
      </c>
      <c r="G97" s="1"/>
      <c r="H97" s="1">
        <f>F97+G97</f>
        <v>640327</v>
      </c>
      <c r="I97" s="1"/>
      <c r="J97" s="1"/>
      <c r="K97" s="14">
        <f t="shared" si="22"/>
        <v>99.98860087445347</v>
      </c>
      <c r="L97" s="14"/>
      <c r="M97" s="14">
        <f t="shared" si="23"/>
        <v>99.98860087445347</v>
      </c>
    </row>
    <row r="98" spans="1:13" ht="17.25" customHeight="1">
      <c r="A98" s="15" t="s">
        <v>160</v>
      </c>
      <c r="B98" s="13" t="s">
        <v>161</v>
      </c>
      <c r="C98" s="1">
        <v>700000</v>
      </c>
      <c r="D98" s="1"/>
      <c r="E98" s="1">
        <f>C98+D98</f>
        <v>700000</v>
      </c>
      <c r="F98" s="1">
        <v>699960</v>
      </c>
      <c r="G98" s="1"/>
      <c r="H98" s="1">
        <f>F98+G98</f>
        <v>699960</v>
      </c>
      <c r="I98" s="1"/>
      <c r="J98" s="1"/>
      <c r="K98" s="14">
        <f t="shared" si="22"/>
        <v>99.99428571428571</v>
      </c>
      <c r="L98" s="14"/>
      <c r="M98" s="14">
        <f t="shared" si="23"/>
        <v>99.99428571428571</v>
      </c>
    </row>
    <row r="99" spans="1:13" ht="17.25" customHeight="1">
      <c r="A99" s="38"/>
      <c r="B99" s="45"/>
      <c r="C99" s="1"/>
      <c r="D99" s="1"/>
      <c r="E99" s="1"/>
      <c r="F99" s="1"/>
      <c r="G99" s="1"/>
      <c r="H99" s="1"/>
      <c r="I99" s="1"/>
      <c r="J99" s="1"/>
      <c r="K99" s="1"/>
      <c r="L99" s="1"/>
      <c r="M99" s="14"/>
    </row>
    <row r="100" spans="1:13" s="42" customFormat="1" ht="17.25" customHeight="1">
      <c r="A100" s="41" t="s">
        <v>285</v>
      </c>
      <c r="B100" s="48">
        <v>70005</v>
      </c>
      <c r="C100" s="2">
        <f>SUM(C103:C105)</f>
        <v>1072169</v>
      </c>
      <c r="D100" s="2">
        <f>SUM(D103:D105)</f>
        <v>0</v>
      </c>
      <c r="E100" s="2">
        <f>SUM(C100:D100)</f>
        <v>1072169</v>
      </c>
      <c r="F100" s="2">
        <f>SUM(F103:F105)</f>
        <v>712705</v>
      </c>
      <c r="G100" s="2">
        <f>SUM(G103:G105)</f>
        <v>0</v>
      </c>
      <c r="H100" s="2">
        <f>SUM(F100:G100)</f>
        <v>712705</v>
      </c>
      <c r="I100" s="2">
        <f>SUM(I103:I105)</f>
        <v>3581</v>
      </c>
      <c r="J100" s="2">
        <f>SUM(J103:J105)</f>
        <v>0</v>
      </c>
      <c r="K100" s="33">
        <f aca="true" t="shared" si="24" ref="K100:K105">F100/C100*100</f>
        <v>66.47319592340388</v>
      </c>
      <c r="L100" s="33"/>
      <c r="M100" s="33">
        <f aca="true" t="shared" si="25" ref="M100:M105">H100/E100*100</f>
        <v>66.47319592340388</v>
      </c>
    </row>
    <row r="101" spans="1:13" s="29" customFormat="1" ht="17.25" customHeight="1">
      <c r="A101" s="43" t="s">
        <v>185</v>
      </c>
      <c r="B101" s="47"/>
      <c r="C101" s="3">
        <f>SUM(C103:C104)</f>
        <v>572169</v>
      </c>
      <c r="D101" s="3">
        <f>SUM(D103:D104)</f>
        <v>0</v>
      </c>
      <c r="E101" s="3">
        <f>SUM(C101:D101)</f>
        <v>572169</v>
      </c>
      <c r="F101" s="3">
        <f>SUM(F103:F104)</f>
        <v>496432</v>
      </c>
      <c r="G101" s="3">
        <f>SUM(G103:G104)</f>
        <v>0</v>
      </c>
      <c r="H101" s="3">
        <f>SUM(F101:G101)</f>
        <v>496432</v>
      </c>
      <c r="I101" s="3">
        <f>SUM(I103:I104)</f>
        <v>3581</v>
      </c>
      <c r="J101" s="3">
        <f>SUM(J103:J104)</f>
        <v>0</v>
      </c>
      <c r="K101" s="28">
        <f t="shared" si="24"/>
        <v>86.76317661390254</v>
      </c>
      <c r="L101" s="28"/>
      <c r="M101" s="28">
        <f t="shared" si="25"/>
        <v>86.76317661390254</v>
      </c>
    </row>
    <row r="102" spans="1:13" s="29" customFormat="1" ht="17.25" customHeight="1">
      <c r="A102" s="43" t="s">
        <v>187</v>
      </c>
      <c r="B102" s="47"/>
      <c r="C102" s="3">
        <f>SUM(C105)</f>
        <v>500000</v>
      </c>
      <c r="D102" s="3">
        <f>SUM(D105)</f>
        <v>0</v>
      </c>
      <c r="E102" s="3">
        <f>SUM(C102:D102)</f>
        <v>500000</v>
      </c>
      <c r="F102" s="3">
        <f>SUM(F105)</f>
        <v>216273</v>
      </c>
      <c r="G102" s="3">
        <f>SUM(G105)</f>
        <v>0</v>
      </c>
      <c r="H102" s="3">
        <f>SUM(F102:G102)</f>
        <v>216273</v>
      </c>
      <c r="I102" s="3">
        <f>SUM(I105)</f>
        <v>0</v>
      </c>
      <c r="J102" s="3">
        <f>SUM(J105)</f>
        <v>0</v>
      </c>
      <c r="K102" s="28">
        <f t="shared" si="24"/>
        <v>43.254599999999996</v>
      </c>
      <c r="L102" s="28"/>
      <c r="M102" s="28">
        <f t="shared" si="25"/>
        <v>43.254599999999996</v>
      </c>
    </row>
    <row r="103" spans="1:13" ht="17.25" customHeight="1">
      <c r="A103" s="15" t="s">
        <v>122</v>
      </c>
      <c r="B103" s="13" t="s">
        <v>32</v>
      </c>
      <c r="C103" s="1">
        <v>326629</v>
      </c>
      <c r="D103" s="1"/>
      <c r="E103" s="1">
        <f>C103+D103</f>
        <v>326629</v>
      </c>
      <c r="F103" s="1">
        <v>286286</v>
      </c>
      <c r="G103" s="1"/>
      <c r="H103" s="1">
        <f>F103+G103</f>
        <v>286286</v>
      </c>
      <c r="I103" s="1">
        <v>210</v>
      </c>
      <c r="J103" s="1"/>
      <c r="K103" s="14">
        <f t="shared" si="24"/>
        <v>87.64867785775299</v>
      </c>
      <c r="L103" s="14"/>
      <c r="M103" s="14">
        <f t="shared" si="25"/>
        <v>87.64867785775299</v>
      </c>
    </row>
    <row r="104" spans="1:13" ht="17.25" customHeight="1">
      <c r="A104" s="44" t="s">
        <v>242</v>
      </c>
      <c r="B104" s="13" t="s">
        <v>88</v>
      </c>
      <c r="C104" s="1">
        <v>245540</v>
      </c>
      <c r="D104" s="1"/>
      <c r="E104" s="1">
        <f>C104+D104</f>
        <v>245540</v>
      </c>
      <c r="F104" s="1">
        <v>210146</v>
      </c>
      <c r="G104" s="1"/>
      <c r="H104" s="1">
        <f>F104+G104</f>
        <v>210146</v>
      </c>
      <c r="I104" s="1">
        <v>3371</v>
      </c>
      <c r="J104" s="1"/>
      <c r="K104" s="14">
        <f t="shared" si="24"/>
        <v>85.58524069398061</v>
      </c>
      <c r="L104" s="14"/>
      <c r="M104" s="14">
        <f t="shared" si="25"/>
        <v>85.58524069398061</v>
      </c>
    </row>
    <row r="105" spans="1:13" ht="17.25" customHeight="1">
      <c r="A105" s="15" t="s">
        <v>172</v>
      </c>
      <c r="B105" s="13" t="s">
        <v>42</v>
      </c>
      <c r="C105" s="1">
        <v>500000</v>
      </c>
      <c r="D105" s="1"/>
      <c r="E105" s="1">
        <f>C105+D105</f>
        <v>500000</v>
      </c>
      <c r="F105" s="1">
        <v>216273</v>
      </c>
      <c r="G105" s="1"/>
      <c r="H105" s="1">
        <f>F105+G105</f>
        <v>216273</v>
      </c>
      <c r="I105" s="1"/>
      <c r="J105" s="1"/>
      <c r="K105" s="14">
        <f t="shared" si="24"/>
        <v>43.254599999999996</v>
      </c>
      <c r="L105" s="14"/>
      <c r="M105" s="14">
        <f t="shared" si="25"/>
        <v>43.254599999999996</v>
      </c>
    </row>
    <row r="106" spans="1:13" ht="17.25" customHeight="1">
      <c r="A106" s="15"/>
      <c r="B106" s="1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4"/>
    </row>
    <row r="107" spans="1:13" s="42" customFormat="1" ht="17.25" customHeight="1">
      <c r="A107" s="49" t="s">
        <v>4</v>
      </c>
      <c r="B107" s="48">
        <v>70095</v>
      </c>
      <c r="C107" s="2">
        <f>SUM(C108:C109)</f>
        <v>4583439</v>
      </c>
      <c r="D107" s="2">
        <f>SUM(D110:D112)</f>
        <v>0</v>
      </c>
      <c r="E107" s="2">
        <f>C107+D107</f>
        <v>4583439</v>
      </c>
      <c r="F107" s="2">
        <f>SUM(F110:F112)</f>
        <v>4313030</v>
      </c>
      <c r="G107" s="2">
        <f>SUM(G110:G112)</f>
        <v>0</v>
      </c>
      <c r="H107" s="2">
        <f>F107+G107</f>
        <v>4313030</v>
      </c>
      <c r="I107" s="2">
        <f>SUM(I110:I112)</f>
        <v>2450</v>
      </c>
      <c r="J107" s="2">
        <f>SUM(J110:J112)</f>
        <v>0</v>
      </c>
      <c r="K107" s="33">
        <f aca="true" t="shared" si="26" ref="K107:K112">F107/C107*100</f>
        <v>94.1003032875533</v>
      </c>
      <c r="L107" s="33"/>
      <c r="M107" s="33">
        <f aca="true" t="shared" si="27" ref="M107:M112">H107/E107*100</f>
        <v>94.1003032875533</v>
      </c>
    </row>
    <row r="108" spans="1:13" s="29" customFormat="1" ht="17.25" customHeight="1">
      <c r="A108" s="43" t="s">
        <v>185</v>
      </c>
      <c r="B108" s="47"/>
      <c r="C108" s="3">
        <f>SUM(C110:C111)</f>
        <v>353000</v>
      </c>
      <c r="D108" s="3">
        <f>SUM(D110:D111)</f>
        <v>0</v>
      </c>
      <c r="E108" s="3">
        <f>SUM(C108:D108)</f>
        <v>353000</v>
      </c>
      <c r="F108" s="3">
        <f>SUM(F110:F111)</f>
        <v>344304</v>
      </c>
      <c r="G108" s="3">
        <f>SUM(G110:G111)</f>
        <v>0</v>
      </c>
      <c r="H108" s="3">
        <f>SUM(F108:G108)</f>
        <v>344304</v>
      </c>
      <c r="I108" s="3">
        <f>SUM(I110:I111)</f>
        <v>2450</v>
      </c>
      <c r="J108" s="3">
        <f>SUM(J110:J111)</f>
        <v>0</v>
      </c>
      <c r="K108" s="28">
        <f t="shared" si="26"/>
        <v>97.53654390934844</v>
      </c>
      <c r="L108" s="28"/>
      <c r="M108" s="28">
        <f t="shared" si="27"/>
        <v>97.53654390934844</v>
      </c>
    </row>
    <row r="109" spans="1:13" s="29" customFormat="1" ht="17.25" customHeight="1">
      <c r="A109" s="43" t="s">
        <v>187</v>
      </c>
      <c r="B109" s="47"/>
      <c r="C109" s="3">
        <f>SUM(C112)</f>
        <v>4230439</v>
      </c>
      <c r="D109" s="3">
        <f>SUM(D112)</f>
        <v>0</v>
      </c>
      <c r="E109" s="3">
        <f>SUM(C109:D109)</f>
        <v>4230439</v>
      </c>
      <c r="F109" s="3">
        <f>SUM(F112)</f>
        <v>3968726</v>
      </c>
      <c r="G109" s="3">
        <f>SUM(G112)</f>
        <v>0</v>
      </c>
      <c r="H109" s="3">
        <f>SUM(F109:G109)</f>
        <v>3968726</v>
      </c>
      <c r="I109" s="3">
        <f>SUM(I112)</f>
        <v>0</v>
      </c>
      <c r="J109" s="3">
        <f>SUM(J112)</f>
        <v>0</v>
      </c>
      <c r="K109" s="28">
        <f t="shared" si="26"/>
        <v>93.81357348492674</v>
      </c>
      <c r="L109" s="28"/>
      <c r="M109" s="28">
        <f t="shared" si="27"/>
        <v>93.81357348492674</v>
      </c>
    </row>
    <row r="110" spans="1:13" ht="17.25" customHeight="1">
      <c r="A110" s="15" t="s">
        <v>140</v>
      </c>
      <c r="B110" s="13" t="s">
        <v>58</v>
      </c>
      <c r="C110" s="1">
        <v>3000</v>
      </c>
      <c r="D110" s="1"/>
      <c r="E110" s="1">
        <f>C110+D110</f>
        <v>3000</v>
      </c>
      <c r="F110" s="1">
        <v>98</v>
      </c>
      <c r="G110" s="1"/>
      <c r="H110" s="1">
        <f>F110+G110</f>
        <v>98</v>
      </c>
      <c r="I110" s="1"/>
      <c r="J110" s="1"/>
      <c r="K110" s="14">
        <f t="shared" si="26"/>
        <v>3.266666666666666</v>
      </c>
      <c r="L110" s="14"/>
      <c r="M110" s="14">
        <f t="shared" si="27"/>
        <v>3.266666666666666</v>
      </c>
    </row>
    <row r="111" spans="1:13" ht="17.25" customHeight="1">
      <c r="A111" s="44" t="s">
        <v>242</v>
      </c>
      <c r="B111" s="13" t="s">
        <v>88</v>
      </c>
      <c r="C111" s="1">
        <v>350000</v>
      </c>
      <c r="D111" s="1"/>
      <c r="E111" s="1">
        <f>C111+D111</f>
        <v>350000</v>
      </c>
      <c r="F111" s="1">
        <v>344206</v>
      </c>
      <c r="G111" s="1"/>
      <c r="H111" s="1">
        <f>F111+G111</f>
        <v>344206</v>
      </c>
      <c r="I111" s="1">
        <v>2450</v>
      </c>
      <c r="J111" s="1"/>
      <c r="K111" s="14">
        <f t="shared" si="26"/>
        <v>98.34457142857143</v>
      </c>
      <c r="L111" s="14"/>
      <c r="M111" s="14">
        <f t="shared" si="27"/>
        <v>98.34457142857143</v>
      </c>
    </row>
    <row r="112" spans="1:13" ht="17.25" customHeight="1">
      <c r="A112" s="15" t="s">
        <v>205</v>
      </c>
      <c r="B112" s="13" t="s">
        <v>38</v>
      </c>
      <c r="C112" s="1">
        <v>4230439</v>
      </c>
      <c r="D112" s="1"/>
      <c r="E112" s="1">
        <f>C112+D112</f>
        <v>4230439</v>
      </c>
      <c r="F112" s="1">
        <v>3968726</v>
      </c>
      <c r="G112" s="1"/>
      <c r="H112" s="1">
        <f>F112+G112</f>
        <v>3968726</v>
      </c>
      <c r="I112" s="1"/>
      <c r="J112" s="1"/>
      <c r="K112" s="14">
        <f t="shared" si="26"/>
        <v>93.81357348492674</v>
      </c>
      <c r="L112" s="14"/>
      <c r="M112" s="14">
        <f t="shared" si="27"/>
        <v>93.81357348492674</v>
      </c>
    </row>
    <row r="113" spans="1:13" ht="17.25" customHeight="1">
      <c r="A113" s="15"/>
      <c r="B113" s="4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4"/>
    </row>
    <row r="114" spans="1:13" ht="17.25" customHeight="1">
      <c r="A114" s="46" t="s">
        <v>43</v>
      </c>
      <c r="B114" s="39" t="s">
        <v>44</v>
      </c>
      <c r="C114" s="2">
        <f>SUM(C115:C117)</f>
        <v>768582</v>
      </c>
      <c r="D114" s="2">
        <f>D119+D124+D128</f>
        <v>25000</v>
      </c>
      <c r="E114" s="2">
        <f>C114+D114</f>
        <v>793582</v>
      </c>
      <c r="F114" s="2">
        <f>F119+F124+F128</f>
        <v>749975</v>
      </c>
      <c r="G114" s="2">
        <f>G119+G124+G128</f>
        <v>25000</v>
      </c>
      <c r="H114" s="2">
        <f>SUM(F114:G114)</f>
        <v>774975</v>
      </c>
      <c r="I114" s="2">
        <f>I119+I124+I128</f>
        <v>29807</v>
      </c>
      <c r="J114" s="2">
        <f>J119+J124+J128</f>
        <v>0</v>
      </c>
      <c r="K114" s="33">
        <f>F114/C114*100</f>
        <v>97.57904816922593</v>
      </c>
      <c r="L114" s="33">
        <f>G114/D114*100</f>
        <v>100</v>
      </c>
      <c r="M114" s="33">
        <f>H114/E114*100</f>
        <v>97.65531476268363</v>
      </c>
    </row>
    <row r="115" spans="1:13" s="29" customFormat="1" ht="17.25" customHeight="1">
      <c r="A115" s="3" t="s">
        <v>186</v>
      </c>
      <c r="B115" s="47"/>
      <c r="C115" s="3">
        <f>SUM(C129)</f>
        <v>359582</v>
      </c>
      <c r="D115" s="3">
        <f>SUM(D129)</f>
        <v>0</v>
      </c>
      <c r="E115" s="3">
        <f>SUM(C115:D115)</f>
        <v>359582</v>
      </c>
      <c r="F115" s="3">
        <f>SUM(F129)</f>
        <v>357497</v>
      </c>
      <c r="G115" s="3">
        <f>SUM(G129)</f>
        <v>0</v>
      </c>
      <c r="H115" s="3">
        <f>SUM(F115:G115)</f>
        <v>357497</v>
      </c>
      <c r="I115" s="3">
        <f>SUM(I129)</f>
        <v>27995</v>
      </c>
      <c r="J115" s="3">
        <f>SUM(J129)</f>
        <v>0</v>
      </c>
      <c r="K115" s="28">
        <f>F115/C115*100</f>
        <v>99.42016007475345</v>
      </c>
      <c r="L115" s="28"/>
      <c r="M115" s="28">
        <f>H115/E115*100</f>
        <v>99.42016007475345</v>
      </c>
    </row>
    <row r="116" spans="1:13" s="29" customFormat="1" ht="17.25" customHeight="1">
      <c r="A116" s="3" t="s">
        <v>185</v>
      </c>
      <c r="B116" s="47"/>
      <c r="C116" s="3">
        <f>SUM(C120+C125+C130)</f>
        <v>289000</v>
      </c>
      <c r="D116" s="3">
        <f>SUM(D120+D125+D130)</f>
        <v>25000</v>
      </c>
      <c r="E116" s="3">
        <f>SUM(C116:D116)</f>
        <v>314000</v>
      </c>
      <c r="F116" s="3">
        <f>SUM(F120+F125+F130)</f>
        <v>277167</v>
      </c>
      <c r="G116" s="3">
        <f>SUM(G120+G125+G130)</f>
        <v>25000</v>
      </c>
      <c r="H116" s="3">
        <f>SUM(F116:G116)</f>
        <v>302167</v>
      </c>
      <c r="I116" s="3">
        <f>SUM(I120+I125+I130)</f>
        <v>1812</v>
      </c>
      <c r="J116" s="3">
        <f>SUM(J120+J125+J130)</f>
        <v>0</v>
      </c>
      <c r="K116" s="28">
        <f>F116/C116*100</f>
        <v>95.90553633217993</v>
      </c>
      <c r="L116" s="28">
        <f>G116/D116*100</f>
        <v>100</v>
      </c>
      <c r="M116" s="28">
        <f>H116/E116*100</f>
        <v>96.23152866242039</v>
      </c>
    </row>
    <row r="117" spans="1:13" s="29" customFormat="1" ht="17.25" customHeight="1">
      <c r="A117" s="3" t="s">
        <v>187</v>
      </c>
      <c r="B117" s="47"/>
      <c r="C117" s="3">
        <f>SUM(C131)</f>
        <v>120000</v>
      </c>
      <c r="D117" s="3">
        <f>SUM(D131)</f>
        <v>0</v>
      </c>
      <c r="E117" s="3">
        <f>SUM(C117:D117)</f>
        <v>120000</v>
      </c>
      <c r="F117" s="3">
        <f>SUM(F131)</f>
        <v>115311</v>
      </c>
      <c r="G117" s="3">
        <f>SUM(G131)</f>
        <v>0</v>
      </c>
      <c r="H117" s="3">
        <f>SUM(F117:G117)</f>
        <v>115311</v>
      </c>
      <c r="I117" s="3">
        <f>SUM(I131)</f>
        <v>0</v>
      </c>
      <c r="J117" s="3">
        <f>SUM(J131)</f>
        <v>0</v>
      </c>
      <c r="K117" s="28">
        <f>F117/C117*100</f>
        <v>96.0925</v>
      </c>
      <c r="L117" s="28"/>
      <c r="M117" s="28">
        <f>H117/E117*100</f>
        <v>96.0925</v>
      </c>
    </row>
    <row r="118" spans="1:13" ht="17.25" customHeight="1">
      <c r="A118" s="1"/>
      <c r="B118" s="4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4"/>
    </row>
    <row r="119" spans="1:13" s="42" customFormat="1" ht="17.25" customHeight="1">
      <c r="A119" s="37" t="s">
        <v>208</v>
      </c>
      <c r="B119" s="48">
        <v>71014</v>
      </c>
      <c r="C119" s="2">
        <f>SUM(C121:C122)</f>
        <v>52016</v>
      </c>
      <c r="D119" s="2">
        <f>SUM(D121:D122)</f>
        <v>0</v>
      </c>
      <c r="E119" s="2">
        <f>C119+D119</f>
        <v>52016</v>
      </c>
      <c r="F119" s="2">
        <f>SUM(F121:F122)</f>
        <v>50509</v>
      </c>
      <c r="G119" s="2">
        <f>SUM(G121:G122)</f>
        <v>0</v>
      </c>
      <c r="H119" s="2">
        <f>F119+G119</f>
        <v>50509</v>
      </c>
      <c r="I119" s="2">
        <f>SUM(I121:I122)</f>
        <v>1000</v>
      </c>
      <c r="J119" s="2">
        <f>SUM(J121:J122)</f>
        <v>0</v>
      </c>
      <c r="K119" s="33">
        <f>F119/C119*100</f>
        <v>97.10281451860966</v>
      </c>
      <c r="L119" s="33"/>
      <c r="M119" s="33">
        <f>H119/E119*100</f>
        <v>97.10281451860966</v>
      </c>
    </row>
    <row r="120" spans="1:13" s="29" customFormat="1" ht="17.25" customHeight="1">
      <c r="A120" s="43" t="s">
        <v>185</v>
      </c>
      <c r="B120" s="47"/>
      <c r="C120" s="3">
        <f>SUM(C121:C122)</f>
        <v>52016</v>
      </c>
      <c r="D120" s="3">
        <f>SUM(D121:D122)</f>
        <v>0</v>
      </c>
      <c r="E120" s="3">
        <f>SUM(C120:D120)</f>
        <v>52016</v>
      </c>
      <c r="F120" s="3">
        <f>SUM(F121:F122)</f>
        <v>50509</v>
      </c>
      <c r="G120" s="3">
        <f>SUM(G121:G122)</f>
        <v>0</v>
      </c>
      <c r="H120" s="3">
        <f>SUM(F120:G120)</f>
        <v>50509</v>
      </c>
      <c r="I120" s="3">
        <f>SUM(I121:I122)</f>
        <v>1000</v>
      </c>
      <c r="J120" s="3">
        <f>SUM(J121:J122)</f>
        <v>0</v>
      </c>
      <c r="K120" s="28">
        <f>F120/C120*100</f>
        <v>97.10281451860966</v>
      </c>
      <c r="L120" s="28"/>
      <c r="M120" s="28">
        <f>H120/E120*100</f>
        <v>97.10281451860966</v>
      </c>
    </row>
    <row r="121" spans="1:13" ht="17.25" customHeight="1">
      <c r="A121" s="15" t="s">
        <v>198</v>
      </c>
      <c r="B121" s="13" t="s">
        <v>53</v>
      </c>
      <c r="C121" s="1">
        <v>5000</v>
      </c>
      <c r="D121" s="1"/>
      <c r="E121" s="1">
        <f>C121+D121</f>
        <v>5000</v>
      </c>
      <c r="F121" s="1">
        <v>4765</v>
      </c>
      <c r="G121" s="1"/>
      <c r="H121" s="1">
        <f>F121+G121</f>
        <v>4765</v>
      </c>
      <c r="I121" s="1"/>
      <c r="J121" s="1"/>
      <c r="K121" s="28">
        <f>F121/C121*100</f>
        <v>95.3</v>
      </c>
      <c r="L121" s="28"/>
      <c r="M121" s="28">
        <f>H121/E121*100</f>
        <v>95.3</v>
      </c>
    </row>
    <row r="122" spans="1:13" ht="17.25" customHeight="1">
      <c r="A122" s="15" t="s">
        <v>122</v>
      </c>
      <c r="B122" s="13" t="s">
        <v>32</v>
      </c>
      <c r="C122" s="1">
        <v>47016</v>
      </c>
      <c r="D122" s="1"/>
      <c r="E122" s="1">
        <f>C122+D122</f>
        <v>47016</v>
      </c>
      <c r="F122" s="1">
        <v>45744</v>
      </c>
      <c r="G122" s="1"/>
      <c r="H122" s="1">
        <f>F122+G122</f>
        <v>45744</v>
      </c>
      <c r="I122" s="1">
        <v>1000</v>
      </c>
      <c r="J122" s="1"/>
      <c r="K122" s="14">
        <f>F122/C122*100</f>
        <v>97.29453802960694</v>
      </c>
      <c r="L122" s="14"/>
      <c r="M122" s="14">
        <f>H122/E122*100</f>
        <v>97.29453802960694</v>
      </c>
    </row>
    <row r="123" spans="1:13" ht="17.25" customHeight="1">
      <c r="A123" s="1"/>
      <c r="B123" s="4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4"/>
    </row>
    <row r="124" spans="1:13" s="42" customFormat="1" ht="17.25" customHeight="1">
      <c r="A124" s="41" t="s">
        <v>118</v>
      </c>
      <c r="B124" s="48">
        <v>71035</v>
      </c>
      <c r="C124" s="2">
        <f>SUM(C126:C126)</f>
        <v>0</v>
      </c>
      <c r="D124" s="2">
        <f>SUM(D126:D126)</f>
        <v>25000</v>
      </c>
      <c r="E124" s="2">
        <f>C124+D124</f>
        <v>25000</v>
      </c>
      <c r="F124" s="2">
        <f>SUM(F126:F126)</f>
        <v>0</v>
      </c>
      <c r="G124" s="2">
        <f>SUM(G126:G126)</f>
        <v>25000</v>
      </c>
      <c r="H124" s="2">
        <f>F124+G124</f>
        <v>25000</v>
      </c>
      <c r="I124" s="2">
        <f>SUM(I126:I126)</f>
        <v>0</v>
      </c>
      <c r="J124" s="2">
        <f>SUM(J126:J126)</f>
        <v>0</v>
      </c>
      <c r="K124" s="33">
        <v>0</v>
      </c>
      <c r="L124" s="33">
        <f aca="true" t="shared" si="28" ref="L124:M126">G124/D124*100</f>
        <v>100</v>
      </c>
      <c r="M124" s="33">
        <f t="shared" si="28"/>
        <v>100</v>
      </c>
    </row>
    <row r="125" spans="1:13" s="29" customFormat="1" ht="17.25" customHeight="1">
      <c r="A125" s="43" t="s">
        <v>185</v>
      </c>
      <c r="B125" s="47"/>
      <c r="C125" s="3">
        <f>SUM(C126)</f>
        <v>0</v>
      </c>
      <c r="D125" s="3">
        <f>SUM(D126)</f>
        <v>25000</v>
      </c>
      <c r="E125" s="3">
        <f>SUM(C125:D125)</f>
        <v>25000</v>
      </c>
      <c r="F125" s="3">
        <f>SUM(F126)</f>
        <v>0</v>
      </c>
      <c r="G125" s="3">
        <f>SUM(G126)</f>
        <v>25000</v>
      </c>
      <c r="H125" s="3">
        <f>SUM(F125:G125)</f>
        <v>25000</v>
      </c>
      <c r="I125" s="3">
        <f>SUM(I126)</f>
        <v>0</v>
      </c>
      <c r="J125" s="3">
        <f>SUM(J126)</f>
        <v>0</v>
      </c>
      <c r="K125" s="28">
        <v>0</v>
      </c>
      <c r="L125" s="28">
        <f t="shared" si="28"/>
        <v>100</v>
      </c>
      <c r="M125" s="28">
        <f t="shared" si="28"/>
        <v>100</v>
      </c>
    </row>
    <row r="126" spans="1:13" ht="17.25" customHeight="1">
      <c r="A126" s="44" t="s">
        <v>123</v>
      </c>
      <c r="B126" s="13" t="s">
        <v>37</v>
      </c>
      <c r="C126" s="1"/>
      <c r="D126" s="1">
        <v>25000</v>
      </c>
      <c r="E126" s="1">
        <f>C126+D126</f>
        <v>25000</v>
      </c>
      <c r="F126" s="1"/>
      <c r="G126" s="1">
        <v>25000</v>
      </c>
      <c r="H126" s="1">
        <f>F126+G126</f>
        <v>25000</v>
      </c>
      <c r="I126" s="1"/>
      <c r="J126" s="1"/>
      <c r="K126" s="14">
        <v>0</v>
      </c>
      <c r="L126" s="14">
        <f t="shared" si="28"/>
        <v>100</v>
      </c>
      <c r="M126" s="14">
        <f t="shared" si="28"/>
        <v>100</v>
      </c>
    </row>
    <row r="127" spans="1:13" ht="17.25" customHeight="1">
      <c r="A127" s="44"/>
      <c r="B127" s="1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4"/>
    </row>
    <row r="128" spans="1:13" s="42" customFormat="1" ht="17.25" customHeight="1">
      <c r="A128" s="41" t="s">
        <v>4</v>
      </c>
      <c r="B128" s="54">
        <v>71095</v>
      </c>
      <c r="C128" s="2">
        <f>SUM(C132:C141)</f>
        <v>716566</v>
      </c>
      <c r="D128" s="2">
        <f>SUM(D132:D141)</f>
        <v>0</v>
      </c>
      <c r="E128" s="2">
        <f aca="true" t="shared" si="29" ref="E128:E141">C128+D128</f>
        <v>716566</v>
      </c>
      <c r="F128" s="2">
        <f>SUM(F132:F141)</f>
        <v>699466</v>
      </c>
      <c r="G128" s="2">
        <f>SUM(G132:G141)</f>
        <v>0</v>
      </c>
      <c r="H128" s="2">
        <f aca="true" t="shared" si="30" ref="H128:H141">F128+G128</f>
        <v>699466</v>
      </c>
      <c r="I128" s="2">
        <f>SUM(I132:I141)</f>
        <v>28807</v>
      </c>
      <c r="J128" s="2">
        <f>SUM(J132:J141)</f>
        <v>0</v>
      </c>
      <c r="K128" s="33">
        <f>F128/C128*100</f>
        <v>97.613618284987</v>
      </c>
      <c r="L128" s="33"/>
      <c r="M128" s="33">
        <f>H128/E128*100</f>
        <v>97.613618284987</v>
      </c>
    </row>
    <row r="129" spans="1:13" s="29" customFormat="1" ht="17.25" customHeight="1">
      <c r="A129" s="43" t="s">
        <v>186</v>
      </c>
      <c r="B129" s="47"/>
      <c r="C129" s="3">
        <f>SUM(C132:C135)</f>
        <v>359582</v>
      </c>
      <c r="D129" s="3">
        <f>SUM(D132:D135)</f>
        <v>0</v>
      </c>
      <c r="E129" s="3">
        <f>SUM(C129:D129)</f>
        <v>359582</v>
      </c>
      <c r="F129" s="3">
        <f>SUM(F132:F135)</f>
        <v>357497</v>
      </c>
      <c r="G129" s="3">
        <f>SUM(G132:G135)</f>
        <v>0</v>
      </c>
      <c r="H129" s="3">
        <f>SUM(F129:G129)</f>
        <v>357497</v>
      </c>
      <c r="I129" s="3">
        <f>SUM(I132:I135)</f>
        <v>27995</v>
      </c>
      <c r="J129" s="3">
        <f>SUM(J132:J135)</f>
        <v>0</v>
      </c>
      <c r="K129" s="28">
        <f>F129/C129*100</f>
        <v>99.42016007475345</v>
      </c>
      <c r="L129" s="28"/>
      <c r="M129" s="28">
        <f>H129/E129*100</f>
        <v>99.42016007475345</v>
      </c>
    </row>
    <row r="130" spans="1:13" s="29" customFormat="1" ht="17.25" customHeight="1">
      <c r="A130" s="43" t="s">
        <v>185</v>
      </c>
      <c r="B130" s="47"/>
      <c r="C130" s="3">
        <f>SUM(C136:C140)</f>
        <v>236984</v>
      </c>
      <c r="D130" s="3">
        <f>SUM(D136:D140)</f>
        <v>0</v>
      </c>
      <c r="E130" s="3">
        <f>SUM(C130:D130)</f>
        <v>236984</v>
      </c>
      <c r="F130" s="3">
        <f>SUM(F136:F140)</f>
        <v>226658</v>
      </c>
      <c r="G130" s="3">
        <f>SUM(G136:G140)</f>
        <v>0</v>
      </c>
      <c r="H130" s="3">
        <f>SUM(F130:G130)</f>
        <v>226658</v>
      </c>
      <c r="I130" s="3">
        <f>SUM(I136:I140)</f>
        <v>812</v>
      </c>
      <c r="J130" s="3">
        <f>SUM(J136:J140)</f>
        <v>0</v>
      </c>
      <c r="K130" s="28">
        <f>F130/C130*100</f>
        <v>95.64274381392836</v>
      </c>
      <c r="L130" s="28"/>
      <c r="M130" s="28">
        <f>H130/E130*100</f>
        <v>95.64274381392836</v>
      </c>
    </row>
    <row r="131" spans="1:13" s="29" customFormat="1" ht="17.25" customHeight="1">
      <c r="A131" s="43" t="s">
        <v>187</v>
      </c>
      <c r="B131" s="47"/>
      <c r="C131" s="3">
        <f>SUM(C141)</f>
        <v>120000</v>
      </c>
      <c r="D131" s="3">
        <f>SUM(D141)</f>
        <v>0</v>
      </c>
      <c r="E131" s="3">
        <f>SUM(C131:D131)</f>
        <v>120000</v>
      </c>
      <c r="F131" s="3">
        <f>SUM(F141)</f>
        <v>115311</v>
      </c>
      <c r="G131" s="3">
        <f>SUM(G141)</f>
        <v>0</v>
      </c>
      <c r="H131" s="3">
        <f>SUM(F131:G131)</f>
        <v>115311</v>
      </c>
      <c r="I131" s="3">
        <f>SUM(I141)</f>
        <v>0</v>
      </c>
      <c r="J131" s="3">
        <f>SUM(J141)</f>
        <v>0</v>
      </c>
      <c r="K131" s="28">
        <f>F131/C131*100</f>
        <v>96.0925</v>
      </c>
      <c r="L131" s="28"/>
      <c r="M131" s="28">
        <f>H131/E131*100</f>
        <v>96.0925</v>
      </c>
    </row>
    <row r="132" spans="1:13" ht="17.25" customHeight="1">
      <c r="A132" s="44" t="s">
        <v>200</v>
      </c>
      <c r="B132" s="13" t="s">
        <v>48</v>
      </c>
      <c r="C132" s="1">
        <v>300500</v>
      </c>
      <c r="D132" s="1"/>
      <c r="E132" s="1">
        <f t="shared" si="29"/>
        <v>300500</v>
      </c>
      <c r="F132" s="1">
        <v>300500</v>
      </c>
      <c r="G132" s="1"/>
      <c r="H132" s="1">
        <f t="shared" si="30"/>
        <v>300500</v>
      </c>
      <c r="I132" s="1"/>
      <c r="J132" s="1"/>
      <c r="K132" s="14">
        <f>F132/C132*100</f>
        <v>100</v>
      </c>
      <c r="L132" s="14"/>
      <c r="M132" s="14">
        <f>H132/E132*100</f>
        <v>100</v>
      </c>
    </row>
    <row r="133" spans="1:13" ht="17.25" customHeight="1">
      <c r="A133" s="15" t="s">
        <v>202</v>
      </c>
      <c r="B133" s="13" t="s">
        <v>49</v>
      </c>
      <c r="C133" s="1">
        <v>0</v>
      </c>
      <c r="D133" s="1"/>
      <c r="E133" s="1">
        <f t="shared" si="29"/>
        <v>0</v>
      </c>
      <c r="F133" s="12"/>
      <c r="G133" s="1"/>
      <c r="H133" s="1">
        <f t="shared" si="30"/>
        <v>0</v>
      </c>
      <c r="I133" s="1">
        <v>23318</v>
      </c>
      <c r="J133" s="1"/>
      <c r="K133" s="14">
        <v>0</v>
      </c>
      <c r="L133" s="14"/>
      <c r="M133" s="14">
        <v>0</v>
      </c>
    </row>
    <row r="134" spans="1:13" ht="17.25" customHeight="1">
      <c r="A134" s="44" t="s">
        <v>201</v>
      </c>
      <c r="B134" s="13" t="s">
        <v>51</v>
      </c>
      <c r="C134" s="1">
        <v>51470</v>
      </c>
      <c r="D134" s="1"/>
      <c r="E134" s="1">
        <f t="shared" si="29"/>
        <v>51470</v>
      </c>
      <c r="F134" s="1">
        <v>49447</v>
      </c>
      <c r="G134" s="1"/>
      <c r="H134" s="1">
        <f t="shared" si="30"/>
        <v>49447</v>
      </c>
      <c r="I134" s="1">
        <v>4071</v>
      </c>
      <c r="J134" s="1"/>
      <c r="K134" s="14">
        <f aca="true" t="shared" si="31" ref="K134:K141">F134/C134*100</f>
        <v>96.0695550806295</v>
      </c>
      <c r="L134" s="14"/>
      <c r="M134" s="14">
        <f aca="true" t="shared" si="32" ref="M134:M141">H134/E134*100</f>
        <v>96.0695550806295</v>
      </c>
    </row>
    <row r="135" spans="1:13" ht="17.25" customHeight="1">
      <c r="A135" s="15" t="s">
        <v>124</v>
      </c>
      <c r="B135" s="13" t="s">
        <v>52</v>
      </c>
      <c r="C135" s="1">
        <v>7612</v>
      </c>
      <c r="D135" s="1"/>
      <c r="E135" s="1">
        <f t="shared" si="29"/>
        <v>7612</v>
      </c>
      <c r="F135" s="1">
        <v>7550</v>
      </c>
      <c r="G135" s="1"/>
      <c r="H135" s="1">
        <f t="shared" si="30"/>
        <v>7550</v>
      </c>
      <c r="I135" s="1">
        <v>606</v>
      </c>
      <c r="J135" s="1"/>
      <c r="K135" s="14">
        <f t="shared" si="31"/>
        <v>99.18549658434051</v>
      </c>
      <c r="L135" s="14"/>
      <c r="M135" s="14">
        <f t="shared" si="32"/>
        <v>99.18549658434051</v>
      </c>
    </row>
    <row r="136" spans="1:13" ht="17.25" customHeight="1">
      <c r="A136" s="15" t="s">
        <v>209</v>
      </c>
      <c r="B136" s="13" t="s">
        <v>53</v>
      </c>
      <c r="C136" s="1">
        <v>28400</v>
      </c>
      <c r="D136" s="1"/>
      <c r="E136" s="1">
        <f t="shared" si="29"/>
        <v>28400</v>
      </c>
      <c r="F136" s="1">
        <v>26523</v>
      </c>
      <c r="G136" s="1"/>
      <c r="H136" s="1">
        <f t="shared" si="30"/>
        <v>26523</v>
      </c>
      <c r="I136" s="1"/>
      <c r="J136" s="1"/>
      <c r="K136" s="14">
        <f t="shared" si="31"/>
        <v>93.39084507042253</v>
      </c>
      <c r="L136" s="14"/>
      <c r="M136" s="14">
        <f t="shared" si="32"/>
        <v>93.39084507042253</v>
      </c>
    </row>
    <row r="137" spans="1:13" ht="17.25" customHeight="1">
      <c r="A137" s="15" t="s">
        <v>125</v>
      </c>
      <c r="B137" s="13" t="s">
        <v>55</v>
      </c>
      <c r="C137" s="1">
        <v>7000</v>
      </c>
      <c r="D137" s="1"/>
      <c r="E137" s="1">
        <f t="shared" si="29"/>
        <v>7000</v>
      </c>
      <c r="F137" s="1">
        <v>5970</v>
      </c>
      <c r="G137" s="1"/>
      <c r="H137" s="1">
        <f t="shared" si="30"/>
        <v>5970</v>
      </c>
      <c r="I137" s="1"/>
      <c r="J137" s="1"/>
      <c r="K137" s="14">
        <f t="shared" si="31"/>
        <v>85.28571428571429</v>
      </c>
      <c r="L137" s="14"/>
      <c r="M137" s="14">
        <f t="shared" si="32"/>
        <v>85.28571428571429</v>
      </c>
    </row>
    <row r="138" spans="1:13" ht="17.25" customHeight="1">
      <c r="A138" s="15" t="s">
        <v>123</v>
      </c>
      <c r="B138" s="13" t="s">
        <v>37</v>
      </c>
      <c r="C138" s="1">
        <v>16000</v>
      </c>
      <c r="D138" s="1"/>
      <c r="E138" s="1">
        <f t="shared" si="29"/>
        <v>16000</v>
      </c>
      <c r="F138" s="1">
        <v>14010</v>
      </c>
      <c r="G138" s="1"/>
      <c r="H138" s="1">
        <f t="shared" si="30"/>
        <v>14010</v>
      </c>
      <c r="I138" s="1"/>
      <c r="J138" s="1"/>
      <c r="K138" s="14">
        <f t="shared" si="31"/>
        <v>87.5625</v>
      </c>
      <c r="L138" s="14"/>
      <c r="M138" s="14">
        <f t="shared" si="32"/>
        <v>87.5625</v>
      </c>
    </row>
    <row r="139" spans="1:13" ht="17.25" customHeight="1">
      <c r="A139" s="15" t="s">
        <v>122</v>
      </c>
      <c r="B139" s="13" t="s">
        <v>32</v>
      </c>
      <c r="C139" s="1">
        <v>181484</v>
      </c>
      <c r="D139" s="1"/>
      <c r="E139" s="1">
        <f t="shared" si="29"/>
        <v>181484</v>
      </c>
      <c r="F139" s="1">
        <v>176524</v>
      </c>
      <c r="G139" s="1"/>
      <c r="H139" s="1">
        <f t="shared" si="30"/>
        <v>176524</v>
      </c>
      <c r="I139" s="1">
        <v>812</v>
      </c>
      <c r="J139" s="1"/>
      <c r="K139" s="14">
        <f t="shared" si="31"/>
        <v>97.26697670318045</v>
      </c>
      <c r="L139" s="14"/>
      <c r="M139" s="14">
        <f t="shared" si="32"/>
        <v>97.26697670318045</v>
      </c>
    </row>
    <row r="140" spans="1:13" ht="17.25" customHeight="1">
      <c r="A140" s="15" t="s">
        <v>164</v>
      </c>
      <c r="B140" s="13" t="s">
        <v>56</v>
      </c>
      <c r="C140" s="1">
        <v>4100</v>
      </c>
      <c r="D140" s="1"/>
      <c r="E140" s="1">
        <f t="shared" si="29"/>
        <v>4100</v>
      </c>
      <c r="F140" s="1">
        <v>3631</v>
      </c>
      <c r="G140" s="1"/>
      <c r="H140" s="1">
        <f t="shared" si="30"/>
        <v>3631</v>
      </c>
      <c r="I140" s="1"/>
      <c r="J140" s="1"/>
      <c r="K140" s="14">
        <f t="shared" si="31"/>
        <v>88.5609756097561</v>
      </c>
      <c r="L140" s="14"/>
      <c r="M140" s="14">
        <f t="shared" si="32"/>
        <v>88.5609756097561</v>
      </c>
    </row>
    <row r="141" spans="1:13" ht="17.25" customHeight="1">
      <c r="A141" s="15" t="s">
        <v>172</v>
      </c>
      <c r="B141" s="13" t="s">
        <v>42</v>
      </c>
      <c r="C141" s="1">
        <v>120000</v>
      </c>
      <c r="D141" s="1"/>
      <c r="E141" s="1">
        <f t="shared" si="29"/>
        <v>120000</v>
      </c>
      <c r="F141" s="1">
        <v>115311</v>
      </c>
      <c r="G141" s="1"/>
      <c r="H141" s="1">
        <f t="shared" si="30"/>
        <v>115311</v>
      </c>
      <c r="I141" s="1"/>
      <c r="J141" s="1"/>
      <c r="K141" s="14">
        <f t="shared" si="31"/>
        <v>96.0925</v>
      </c>
      <c r="L141" s="14"/>
      <c r="M141" s="14">
        <f t="shared" si="32"/>
        <v>96.0925</v>
      </c>
    </row>
    <row r="142" spans="1:13" ht="17.25" customHeight="1">
      <c r="A142" s="38"/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4"/>
    </row>
    <row r="143" spans="1:13" ht="17.25" customHeight="1">
      <c r="A143" s="55" t="s">
        <v>46</v>
      </c>
      <c r="B143" s="39" t="s">
        <v>47</v>
      </c>
      <c r="C143" s="2">
        <f>SUM(C144:C146)</f>
        <v>15830249</v>
      </c>
      <c r="D143" s="2">
        <f>SUM(D144:D146)</f>
        <v>425340</v>
      </c>
      <c r="E143" s="2">
        <f>SUM(C143:D143)</f>
        <v>16255589</v>
      </c>
      <c r="F143" s="2">
        <f>F148+F157+F169+F191+F195</f>
        <v>15327928</v>
      </c>
      <c r="G143" s="2">
        <f>G148+G157+G169+G191+G195</f>
        <v>425340</v>
      </c>
      <c r="H143" s="2">
        <f>SUM(F143:G143)</f>
        <v>15753268</v>
      </c>
      <c r="I143" s="2">
        <f>I148+I157+I169+I191+I195</f>
        <v>1245079</v>
      </c>
      <c r="J143" s="2">
        <f>J148+J157+J169+J191+J195</f>
        <v>0</v>
      </c>
      <c r="K143" s="33">
        <f aca="true" t="shared" si="33" ref="K143:M145">F143/C143*100</f>
        <v>96.82682818191931</v>
      </c>
      <c r="L143" s="33">
        <f t="shared" si="33"/>
        <v>100</v>
      </c>
      <c r="M143" s="33">
        <f t="shared" si="33"/>
        <v>96.90985666529832</v>
      </c>
    </row>
    <row r="144" spans="1:13" s="29" customFormat="1" ht="17.25" customHeight="1">
      <c r="A144" s="3" t="s">
        <v>186</v>
      </c>
      <c r="B144" s="47"/>
      <c r="C144" s="3">
        <f>SUM(C149+C170+C196)</f>
        <v>10641311</v>
      </c>
      <c r="D144" s="3">
        <f>SUM(D149+D170+D196)</f>
        <v>425040</v>
      </c>
      <c r="E144" s="3">
        <f>SUM(C144:D144)</f>
        <v>11066351</v>
      </c>
      <c r="F144" s="3">
        <f>SUM(F149+F170+F196)</f>
        <v>10423012</v>
      </c>
      <c r="G144" s="3">
        <f>SUM(G149+G170+G196)</f>
        <v>425040</v>
      </c>
      <c r="H144" s="3">
        <f>SUM(F144:G144)</f>
        <v>10848052</v>
      </c>
      <c r="I144" s="3">
        <f>SUM(I149+I170+I196)</f>
        <v>1243122</v>
      </c>
      <c r="J144" s="3">
        <f>SUM(J149+J170+J196)</f>
        <v>0</v>
      </c>
      <c r="K144" s="28">
        <f t="shared" si="33"/>
        <v>97.94857043460152</v>
      </c>
      <c r="L144" s="28">
        <f t="shared" si="33"/>
        <v>100</v>
      </c>
      <c r="M144" s="28">
        <f t="shared" si="33"/>
        <v>98.02736240699396</v>
      </c>
    </row>
    <row r="145" spans="1:13" s="29" customFormat="1" ht="17.25" customHeight="1">
      <c r="A145" s="3" t="s">
        <v>185</v>
      </c>
      <c r="B145" s="47"/>
      <c r="C145" s="3">
        <f>SUM(C150+C158+C171+C192+C197)</f>
        <v>4632938</v>
      </c>
      <c r="D145" s="3">
        <f>SUM(D150+D158+D171+D192+D197)</f>
        <v>300</v>
      </c>
      <c r="E145" s="3">
        <f>SUM(C145:D145)</f>
        <v>4633238</v>
      </c>
      <c r="F145" s="3">
        <f>SUM(F150+F158+F171+F192+F197)</f>
        <v>4416083</v>
      </c>
      <c r="G145" s="3">
        <f>SUM(G150+G158+G171+G192+G197)</f>
        <v>300</v>
      </c>
      <c r="H145" s="3">
        <f>SUM(F145:G145)</f>
        <v>4416383</v>
      </c>
      <c r="I145" s="3">
        <f>SUM(I150+I158+I171+I192+I197)</f>
        <v>1957</v>
      </c>
      <c r="J145" s="3">
        <f>SUM(J150+J158+J171+J192+J197)</f>
        <v>0</v>
      </c>
      <c r="K145" s="28">
        <f t="shared" si="33"/>
        <v>95.31927688218578</v>
      </c>
      <c r="L145" s="28">
        <f t="shared" si="33"/>
        <v>100</v>
      </c>
      <c r="M145" s="28">
        <f t="shared" si="33"/>
        <v>95.31957995682501</v>
      </c>
    </row>
    <row r="146" spans="1:13" s="29" customFormat="1" ht="17.25" customHeight="1">
      <c r="A146" s="3" t="s">
        <v>187</v>
      </c>
      <c r="B146" s="47"/>
      <c r="C146" s="3">
        <f>SUM(C172)</f>
        <v>556000</v>
      </c>
      <c r="D146" s="3">
        <f>SUM(D172)</f>
        <v>0</v>
      </c>
      <c r="E146" s="3">
        <f>SUM(C146:D146)</f>
        <v>556000</v>
      </c>
      <c r="F146" s="3">
        <f>SUM(F172)</f>
        <v>488833</v>
      </c>
      <c r="G146" s="3">
        <f>SUM(G172)</f>
        <v>0</v>
      </c>
      <c r="H146" s="3">
        <f>SUM(F146:G146)</f>
        <v>488833</v>
      </c>
      <c r="I146" s="3">
        <f>SUM(I172)</f>
        <v>0</v>
      </c>
      <c r="J146" s="3">
        <f>SUM(J172)</f>
        <v>0</v>
      </c>
      <c r="K146" s="28">
        <f>F146/C146*100</f>
        <v>87.91960431654677</v>
      </c>
      <c r="L146" s="28"/>
      <c r="M146" s="28">
        <f>H146/E146*100</f>
        <v>87.91960431654677</v>
      </c>
    </row>
    <row r="147" spans="1:13" ht="17.25" customHeight="1">
      <c r="A147" s="38"/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4"/>
    </row>
    <row r="148" spans="1:13" s="42" customFormat="1" ht="17.25" customHeight="1">
      <c r="A148" s="49" t="s">
        <v>111</v>
      </c>
      <c r="B148" s="48">
        <v>75011</v>
      </c>
      <c r="C148" s="2">
        <f>SUM(C151:C155)</f>
        <v>0</v>
      </c>
      <c r="D148" s="2">
        <f>SUM(D151:D155)</f>
        <v>425340</v>
      </c>
      <c r="E148" s="2">
        <f>SUM(C148:D148)</f>
        <v>425340</v>
      </c>
      <c r="F148" s="2">
        <f>SUM(F151:F155)</f>
        <v>0</v>
      </c>
      <c r="G148" s="2">
        <f>SUM(G151:G155)</f>
        <v>425340</v>
      </c>
      <c r="H148" s="2">
        <f>SUM(F148:G148)</f>
        <v>425340</v>
      </c>
      <c r="I148" s="2">
        <f>SUM(I151:I155)</f>
        <v>0</v>
      </c>
      <c r="J148" s="2">
        <f>SUM(J151:J155)</f>
        <v>0</v>
      </c>
      <c r="K148" s="33"/>
      <c r="L148" s="33">
        <f>G148/D148*100</f>
        <v>100</v>
      </c>
      <c r="M148" s="33">
        <f>H148/E148*100</f>
        <v>100</v>
      </c>
    </row>
    <row r="149" spans="1:13" s="29" customFormat="1" ht="17.25" customHeight="1">
      <c r="A149" s="43" t="s">
        <v>186</v>
      </c>
      <c r="B149" s="47"/>
      <c r="C149" s="3">
        <f>SUM(C151:C154)</f>
        <v>0</v>
      </c>
      <c r="D149" s="3">
        <f>SUM(D151:D154)</f>
        <v>425040</v>
      </c>
      <c r="E149" s="3">
        <f>SUM(C149:D149)</f>
        <v>425040</v>
      </c>
      <c r="F149" s="3">
        <f>SUM(F151:F154)</f>
        <v>0</v>
      </c>
      <c r="G149" s="3">
        <f>SUM(G151:G154)</f>
        <v>425040</v>
      </c>
      <c r="H149" s="3">
        <f>SUM(F149:G149)</f>
        <v>425040</v>
      </c>
      <c r="I149" s="3">
        <f>SUM(I151:I154)</f>
        <v>0</v>
      </c>
      <c r="J149" s="3">
        <f>SUM(J151:J154)</f>
        <v>0</v>
      </c>
      <c r="K149" s="28"/>
      <c r="L149" s="11">
        <f aca="true" t="shared" si="34" ref="L149:L155">G149/D149*100</f>
        <v>100</v>
      </c>
      <c r="M149" s="28">
        <f aca="true" t="shared" si="35" ref="M149:M155">H149/E149*100</f>
        <v>100</v>
      </c>
    </row>
    <row r="150" spans="1:13" s="29" customFormat="1" ht="17.25" customHeight="1">
      <c r="A150" s="43" t="s">
        <v>185</v>
      </c>
      <c r="B150" s="47"/>
      <c r="C150" s="3">
        <f>SUM(C155)</f>
        <v>0</v>
      </c>
      <c r="D150" s="3">
        <f>SUM(D155)</f>
        <v>300</v>
      </c>
      <c r="E150" s="3">
        <f>SUM(C150:D150)</f>
        <v>300</v>
      </c>
      <c r="F150" s="3">
        <f>SUM(F155)</f>
        <v>0</v>
      </c>
      <c r="G150" s="3">
        <f>SUM(G155)</f>
        <v>300</v>
      </c>
      <c r="H150" s="3">
        <f>SUM(F150:G150)</f>
        <v>300</v>
      </c>
      <c r="I150" s="3">
        <f>SUM(I155)</f>
        <v>0</v>
      </c>
      <c r="J150" s="3">
        <f>SUM(J155)</f>
        <v>0</v>
      </c>
      <c r="K150" s="28"/>
      <c r="L150" s="11">
        <f t="shared" si="34"/>
        <v>100</v>
      </c>
      <c r="M150" s="28">
        <f t="shared" si="35"/>
        <v>100</v>
      </c>
    </row>
    <row r="151" spans="1:13" ht="17.25" customHeight="1">
      <c r="A151" s="15" t="s">
        <v>200</v>
      </c>
      <c r="B151" s="13" t="s">
        <v>48</v>
      </c>
      <c r="C151" s="1"/>
      <c r="D151" s="1">
        <v>328500</v>
      </c>
      <c r="E151" s="1">
        <f>C151+D151</f>
        <v>328500</v>
      </c>
      <c r="F151" s="1"/>
      <c r="G151" s="1">
        <v>328500</v>
      </c>
      <c r="H151" s="1">
        <f>F151+G151</f>
        <v>328500</v>
      </c>
      <c r="I151" s="1"/>
      <c r="J151" s="1"/>
      <c r="K151" s="14"/>
      <c r="L151" s="14">
        <f t="shared" si="34"/>
        <v>100</v>
      </c>
      <c r="M151" s="14">
        <f t="shared" si="35"/>
        <v>100</v>
      </c>
    </row>
    <row r="152" spans="1:13" ht="17.25" customHeight="1">
      <c r="A152" s="15" t="s">
        <v>202</v>
      </c>
      <c r="B152" s="13" t="s">
        <v>49</v>
      </c>
      <c r="C152" s="1"/>
      <c r="D152" s="1">
        <v>29000</v>
      </c>
      <c r="E152" s="1">
        <f>C152+D152</f>
        <v>29000</v>
      </c>
      <c r="F152" s="1"/>
      <c r="G152" s="1">
        <v>29000</v>
      </c>
      <c r="H152" s="1">
        <f>F152+G152</f>
        <v>29000</v>
      </c>
      <c r="I152" s="1"/>
      <c r="J152" s="1"/>
      <c r="K152" s="14"/>
      <c r="L152" s="14">
        <f t="shared" si="34"/>
        <v>100</v>
      </c>
      <c r="M152" s="14">
        <f t="shared" si="35"/>
        <v>100</v>
      </c>
    </row>
    <row r="153" spans="1:13" ht="17.25" customHeight="1">
      <c r="A153" s="44" t="s">
        <v>201</v>
      </c>
      <c r="B153" s="13" t="s">
        <v>51</v>
      </c>
      <c r="C153" s="1"/>
      <c r="D153" s="1">
        <v>59000</v>
      </c>
      <c r="E153" s="1">
        <f>C153+D153</f>
        <v>59000</v>
      </c>
      <c r="F153" s="1"/>
      <c r="G153" s="1">
        <v>59000</v>
      </c>
      <c r="H153" s="1">
        <f>F153+G153</f>
        <v>59000</v>
      </c>
      <c r="I153" s="1"/>
      <c r="J153" s="1"/>
      <c r="K153" s="14"/>
      <c r="L153" s="14">
        <f t="shared" si="34"/>
        <v>100</v>
      </c>
      <c r="M153" s="14">
        <f t="shared" si="35"/>
        <v>100</v>
      </c>
    </row>
    <row r="154" spans="1:13" ht="17.25" customHeight="1">
      <c r="A154" s="15" t="s">
        <v>124</v>
      </c>
      <c r="B154" s="13" t="s">
        <v>52</v>
      </c>
      <c r="C154" s="1"/>
      <c r="D154" s="1">
        <v>8540</v>
      </c>
      <c r="E154" s="1">
        <f>C154+D154</f>
        <v>8540</v>
      </c>
      <c r="F154" s="1"/>
      <c r="G154" s="1">
        <v>8540</v>
      </c>
      <c r="H154" s="1">
        <f>F154+G154</f>
        <v>8540</v>
      </c>
      <c r="I154" s="1"/>
      <c r="J154" s="1"/>
      <c r="K154" s="14"/>
      <c r="L154" s="14">
        <f t="shared" si="34"/>
        <v>100</v>
      </c>
      <c r="M154" s="14">
        <f t="shared" si="35"/>
        <v>100</v>
      </c>
    </row>
    <row r="155" spans="1:13" ht="17.25" customHeight="1">
      <c r="A155" s="15" t="s">
        <v>198</v>
      </c>
      <c r="B155" s="13" t="s">
        <v>53</v>
      </c>
      <c r="C155" s="1"/>
      <c r="D155" s="1">
        <v>300</v>
      </c>
      <c r="E155" s="1">
        <f>C155+D155</f>
        <v>300</v>
      </c>
      <c r="F155" s="1"/>
      <c r="G155" s="1">
        <v>300</v>
      </c>
      <c r="H155" s="1">
        <f>F155+G155</f>
        <v>300</v>
      </c>
      <c r="I155" s="1"/>
      <c r="J155" s="1"/>
      <c r="K155" s="14"/>
      <c r="L155" s="14">
        <f t="shared" si="34"/>
        <v>100</v>
      </c>
      <c r="M155" s="14">
        <f t="shared" si="35"/>
        <v>100</v>
      </c>
    </row>
    <row r="156" spans="1:13" ht="17.25" customHeight="1">
      <c r="A156" s="38"/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4"/>
    </row>
    <row r="157" spans="1:13" s="42" customFormat="1" ht="17.25" customHeight="1">
      <c r="A157" s="49" t="s">
        <v>54</v>
      </c>
      <c r="B157" s="48">
        <v>75022</v>
      </c>
      <c r="C157" s="2">
        <f>SUM(C159:C167)</f>
        <v>477000</v>
      </c>
      <c r="D157" s="2">
        <f>SUM(D159:D167)</f>
        <v>0</v>
      </c>
      <c r="E157" s="2">
        <f>SUM(C157:D157)</f>
        <v>477000</v>
      </c>
      <c r="F157" s="2">
        <f>SUM(F159:F167)</f>
        <v>474880</v>
      </c>
      <c r="G157" s="2">
        <f>SUM(G159:G167)</f>
        <v>0</v>
      </c>
      <c r="H157" s="2">
        <f>SUM(F157:G157)</f>
        <v>474880</v>
      </c>
      <c r="I157" s="2">
        <f>SUM(I159:I167)</f>
        <v>198</v>
      </c>
      <c r="J157" s="2">
        <f>SUM(J159:J167)</f>
        <v>0</v>
      </c>
      <c r="K157" s="33">
        <f aca="true" t="shared" si="36" ref="K157:K167">F157/C157*100</f>
        <v>99.55555555555556</v>
      </c>
      <c r="L157" s="33"/>
      <c r="M157" s="33">
        <f aca="true" t="shared" si="37" ref="M157:M167">H157/E157*100</f>
        <v>99.55555555555556</v>
      </c>
    </row>
    <row r="158" spans="1:13" s="29" customFormat="1" ht="17.25" customHeight="1">
      <c r="A158" s="43" t="s">
        <v>185</v>
      </c>
      <c r="B158" s="47"/>
      <c r="C158" s="3">
        <f>SUM(C159:C167)</f>
        <v>477000</v>
      </c>
      <c r="D158" s="3">
        <f>SUM(D159:D167)</f>
        <v>0</v>
      </c>
      <c r="E158" s="3">
        <f>SUM(C158:D158)</f>
        <v>477000</v>
      </c>
      <c r="F158" s="3">
        <f>SUM(F159:F167)</f>
        <v>474880</v>
      </c>
      <c r="G158" s="3">
        <f>SUM(G159:G167)</f>
        <v>0</v>
      </c>
      <c r="H158" s="3">
        <f>SUM(F158:G158)</f>
        <v>474880</v>
      </c>
      <c r="I158" s="3">
        <f>SUM(I159:I167)</f>
        <v>198</v>
      </c>
      <c r="J158" s="3">
        <f>SUM(J159:J167)</f>
        <v>0</v>
      </c>
      <c r="K158" s="28">
        <f t="shared" si="36"/>
        <v>99.55555555555556</v>
      </c>
      <c r="L158" s="28"/>
      <c r="M158" s="28">
        <f t="shared" si="37"/>
        <v>99.55555555555556</v>
      </c>
    </row>
    <row r="159" spans="1:13" ht="17.25" customHeight="1">
      <c r="A159" s="56" t="s">
        <v>283</v>
      </c>
      <c r="B159" s="13" t="s">
        <v>69</v>
      </c>
      <c r="C159" s="1">
        <v>1300</v>
      </c>
      <c r="D159" s="1"/>
      <c r="E159" s="1">
        <f aca="true" t="shared" si="38" ref="E159:E167">C159+D159</f>
        <v>1300</v>
      </c>
      <c r="F159" s="1">
        <v>1300</v>
      </c>
      <c r="G159" s="1"/>
      <c r="H159" s="1">
        <f aca="true" t="shared" si="39" ref="H159:H167">F159+G159</f>
        <v>1300</v>
      </c>
      <c r="I159" s="1"/>
      <c r="J159" s="1"/>
      <c r="K159" s="14">
        <f t="shared" si="36"/>
        <v>100</v>
      </c>
      <c r="L159" s="14"/>
      <c r="M159" s="14">
        <f t="shared" si="37"/>
        <v>100</v>
      </c>
    </row>
    <row r="160" spans="1:13" ht="17.25" customHeight="1">
      <c r="A160" s="56" t="s">
        <v>211</v>
      </c>
      <c r="B160" s="13" t="s">
        <v>41</v>
      </c>
      <c r="C160" s="1">
        <v>346000</v>
      </c>
      <c r="D160" s="1"/>
      <c r="E160" s="1">
        <f t="shared" si="38"/>
        <v>346000</v>
      </c>
      <c r="F160" s="1">
        <v>345344</v>
      </c>
      <c r="G160" s="1"/>
      <c r="H160" s="1">
        <f t="shared" si="39"/>
        <v>345344</v>
      </c>
      <c r="I160" s="1"/>
      <c r="J160" s="1"/>
      <c r="K160" s="14">
        <f t="shared" si="36"/>
        <v>99.81040462427745</v>
      </c>
      <c r="L160" s="14"/>
      <c r="M160" s="14">
        <f t="shared" si="37"/>
        <v>99.81040462427745</v>
      </c>
    </row>
    <row r="161" spans="1:13" ht="17.25" customHeight="1">
      <c r="A161" s="15" t="s">
        <v>198</v>
      </c>
      <c r="B161" s="13" t="s">
        <v>53</v>
      </c>
      <c r="C161" s="1">
        <v>53200</v>
      </c>
      <c r="D161" s="1"/>
      <c r="E161" s="1">
        <f t="shared" si="38"/>
        <v>53200</v>
      </c>
      <c r="F161" s="1">
        <v>52771</v>
      </c>
      <c r="G161" s="1"/>
      <c r="H161" s="1">
        <f t="shared" si="39"/>
        <v>52771</v>
      </c>
      <c r="I161" s="1"/>
      <c r="J161" s="1"/>
      <c r="K161" s="14">
        <f t="shared" si="36"/>
        <v>99.1936090225564</v>
      </c>
      <c r="L161" s="14"/>
      <c r="M161" s="14">
        <f t="shared" si="37"/>
        <v>99.1936090225564</v>
      </c>
    </row>
    <row r="162" spans="1:13" ht="17.25" customHeight="1">
      <c r="A162" s="15" t="s">
        <v>125</v>
      </c>
      <c r="B162" s="13" t="s">
        <v>55</v>
      </c>
      <c r="C162" s="1">
        <v>200</v>
      </c>
      <c r="D162" s="1"/>
      <c r="E162" s="1">
        <f t="shared" si="38"/>
        <v>200</v>
      </c>
      <c r="F162" s="1">
        <v>199</v>
      </c>
      <c r="G162" s="1"/>
      <c r="H162" s="1">
        <f t="shared" si="39"/>
        <v>199</v>
      </c>
      <c r="I162" s="1"/>
      <c r="J162" s="1"/>
      <c r="K162" s="14">
        <f t="shared" si="36"/>
        <v>99.5</v>
      </c>
      <c r="L162" s="14"/>
      <c r="M162" s="14">
        <f t="shared" si="37"/>
        <v>99.5</v>
      </c>
    </row>
    <row r="163" spans="1:13" ht="17.25" customHeight="1">
      <c r="A163" s="15" t="s">
        <v>123</v>
      </c>
      <c r="B163" s="13" t="s">
        <v>37</v>
      </c>
      <c r="C163" s="1">
        <v>420</v>
      </c>
      <c r="D163" s="1"/>
      <c r="E163" s="1">
        <f t="shared" si="38"/>
        <v>420</v>
      </c>
      <c r="F163" s="1">
        <v>412</v>
      </c>
      <c r="G163" s="1"/>
      <c r="H163" s="1">
        <f t="shared" si="39"/>
        <v>412</v>
      </c>
      <c r="I163" s="1"/>
      <c r="J163" s="1"/>
      <c r="K163" s="14">
        <f t="shared" si="36"/>
        <v>98.09523809523809</v>
      </c>
      <c r="L163" s="14"/>
      <c r="M163" s="14">
        <f t="shared" si="37"/>
        <v>98.09523809523809</v>
      </c>
    </row>
    <row r="164" spans="1:13" ht="17.25" customHeight="1">
      <c r="A164" s="15" t="s">
        <v>122</v>
      </c>
      <c r="B164" s="13" t="s">
        <v>32</v>
      </c>
      <c r="C164" s="1">
        <v>42400</v>
      </c>
      <c r="D164" s="1"/>
      <c r="E164" s="1">
        <f t="shared" si="38"/>
        <v>42400</v>
      </c>
      <c r="F164" s="1">
        <v>41760</v>
      </c>
      <c r="G164" s="1"/>
      <c r="H164" s="1">
        <f t="shared" si="39"/>
        <v>41760</v>
      </c>
      <c r="I164" s="1">
        <v>198</v>
      </c>
      <c r="J164" s="1"/>
      <c r="K164" s="14">
        <f t="shared" si="36"/>
        <v>98.49056603773585</v>
      </c>
      <c r="L164" s="14"/>
      <c r="M164" s="14">
        <f t="shared" si="37"/>
        <v>98.49056603773585</v>
      </c>
    </row>
    <row r="165" spans="1:13" ht="17.25" customHeight="1">
      <c r="A165" s="15" t="s">
        <v>164</v>
      </c>
      <c r="B165" s="13" t="s">
        <v>56</v>
      </c>
      <c r="C165" s="1">
        <v>6200</v>
      </c>
      <c r="D165" s="1"/>
      <c r="E165" s="1">
        <f t="shared" si="38"/>
        <v>6200</v>
      </c>
      <c r="F165" s="1">
        <v>5907</v>
      </c>
      <c r="G165" s="1"/>
      <c r="H165" s="1">
        <f t="shared" si="39"/>
        <v>5907</v>
      </c>
      <c r="I165" s="1"/>
      <c r="J165" s="1"/>
      <c r="K165" s="14">
        <f t="shared" si="36"/>
        <v>95.2741935483871</v>
      </c>
      <c r="L165" s="14"/>
      <c r="M165" s="14">
        <f t="shared" si="37"/>
        <v>95.2741935483871</v>
      </c>
    </row>
    <row r="166" spans="1:13" ht="17.25" customHeight="1">
      <c r="A166" s="15" t="s">
        <v>213</v>
      </c>
      <c r="B166" s="13" t="s">
        <v>57</v>
      </c>
      <c r="C166" s="1">
        <v>2080</v>
      </c>
      <c r="D166" s="1"/>
      <c r="E166" s="1">
        <f t="shared" si="38"/>
        <v>2080</v>
      </c>
      <c r="F166" s="1">
        <v>2033</v>
      </c>
      <c r="G166" s="1"/>
      <c r="H166" s="1">
        <f t="shared" si="39"/>
        <v>2033</v>
      </c>
      <c r="I166" s="1"/>
      <c r="J166" s="1"/>
      <c r="K166" s="14">
        <f t="shared" si="36"/>
        <v>97.74038461538461</v>
      </c>
      <c r="L166" s="14"/>
      <c r="M166" s="14">
        <f t="shared" si="37"/>
        <v>97.74038461538461</v>
      </c>
    </row>
    <row r="167" spans="1:13" ht="17.25" customHeight="1">
      <c r="A167" s="15" t="s">
        <v>126</v>
      </c>
      <c r="B167" s="13" t="s">
        <v>58</v>
      </c>
      <c r="C167" s="1">
        <v>25200</v>
      </c>
      <c r="D167" s="1"/>
      <c r="E167" s="1">
        <f t="shared" si="38"/>
        <v>25200</v>
      </c>
      <c r="F167" s="1">
        <v>25154</v>
      </c>
      <c r="G167" s="1"/>
      <c r="H167" s="1">
        <f t="shared" si="39"/>
        <v>25154</v>
      </c>
      <c r="I167" s="1"/>
      <c r="J167" s="1"/>
      <c r="K167" s="14">
        <f t="shared" si="36"/>
        <v>99.81746031746032</v>
      </c>
      <c r="L167" s="14"/>
      <c r="M167" s="14">
        <f t="shared" si="37"/>
        <v>99.81746031746032</v>
      </c>
    </row>
    <row r="168" spans="1:13" ht="17.25" customHeight="1">
      <c r="A168" s="15"/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4"/>
    </row>
    <row r="169" spans="1:13" s="42" customFormat="1" ht="17.25" customHeight="1">
      <c r="A169" s="49" t="s">
        <v>59</v>
      </c>
      <c r="B169" s="48">
        <v>75023</v>
      </c>
      <c r="C169" s="2">
        <f>SUM(C173:C189)</f>
        <v>14602747</v>
      </c>
      <c r="D169" s="2">
        <f>SUM(D173:D189)</f>
        <v>0</v>
      </c>
      <c r="E169" s="2">
        <f>SUM(C169:D169)</f>
        <v>14602747</v>
      </c>
      <c r="F169" s="2">
        <f>SUM(F173:F189)</f>
        <v>14116598</v>
      </c>
      <c r="G169" s="2">
        <f>SUM(G173:G189)</f>
        <v>0</v>
      </c>
      <c r="H169" s="2">
        <f>SUM(F169:G169)</f>
        <v>14116598</v>
      </c>
      <c r="I169" s="2">
        <f>SUM(I173:I189)</f>
        <v>1243371</v>
      </c>
      <c r="J169" s="2">
        <f>SUM(J173:J189)</f>
        <v>0</v>
      </c>
      <c r="K169" s="33">
        <f aca="true" t="shared" si="40" ref="K169:K189">F169/C169*100</f>
        <v>96.67083871274357</v>
      </c>
      <c r="L169" s="33"/>
      <c r="M169" s="33">
        <f aca="true" t="shared" si="41" ref="M169:M189">H169/E169*100</f>
        <v>96.67083871274357</v>
      </c>
    </row>
    <row r="170" spans="1:13" s="29" customFormat="1" ht="17.25" customHeight="1">
      <c r="A170" s="43" t="s">
        <v>186</v>
      </c>
      <c r="B170" s="47"/>
      <c r="C170" s="3">
        <f>SUM(C174:C177)</f>
        <v>10635097</v>
      </c>
      <c r="D170" s="3">
        <f>SUM(D174:D177)</f>
        <v>0</v>
      </c>
      <c r="E170" s="3">
        <f>SUM(C170:D170)</f>
        <v>10635097</v>
      </c>
      <c r="F170" s="3">
        <f>SUM(F174:F177)</f>
        <v>10416804</v>
      </c>
      <c r="G170" s="3">
        <f>SUM(G174:G177)</f>
        <v>0</v>
      </c>
      <c r="H170" s="3">
        <f>SUM(F170:G170)</f>
        <v>10416804</v>
      </c>
      <c r="I170" s="3">
        <f>SUM(I174:I177)</f>
        <v>1242398</v>
      </c>
      <c r="J170" s="3">
        <f>SUM(J174:J177)</f>
        <v>0</v>
      </c>
      <c r="K170" s="28">
        <f t="shared" si="40"/>
        <v>97.94742821809712</v>
      </c>
      <c r="L170" s="28"/>
      <c r="M170" s="28">
        <f t="shared" si="41"/>
        <v>97.94742821809712</v>
      </c>
    </row>
    <row r="171" spans="1:13" s="29" customFormat="1" ht="17.25" customHeight="1">
      <c r="A171" s="43" t="s">
        <v>185</v>
      </c>
      <c r="B171" s="47"/>
      <c r="C171" s="3">
        <f>SUM(C178:C187)+C173</f>
        <v>3411650</v>
      </c>
      <c r="D171" s="3">
        <f>SUM(D178:D187)+D173</f>
        <v>0</v>
      </c>
      <c r="E171" s="3">
        <f>SUM(C171:D171)</f>
        <v>3411650</v>
      </c>
      <c r="F171" s="3">
        <f>SUM(F178:F187)+F173</f>
        <v>3210961</v>
      </c>
      <c r="G171" s="3">
        <f>SUM(G178:G187)+G173</f>
        <v>0</v>
      </c>
      <c r="H171" s="3">
        <f>SUM(F171:G171)</f>
        <v>3210961</v>
      </c>
      <c r="I171" s="3">
        <f>SUM(I178:I187)+I173</f>
        <v>973</v>
      </c>
      <c r="J171" s="3">
        <f>SUM(J178:J187)+J173</f>
        <v>0</v>
      </c>
      <c r="K171" s="28">
        <f t="shared" si="40"/>
        <v>94.11753843448184</v>
      </c>
      <c r="L171" s="28"/>
      <c r="M171" s="28">
        <f t="shared" si="41"/>
        <v>94.11753843448184</v>
      </c>
    </row>
    <row r="172" spans="1:13" s="29" customFormat="1" ht="17.25" customHeight="1">
      <c r="A172" s="43" t="s">
        <v>187</v>
      </c>
      <c r="B172" s="47"/>
      <c r="C172" s="3">
        <f>SUM(C188:C189)</f>
        <v>556000</v>
      </c>
      <c r="D172" s="3">
        <f>SUM(D188:D189)</f>
        <v>0</v>
      </c>
      <c r="E172" s="3">
        <f>SUM(C172:D172)</f>
        <v>556000</v>
      </c>
      <c r="F172" s="3">
        <f>SUM(F188:F189)</f>
        <v>488833</v>
      </c>
      <c r="G172" s="3">
        <f>SUM(G188:G189)</f>
        <v>0</v>
      </c>
      <c r="H172" s="3">
        <f>SUM(F172:G172)</f>
        <v>488833</v>
      </c>
      <c r="I172" s="3">
        <f>SUM(I188:I189)</f>
        <v>0</v>
      </c>
      <c r="J172" s="3">
        <f>SUM(J188:J189)</f>
        <v>0</v>
      </c>
      <c r="K172" s="28">
        <f t="shared" si="40"/>
        <v>87.91960431654677</v>
      </c>
      <c r="L172" s="28"/>
      <c r="M172" s="28">
        <f t="shared" si="41"/>
        <v>87.91960431654677</v>
      </c>
    </row>
    <row r="173" spans="1:13" ht="17.25" customHeight="1">
      <c r="A173" s="56" t="s">
        <v>283</v>
      </c>
      <c r="B173" s="13" t="s">
        <v>69</v>
      </c>
      <c r="C173" s="1">
        <v>7000</v>
      </c>
      <c r="D173" s="1"/>
      <c r="E173" s="1">
        <f aca="true" t="shared" si="42" ref="E173:E189">C173+D173</f>
        <v>7000</v>
      </c>
      <c r="F173" s="1">
        <v>6421</v>
      </c>
      <c r="G173" s="1"/>
      <c r="H173" s="1">
        <f aca="true" t="shared" si="43" ref="H173:H189">F173+G173</f>
        <v>6421</v>
      </c>
      <c r="I173" s="1"/>
      <c r="J173" s="1"/>
      <c r="K173" s="14">
        <f t="shared" si="40"/>
        <v>91.72857142857143</v>
      </c>
      <c r="L173" s="14"/>
      <c r="M173" s="14">
        <f t="shared" si="41"/>
        <v>91.72857142857143</v>
      </c>
    </row>
    <row r="174" spans="1:13" ht="17.25" customHeight="1">
      <c r="A174" s="15" t="s">
        <v>200</v>
      </c>
      <c r="B174" s="13" t="s">
        <v>48</v>
      </c>
      <c r="C174" s="1">
        <v>8315196</v>
      </c>
      <c r="D174" s="1"/>
      <c r="E174" s="1">
        <f t="shared" si="42"/>
        <v>8315196</v>
      </c>
      <c r="F174" s="1">
        <v>8133452</v>
      </c>
      <c r="G174" s="1"/>
      <c r="H174" s="1">
        <f t="shared" si="43"/>
        <v>8133452</v>
      </c>
      <c r="I174" s="1">
        <v>244214</v>
      </c>
      <c r="J174" s="1"/>
      <c r="K174" s="14">
        <f t="shared" si="40"/>
        <v>97.81431490009376</v>
      </c>
      <c r="L174" s="14"/>
      <c r="M174" s="14">
        <f t="shared" si="41"/>
        <v>97.81431490009376</v>
      </c>
    </row>
    <row r="175" spans="1:13" ht="17.25" customHeight="1">
      <c r="A175" s="15" t="s">
        <v>202</v>
      </c>
      <c r="B175" s="13" t="s">
        <v>49</v>
      </c>
      <c r="C175" s="1">
        <v>656175</v>
      </c>
      <c r="D175" s="1"/>
      <c r="E175" s="1">
        <f t="shared" si="42"/>
        <v>656175</v>
      </c>
      <c r="F175" s="1">
        <v>656175</v>
      </c>
      <c r="G175" s="1"/>
      <c r="H175" s="1">
        <f t="shared" si="43"/>
        <v>656175</v>
      </c>
      <c r="I175" s="1">
        <v>740000</v>
      </c>
      <c r="J175" s="1"/>
      <c r="K175" s="14">
        <f t="shared" si="40"/>
        <v>100</v>
      </c>
      <c r="L175" s="14"/>
      <c r="M175" s="14">
        <f t="shared" si="41"/>
        <v>100</v>
      </c>
    </row>
    <row r="176" spans="1:13" ht="17.25" customHeight="1">
      <c r="A176" s="44" t="s">
        <v>201</v>
      </c>
      <c r="B176" s="13" t="s">
        <v>51</v>
      </c>
      <c r="C176" s="1">
        <v>1443555</v>
      </c>
      <c r="D176" s="1"/>
      <c r="E176" s="1">
        <f t="shared" si="42"/>
        <v>1443555</v>
      </c>
      <c r="F176" s="1">
        <v>1420676</v>
      </c>
      <c r="G176" s="1"/>
      <c r="H176" s="1">
        <f t="shared" si="43"/>
        <v>1420676</v>
      </c>
      <c r="I176" s="1">
        <v>222979</v>
      </c>
      <c r="J176" s="1"/>
      <c r="K176" s="14">
        <f t="shared" si="40"/>
        <v>98.41509329398602</v>
      </c>
      <c r="L176" s="14"/>
      <c r="M176" s="14">
        <f t="shared" si="41"/>
        <v>98.41509329398602</v>
      </c>
    </row>
    <row r="177" spans="1:13" ht="17.25" customHeight="1">
      <c r="A177" s="15" t="s">
        <v>124</v>
      </c>
      <c r="B177" s="13" t="s">
        <v>52</v>
      </c>
      <c r="C177" s="1">
        <v>220171</v>
      </c>
      <c r="D177" s="1"/>
      <c r="E177" s="1">
        <f t="shared" si="42"/>
        <v>220171</v>
      </c>
      <c r="F177" s="1">
        <v>206501</v>
      </c>
      <c r="G177" s="1"/>
      <c r="H177" s="1">
        <f t="shared" si="43"/>
        <v>206501</v>
      </c>
      <c r="I177" s="1">
        <v>35205</v>
      </c>
      <c r="J177" s="1"/>
      <c r="K177" s="14">
        <f t="shared" si="40"/>
        <v>93.7911895753755</v>
      </c>
      <c r="L177" s="14"/>
      <c r="M177" s="14">
        <f t="shared" si="41"/>
        <v>93.7911895753755</v>
      </c>
    </row>
    <row r="178" spans="1:13" ht="17.25" customHeight="1">
      <c r="A178" s="15" t="s">
        <v>198</v>
      </c>
      <c r="B178" s="13" t="s">
        <v>53</v>
      </c>
      <c r="C178" s="1">
        <v>659000</v>
      </c>
      <c r="D178" s="1"/>
      <c r="E178" s="1">
        <f t="shared" si="42"/>
        <v>659000</v>
      </c>
      <c r="F178" s="1">
        <v>658704</v>
      </c>
      <c r="G178" s="1"/>
      <c r="H178" s="1">
        <f t="shared" si="43"/>
        <v>658704</v>
      </c>
      <c r="I178" s="1"/>
      <c r="J178" s="1"/>
      <c r="K178" s="14">
        <f t="shared" si="40"/>
        <v>99.95508345978756</v>
      </c>
      <c r="L178" s="14"/>
      <c r="M178" s="14">
        <f t="shared" si="41"/>
        <v>99.95508345978756</v>
      </c>
    </row>
    <row r="179" spans="1:13" ht="17.25" customHeight="1">
      <c r="A179" s="15" t="s">
        <v>179</v>
      </c>
      <c r="B179" s="13" t="s">
        <v>61</v>
      </c>
      <c r="C179" s="1">
        <v>15000</v>
      </c>
      <c r="D179" s="1"/>
      <c r="E179" s="1">
        <f t="shared" si="42"/>
        <v>15000</v>
      </c>
      <c r="F179" s="1">
        <v>13926</v>
      </c>
      <c r="G179" s="1"/>
      <c r="H179" s="1">
        <f t="shared" si="43"/>
        <v>13926</v>
      </c>
      <c r="I179" s="1"/>
      <c r="J179" s="1"/>
      <c r="K179" s="14">
        <f t="shared" si="40"/>
        <v>92.84</v>
      </c>
      <c r="L179" s="14"/>
      <c r="M179" s="14">
        <f t="shared" si="41"/>
        <v>92.84</v>
      </c>
    </row>
    <row r="180" spans="1:13" ht="17.25" customHeight="1">
      <c r="A180" s="15" t="s">
        <v>125</v>
      </c>
      <c r="B180" s="13" t="s">
        <v>55</v>
      </c>
      <c r="C180" s="1">
        <v>140000</v>
      </c>
      <c r="D180" s="1"/>
      <c r="E180" s="1">
        <f t="shared" si="42"/>
        <v>140000</v>
      </c>
      <c r="F180" s="1">
        <v>137982</v>
      </c>
      <c r="G180" s="1"/>
      <c r="H180" s="1">
        <f t="shared" si="43"/>
        <v>137982</v>
      </c>
      <c r="I180" s="1"/>
      <c r="J180" s="1"/>
      <c r="K180" s="14">
        <f t="shared" si="40"/>
        <v>98.55857142857143</v>
      </c>
      <c r="L180" s="14"/>
      <c r="M180" s="14">
        <f t="shared" si="41"/>
        <v>98.55857142857143</v>
      </c>
    </row>
    <row r="181" spans="1:13" ht="17.25" customHeight="1">
      <c r="A181" s="44" t="s">
        <v>123</v>
      </c>
      <c r="B181" s="13" t="s">
        <v>37</v>
      </c>
      <c r="C181" s="1">
        <v>120000</v>
      </c>
      <c r="D181" s="1"/>
      <c r="E181" s="1">
        <f t="shared" si="42"/>
        <v>120000</v>
      </c>
      <c r="F181" s="1">
        <v>119896</v>
      </c>
      <c r="G181" s="1"/>
      <c r="H181" s="1">
        <f t="shared" si="43"/>
        <v>119896</v>
      </c>
      <c r="I181" s="1"/>
      <c r="J181" s="1"/>
      <c r="K181" s="14">
        <f t="shared" si="40"/>
        <v>99.91333333333333</v>
      </c>
      <c r="L181" s="14"/>
      <c r="M181" s="14">
        <f t="shared" si="41"/>
        <v>99.91333333333333</v>
      </c>
    </row>
    <row r="182" spans="1:13" ht="17.25" customHeight="1">
      <c r="A182" s="15" t="s">
        <v>122</v>
      </c>
      <c r="B182" s="13" t="s">
        <v>32</v>
      </c>
      <c r="C182" s="1">
        <v>1630335</v>
      </c>
      <c r="D182" s="1"/>
      <c r="E182" s="1">
        <f t="shared" si="42"/>
        <v>1630335</v>
      </c>
      <c r="F182" s="1">
        <v>1521052</v>
      </c>
      <c r="G182" s="1"/>
      <c r="H182" s="1">
        <f t="shared" si="43"/>
        <v>1521052</v>
      </c>
      <c r="I182" s="1"/>
      <c r="J182" s="1"/>
      <c r="K182" s="14">
        <f t="shared" si="40"/>
        <v>93.29689910355847</v>
      </c>
      <c r="L182" s="14"/>
      <c r="M182" s="14">
        <f t="shared" si="41"/>
        <v>93.29689910355847</v>
      </c>
    </row>
    <row r="183" spans="1:13" ht="17.25" customHeight="1">
      <c r="A183" s="15" t="s">
        <v>164</v>
      </c>
      <c r="B183" s="13" t="s">
        <v>56</v>
      </c>
      <c r="C183" s="1">
        <v>91560</v>
      </c>
      <c r="D183" s="1"/>
      <c r="E183" s="1">
        <f t="shared" si="42"/>
        <v>91560</v>
      </c>
      <c r="F183" s="1">
        <v>81572</v>
      </c>
      <c r="G183" s="1"/>
      <c r="H183" s="1">
        <f t="shared" si="43"/>
        <v>81572</v>
      </c>
      <c r="I183" s="1">
        <v>973</v>
      </c>
      <c r="J183" s="1"/>
      <c r="K183" s="14">
        <f t="shared" si="40"/>
        <v>89.09130624726956</v>
      </c>
      <c r="L183" s="14"/>
      <c r="M183" s="14">
        <f t="shared" si="41"/>
        <v>89.09130624726956</v>
      </c>
    </row>
    <row r="184" spans="1:13" ht="17.25" customHeight="1">
      <c r="A184" s="15" t="s">
        <v>126</v>
      </c>
      <c r="B184" s="13" t="s">
        <v>58</v>
      </c>
      <c r="C184" s="1">
        <v>90000</v>
      </c>
      <c r="D184" s="1"/>
      <c r="E184" s="1">
        <f t="shared" si="42"/>
        <v>90000</v>
      </c>
      <c r="F184" s="1">
        <v>89798</v>
      </c>
      <c r="G184" s="1"/>
      <c r="H184" s="1">
        <f t="shared" si="43"/>
        <v>89798</v>
      </c>
      <c r="I184" s="1"/>
      <c r="J184" s="1"/>
      <c r="K184" s="14">
        <f t="shared" si="40"/>
        <v>99.77555555555556</v>
      </c>
      <c r="L184" s="14"/>
      <c r="M184" s="14">
        <f t="shared" si="41"/>
        <v>99.77555555555556</v>
      </c>
    </row>
    <row r="185" spans="1:13" ht="17.25" customHeight="1">
      <c r="A185" s="15" t="s">
        <v>212</v>
      </c>
      <c r="B185" s="13" t="s">
        <v>62</v>
      </c>
      <c r="C185" s="1">
        <v>229853</v>
      </c>
      <c r="D185" s="1"/>
      <c r="E185" s="1">
        <f t="shared" si="42"/>
        <v>229853</v>
      </c>
      <c r="F185" s="1">
        <v>209743</v>
      </c>
      <c r="G185" s="1"/>
      <c r="H185" s="1">
        <f t="shared" si="43"/>
        <v>209743</v>
      </c>
      <c r="I185" s="1"/>
      <c r="J185" s="1"/>
      <c r="K185" s="14">
        <f t="shared" si="40"/>
        <v>91.25092994218043</v>
      </c>
      <c r="L185" s="14"/>
      <c r="M185" s="14">
        <f t="shared" si="41"/>
        <v>91.25092994218043</v>
      </c>
    </row>
    <row r="186" spans="1:13" ht="17.25" customHeight="1">
      <c r="A186" s="15" t="s">
        <v>131</v>
      </c>
      <c r="B186" s="13" t="s">
        <v>92</v>
      </c>
      <c r="C186" s="1">
        <v>418437</v>
      </c>
      <c r="D186" s="1"/>
      <c r="E186" s="1">
        <f t="shared" si="42"/>
        <v>418437</v>
      </c>
      <c r="F186" s="1">
        <v>365705</v>
      </c>
      <c r="G186" s="1"/>
      <c r="H186" s="1">
        <f t="shared" si="43"/>
        <v>365705</v>
      </c>
      <c r="I186" s="1"/>
      <c r="J186" s="1"/>
      <c r="K186" s="14">
        <f t="shared" si="40"/>
        <v>87.39786395562534</v>
      </c>
      <c r="L186" s="14"/>
      <c r="M186" s="14">
        <f t="shared" si="41"/>
        <v>87.39786395562534</v>
      </c>
    </row>
    <row r="187" spans="1:13" ht="17.25" customHeight="1">
      <c r="A187" s="15" t="s">
        <v>127</v>
      </c>
      <c r="B187" s="13" t="s">
        <v>63</v>
      </c>
      <c r="C187" s="1">
        <v>10465</v>
      </c>
      <c r="D187" s="1"/>
      <c r="E187" s="1">
        <f t="shared" si="42"/>
        <v>10465</v>
      </c>
      <c r="F187" s="1">
        <v>6162</v>
      </c>
      <c r="G187" s="1"/>
      <c r="H187" s="1">
        <f t="shared" si="43"/>
        <v>6162</v>
      </c>
      <c r="I187" s="1"/>
      <c r="J187" s="1"/>
      <c r="K187" s="14">
        <f t="shared" si="40"/>
        <v>58.88198757763975</v>
      </c>
      <c r="L187" s="14"/>
      <c r="M187" s="14">
        <f t="shared" si="41"/>
        <v>58.88198757763975</v>
      </c>
    </row>
    <row r="188" spans="1:13" ht="17.25" customHeight="1">
      <c r="A188" s="15" t="s">
        <v>205</v>
      </c>
      <c r="B188" s="13" t="s">
        <v>38</v>
      </c>
      <c r="C188" s="1">
        <v>158000</v>
      </c>
      <c r="D188" s="1"/>
      <c r="E188" s="1">
        <f t="shared" si="42"/>
        <v>158000</v>
      </c>
      <c r="F188" s="1">
        <v>122319</v>
      </c>
      <c r="G188" s="1"/>
      <c r="H188" s="1">
        <f t="shared" si="43"/>
        <v>122319</v>
      </c>
      <c r="I188" s="1"/>
      <c r="J188" s="1"/>
      <c r="K188" s="14">
        <f t="shared" si="40"/>
        <v>77.41708860759495</v>
      </c>
      <c r="L188" s="14"/>
      <c r="M188" s="14">
        <f t="shared" si="41"/>
        <v>77.41708860759495</v>
      </c>
    </row>
    <row r="189" spans="1:13" ht="17.25" customHeight="1">
      <c r="A189" s="15" t="s">
        <v>172</v>
      </c>
      <c r="B189" s="13" t="s">
        <v>42</v>
      </c>
      <c r="C189" s="1">
        <v>398000</v>
      </c>
      <c r="D189" s="1"/>
      <c r="E189" s="1">
        <f t="shared" si="42"/>
        <v>398000</v>
      </c>
      <c r="F189" s="1">
        <v>366514</v>
      </c>
      <c r="G189" s="1"/>
      <c r="H189" s="1">
        <f t="shared" si="43"/>
        <v>366514</v>
      </c>
      <c r="I189" s="1"/>
      <c r="J189" s="1"/>
      <c r="K189" s="14">
        <f t="shared" si="40"/>
        <v>92.0889447236181</v>
      </c>
      <c r="L189" s="14"/>
      <c r="M189" s="14">
        <f t="shared" si="41"/>
        <v>92.0889447236181</v>
      </c>
    </row>
    <row r="190" spans="1:13" ht="17.25" customHeight="1">
      <c r="A190" s="15"/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4"/>
    </row>
    <row r="191" spans="1:13" s="42" customFormat="1" ht="17.25" customHeight="1">
      <c r="A191" s="49" t="s">
        <v>210</v>
      </c>
      <c r="B191" s="48">
        <v>75078</v>
      </c>
      <c r="C191" s="2">
        <f>SUM(C193:C193)</f>
        <v>5000</v>
      </c>
      <c r="D191" s="2">
        <f>SUM(D193:D193)</f>
        <v>0</v>
      </c>
      <c r="E191" s="2">
        <f>C191+D191</f>
        <v>5000</v>
      </c>
      <c r="F191" s="2">
        <f>SUM(F193:F193)</f>
        <v>4975</v>
      </c>
      <c r="G191" s="2">
        <f>SUM(G193:G193)</f>
        <v>0</v>
      </c>
      <c r="H191" s="2">
        <f>F191+G191</f>
        <v>4975</v>
      </c>
      <c r="I191" s="2">
        <f>SUM(I193:I193)</f>
        <v>0</v>
      </c>
      <c r="J191" s="2">
        <f>SUM(J193:J193)</f>
        <v>0</v>
      </c>
      <c r="K191" s="33">
        <f>F191/C191*100</f>
        <v>99.5</v>
      </c>
      <c r="L191" s="33"/>
      <c r="M191" s="33">
        <f>H191/E191*100</f>
        <v>99.5</v>
      </c>
    </row>
    <row r="192" spans="1:13" s="29" customFormat="1" ht="17.25" customHeight="1">
      <c r="A192" s="43" t="s">
        <v>185</v>
      </c>
      <c r="B192" s="47"/>
      <c r="C192" s="3">
        <f>SUM(C193)</f>
        <v>5000</v>
      </c>
      <c r="D192" s="3">
        <f>SUM(D193)</f>
        <v>0</v>
      </c>
      <c r="E192" s="3">
        <f>SUM(C192:D192)</f>
        <v>5000</v>
      </c>
      <c r="F192" s="3">
        <f>SUM(F193)</f>
        <v>4975</v>
      </c>
      <c r="G192" s="3">
        <f>SUM(G193)</f>
        <v>0</v>
      </c>
      <c r="H192" s="3">
        <f>SUM(F192:G192)</f>
        <v>4975</v>
      </c>
      <c r="I192" s="3">
        <f>SUM(I193)</f>
        <v>0</v>
      </c>
      <c r="J192" s="3">
        <f>SUM(J193)</f>
        <v>0</v>
      </c>
      <c r="K192" s="28">
        <f>F192/C192*100</f>
        <v>99.5</v>
      </c>
      <c r="L192" s="28"/>
      <c r="M192" s="28">
        <f>H192/E192*100</f>
        <v>99.5</v>
      </c>
    </row>
    <row r="193" spans="1:13" ht="17.25" customHeight="1">
      <c r="A193" s="15" t="s">
        <v>198</v>
      </c>
      <c r="B193" s="13" t="s">
        <v>53</v>
      </c>
      <c r="C193" s="1">
        <v>5000</v>
      </c>
      <c r="D193" s="1"/>
      <c r="E193" s="1">
        <f>C193+D193</f>
        <v>5000</v>
      </c>
      <c r="F193" s="1">
        <v>4975</v>
      </c>
      <c r="G193" s="1"/>
      <c r="H193" s="1">
        <f>F193+G193</f>
        <v>4975</v>
      </c>
      <c r="I193" s="1"/>
      <c r="J193" s="1"/>
      <c r="K193" s="14">
        <f>F193/C193*100</f>
        <v>99.5</v>
      </c>
      <c r="L193" s="14"/>
      <c r="M193" s="14">
        <f>H193/E193*100</f>
        <v>99.5</v>
      </c>
    </row>
    <row r="194" spans="1:13" ht="17.25" customHeight="1">
      <c r="A194" s="38"/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4"/>
    </row>
    <row r="195" spans="1:13" s="42" customFormat="1" ht="17.25" customHeight="1">
      <c r="A195" s="49" t="s">
        <v>4</v>
      </c>
      <c r="B195" s="48">
        <v>75095</v>
      </c>
      <c r="C195" s="2">
        <f>SUM(C198:C203)</f>
        <v>745502</v>
      </c>
      <c r="D195" s="2">
        <f>SUM(D198:D203)</f>
        <v>0</v>
      </c>
      <c r="E195" s="2">
        <f>SUM(C195:D195)</f>
        <v>745502</v>
      </c>
      <c r="F195" s="2">
        <f>SUM(F198:F203)</f>
        <v>731475</v>
      </c>
      <c r="G195" s="2">
        <f>SUM(G198:G203)</f>
        <v>0</v>
      </c>
      <c r="H195" s="2">
        <f>SUM(F195:G195)</f>
        <v>731475</v>
      </c>
      <c r="I195" s="2">
        <f>SUM(I198:I203)</f>
        <v>1510</v>
      </c>
      <c r="J195" s="2">
        <f>SUM(J198:J203)</f>
        <v>0</v>
      </c>
      <c r="K195" s="33">
        <f aca="true" t="shared" si="44" ref="K195:K203">F195/C195*100</f>
        <v>98.11844904507299</v>
      </c>
      <c r="L195" s="33"/>
      <c r="M195" s="33">
        <f aca="true" t="shared" si="45" ref="M195:M203">H195/E195*100</f>
        <v>98.11844904507299</v>
      </c>
    </row>
    <row r="196" spans="1:13" s="29" customFormat="1" ht="17.25" customHeight="1">
      <c r="A196" s="43" t="s">
        <v>186</v>
      </c>
      <c r="B196" s="47"/>
      <c r="C196" s="3">
        <f>SUM(C199)</f>
        <v>6214</v>
      </c>
      <c r="D196" s="3">
        <f>SUM(D199)</f>
        <v>0</v>
      </c>
      <c r="E196" s="3">
        <f>SUM(C196:D196)</f>
        <v>6214</v>
      </c>
      <c r="F196" s="3">
        <f>SUM(F199)</f>
        <v>6208</v>
      </c>
      <c r="G196" s="3">
        <f>SUM(G199)</f>
        <v>0</v>
      </c>
      <c r="H196" s="3">
        <f>SUM(F196:G196)</f>
        <v>6208</v>
      </c>
      <c r="I196" s="3">
        <f>SUM(I199)</f>
        <v>724</v>
      </c>
      <c r="J196" s="3">
        <f>SUM(J199)</f>
        <v>0</v>
      </c>
      <c r="K196" s="28">
        <f t="shared" si="44"/>
        <v>99.90344383649823</v>
      </c>
      <c r="L196" s="28"/>
      <c r="M196" s="28">
        <f t="shared" si="45"/>
        <v>99.90344383649823</v>
      </c>
    </row>
    <row r="197" spans="1:13" s="29" customFormat="1" ht="17.25" customHeight="1">
      <c r="A197" s="43" t="s">
        <v>185</v>
      </c>
      <c r="B197" s="47"/>
      <c r="C197" s="3">
        <f>SUM(C200:C203)+C198</f>
        <v>739288</v>
      </c>
      <c r="D197" s="3">
        <f>SUM(D200:D203)+D198</f>
        <v>0</v>
      </c>
      <c r="E197" s="3">
        <f>SUM(C197:D197)</f>
        <v>739288</v>
      </c>
      <c r="F197" s="3">
        <f>SUM(F200:F203)+F198</f>
        <v>725267</v>
      </c>
      <c r="G197" s="3">
        <f>SUM(G200:G203)+G198</f>
        <v>0</v>
      </c>
      <c r="H197" s="3">
        <f>SUM(F197:G197)</f>
        <v>725267</v>
      </c>
      <c r="I197" s="3">
        <f>SUM(I200:I203)+I198</f>
        <v>786</v>
      </c>
      <c r="J197" s="3">
        <f>SUM(J200:J203)+J198</f>
        <v>0</v>
      </c>
      <c r="K197" s="28">
        <f t="shared" si="44"/>
        <v>98.10344547727003</v>
      </c>
      <c r="L197" s="28"/>
      <c r="M197" s="28">
        <f t="shared" si="45"/>
        <v>98.10344547727003</v>
      </c>
    </row>
    <row r="198" spans="1:13" ht="17.25" customHeight="1">
      <c r="A198" s="56" t="s">
        <v>283</v>
      </c>
      <c r="B198" s="13" t="s">
        <v>69</v>
      </c>
      <c r="C198" s="1">
        <v>41288</v>
      </c>
      <c r="D198" s="1"/>
      <c r="E198" s="1">
        <f>SUM(C198:D198)</f>
        <v>41288</v>
      </c>
      <c r="F198" s="1">
        <v>40401</v>
      </c>
      <c r="G198" s="1"/>
      <c r="H198" s="1">
        <f>SUM(F198:G198)</f>
        <v>40401</v>
      </c>
      <c r="I198" s="1">
        <v>786</v>
      </c>
      <c r="J198" s="1"/>
      <c r="K198" s="14">
        <f t="shared" si="44"/>
        <v>97.85167603177679</v>
      </c>
      <c r="L198" s="14"/>
      <c r="M198" s="14">
        <f t="shared" si="45"/>
        <v>97.85167603177679</v>
      </c>
    </row>
    <row r="199" spans="1:13" ht="17.25" customHeight="1">
      <c r="A199" s="44" t="s">
        <v>201</v>
      </c>
      <c r="B199" s="13" t="s">
        <v>51</v>
      </c>
      <c r="C199" s="1">
        <v>6214</v>
      </c>
      <c r="D199" s="1"/>
      <c r="E199" s="1">
        <f>SUM(C199:D199)</f>
        <v>6214</v>
      </c>
      <c r="F199" s="1">
        <v>6208</v>
      </c>
      <c r="G199" s="1"/>
      <c r="H199" s="1">
        <f>SUM(F199:G199)</f>
        <v>6208</v>
      </c>
      <c r="I199" s="1">
        <v>724</v>
      </c>
      <c r="J199" s="1"/>
      <c r="K199" s="14">
        <f t="shared" si="44"/>
        <v>99.90344383649823</v>
      </c>
      <c r="L199" s="14"/>
      <c r="M199" s="14">
        <f t="shared" si="45"/>
        <v>99.90344383649823</v>
      </c>
    </row>
    <row r="200" spans="1:13" ht="17.25" customHeight="1">
      <c r="A200" s="15" t="s">
        <v>198</v>
      </c>
      <c r="B200" s="13" t="s">
        <v>53</v>
      </c>
      <c r="C200" s="1">
        <v>48000</v>
      </c>
      <c r="D200" s="1"/>
      <c r="E200" s="1">
        <f>C200+D200</f>
        <v>48000</v>
      </c>
      <c r="F200" s="1">
        <v>45336</v>
      </c>
      <c r="G200" s="1"/>
      <c r="H200" s="1">
        <f>F200+G200</f>
        <v>45336</v>
      </c>
      <c r="I200" s="1"/>
      <c r="J200" s="1"/>
      <c r="K200" s="14">
        <f t="shared" si="44"/>
        <v>94.45</v>
      </c>
      <c r="L200" s="14"/>
      <c r="M200" s="14">
        <f t="shared" si="45"/>
        <v>94.45</v>
      </c>
    </row>
    <row r="201" spans="1:13" ht="17.25" customHeight="1">
      <c r="A201" s="15" t="s">
        <v>122</v>
      </c>
      <c r="B201" s="13" t="s">
        <v>32</v>
      </c>
      <c r="C201" s="1">
        <v>628000</v>
      </c>
      <c r="D201" s="1"/>
      <c r="E201" s="1">
        <f>C201+D201</f>
        <v>628000</v>
      </c>
      <c r="F201" s="1">
        <v>619230</v>
      </c>
      <c r="G201" s="1"/>
      <c r="H201" s="1">
        <f>F201+G201</f>
        <v>619230</v>
      </c>
      <c r="I201" s="1"/>
      <c r="J201" s="1"/>
      <c r="K201" s="14">
        <f t="shared" si="44"/>
        <v>98.60350318471338</v>
      </c>
      <c r="L201" s="14"/>
      <c r="M201" s="14">
        <f t="shared" si="45"/>
        <v>98.60350318471338</v>
      </c>
    </row>
    <row r="202" spans="1:13" ht="17.25" customHeight="1">
      <c r="A202" s="15" t="s">
        <v>164</v>
      </c>
      <c r="B202" s="13" t="s">
        <v>56</v>
      </c>
      <c r="C202" s="1">
        <v>2000</v>
      </c>
      <c r="D202" s="1"/>
      <c r="E202" s="1">
        <f>C202+D202</f>
        <v>2000</v>
      </c>
      <c r="F202" s="1">
        <v>1738</v>
      </c>
      <c r="G202" s="1"/>
      <c r="H202" s="1">
        <f>F202+G202</f>
        <v>1738</v>
      </c>
      <c r="I202" s="1"/>
      <c r="J202" s="1"/>
      <c r="K202" s="14">
        <f t="shared" si="44"/>
        <v>86.9</v>
      </c>
      <c r="L202" s="14"/>
      <c r="M202" s="14">
        <f t="shared" si="45"/>
        <v>86.9</v>
      </c>
    </row>
    <row r="203" spans="1:13" ht="17.25" customHeight="1">
      <c r="A203" s="15" t="s">
        <v>213</v>
      </c>
      <c r="B203" s="13" t="s">
        <v>57</v>
      </c>
      <c r="C203" s="1">
        <v>20000</v>
      </c>
      <c r="D203" s="1"/>
      <c r="E203" s="1">
        <f>C203+D203</f>
        <v>20000</v>
      </c>
      <c r="F203" s="1">
        <v>18562</v>
      </c>
      <c r="G203" s="1"/>
      <c r="H203" s="1">
        <f>F203+G203</f>
        <v>18562</v>
      </c>
      <c r="I203" s="1"/>
      <c r="J203" s="1"/>
      <c r="K203" s="14">
        <f t="shared" si="44"/>
        <v>92.81</v>
      </c>
      <c r="L203" s="14"/>
      <c r="M203" s="14">
        <f t="shared" si="45"/>
        <v>92.81</v>
      </c>
    </row>
    <row r="204" spans="1:13" ht="17.25" customHeight="1">
      <c r="A204" s="38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4"/>
    </row>
    <row r="205" spans="1:13" ht="17.25" customHeight="1">
      <c r="A205" s="51" t="s">
        <v>214</v>
      </c>
      <c r="B205" s="39" t="s">
        <v>64</v>
      </c>
      <c r="C205" s="2">
        <f>C209+C213</f>
        <v>0</v>
      </c>
      <c r="D205" s="2">
        <f>SUM(D206:D207)</f>
        <v>106238</v>
      </c>
      <c r="E205" s="2">
        <f>SUM(C205:D205)</f>
        <v>106238</v>
      </c>
      <c r="F205" s="2">
        <f>F209+F213</f>
        <v>0</v>
      </c>
      <c r="G205" s="2">
        <f>G209+G213</f>
        <v>106238</v>
      </c>
      <c r="H205" s="2">
        <f>SUM(F205:G205)</f>
        <v>106238</v>
      </c>
      <c r="I205" s="2">
        <f>I209+I213</f>
        <v>0</v>
      </c>
      <c r="J205" s="2">
        <f>J209+J213</f>
        <v>0</v>
      </c>
      <c r="K205" s="33"/>
      <c r="L205" s="33">
        <f aca="true" t="shared" si="46" ref="L205:M207">G205/D205*100</f>
        <v>100</v>
      </c>
      <c r="M205" s="33">
        <f t="shared" si="46"/>
        <v>100</v>
      </c>
    </row>
    <row r="206" spans="1:13" s="29" customFormat="1" ht="17.25" customHeight="1">
      <c r="A206" s="3" t="s">
        <v>186</v>
      </c>
      <c r="B206" s="47"/>
      <c r="C206" s="3">
        <f>SUM(C214)</f>
        <v>0</v>
      </c>
      <c r="D206" s="3">
        <f>SUM(D214)</f>
        <v>4388</v>
      </c>
      <c r="E206" s="3">
        <f>SUM(C206:D206)</f>
        <v>4388</v>
      </c>
      <c r="F206" s="3">
        <f>SUM(F214)</f>
        <v>0</v>
      </c>
      <c r="G206" s="3">
        <f>SUM(G214)</f>
        <v>4388</v>
      </c>
      <c r="H206" s="3">
        <f>SUM(F206:G206)</f>
        <v>4388</v>
      </c>
      <c r="I206" s="3">
        <f>SUM(I214)</f>
        <v>0</v>
      </c>
      <c r="J206" s="3">
        <f>SUM(J214)</f>
        <v>0</v>
      </c>
      <c r="K206" s="28"/>
      <c r="L206" s="28">
        <f t="shared" si="46"/>
        <v>100</v>
      </c>
      <c r="M206" s="28">
        <f t="shared" si="46"/>
        <v>100</v>
      </c>
    </row>
    <row r="207" spans="1:13" s="29" customFormat="1" ht="17.25" customHeight="1">
      <c r="A207" s="3" t="s">
        <v>185</v>
      </c>
      <c r="B207" s="47"/>
      <c r="C207" s="3">
        <f>SUM(C210+C215)</f>
        <v>0</v>
      </c>
      <c r="D207" s="3">
        <f>SUM(D210+D215)</f>
        <v>101850</v>
      </c>
      <c r="E207" s="3">
        <f>SUM(C207:D207)</f>
        <v>101850</v>
      </c>
      <c r="F207" s="3">
        <f>SUM(F210+F215)</f>
        <v>0</v>
      </c>
      <c r="G207" s="3">
        <f>SUM(G210+G215)</f>
        <v>101850</v>
      </c>
      <c r="H207" s="3">
        <f>SUM(F207:G207)</f>
        <v>101850</v>
      </c>
      <c r="I207" s="3">
        <f>SUM(I210+I215)</f>
        <v>0</v>
      </c>
      <c r="J207" s="3">
        <f>SUM(J210+J215)</f>
        <v>0</v>
      </c>
      <c r="K207" s="28"/>
      <c r="L207" s="28">
        <f t="shared" si="46"/>
        <v>100</v>
      </c>
      <c r="M207" s="28">
        <f t="shared" si="46"/>
        <v>100</v>
      </c>
    </row>
    <row r="208" spans="1:13" ht="17.25" customHeight="1">
      <c r="A208" s="38"/>
      <c r="B208" s="4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4"/>
    </row>
    <row r="209" spans="1:13" s="42" customFormat="1" ht="17.25" customHeight="1">
      <c r="A209" s="52" t="s">
        <v>215</v>
      </c>
      <c r="B209" s="48">
        <v>75101</v>
      </c>
      <c r="C209" s="2">
        <f>SUM(C211:C211)</f>
        <v>0</v>
      </c>
      <c r="D209" s="2">
        <f>SUM(D211:D211)</f>
        <v>13150</v>
      </c>
      <c r="E209" s="2">
        <f>SUM(C209:D209)</f>
        <v>13150</v>
      </c>
      <c r="F209" s="2">
        <f>SUM(F211:F211)</f>
        <v>0</v>
      </c>
      <c r="G209" s="2">
        <f>SUM(G211:G211)</f>
        <v>13150</v>
      </c>
      <c r="H209" s="2">
        <f>SUM(F209:G209)</f>
        <v>13150</v>
      </c>
      <c r="I209" s="2">
        <f>SUM(I211:I211)</f>
        <v>0</v>
      </c>
      <c r="J209" s="2">
        <f>SUM(J211:J211)</f>
        <v>0</v>
      </c>
      <c r="K209" s="2"/>
      <c r="L209" s="33">
        <f aca="true" t="shared" si="47" ref="L209:M211">G209/D209*100</f>
        <v>100</v>
      </c>
      <c r="M209" s="33">
        <f t="shared" si="47"/>
        <v>100</v>
      </c>
    </row>
    <row r="210" spans="1:13" s="29" customFormat="1" ht="17.25" customHeight="1">
      <c r="A210" s="43" t="s">
        <v>185</v>
      </c>
      <c r="B210" s="47"/>
      <c r="C210" s="3">
        <f>SUM(C211:C211)</f>
        <v>0</v>
      </c>
      <c r="D210" s="3">
        <f>SUM(D211:D211)</f>
        <v>13150</v>
      </c>
      <c r="E210" s="3">
        <f>SUM(C210:D210)</f>
        <v>13150</v>
      </c>
      <c r="F210" s="3">
        <f>SUM(F211:F211)</f>
        <v>0</v>
      </c>
      <c r="G210" s="3">
        <f>SUM(G211:G211)</f>
        <v>13150</v>
      </c>
      <c r="H210" s="3">
        <f>SUM(F210:G210)</f>
        <v>13150</v>
      </c>
      <c r="I210" s="3">
        <f>SUM(I211:I211)</f>
        <v>0</v>
      </c>
      <c r="J210" s="3">
        <f>SUM(J211:J211)</f>
        <v>0</v>
      </c>
      <c r="K210" s="28"/>
      <c r="L210" s="28">
        <f t="shared" si="47"/>
        <v>100</v>
      </c>
      <c r="M210" s="28">
        <f t="shared" si="47"/>
        <v>100</v>
      </c>
    </row>
    <row r="211" spans="1:13" ht="17.25" customHeight="1">
      <c r="A211" s="15" t="s">
        <v>198</v>
      </c>
      <c r="B211" s="13" t="s">
        <v>53</v>
      </c>
      <c r="C211" s="1"/>
      <c r="D211" s="1">
        <v>13150</v>
      </c>
      <c r="E211" s="1">
        <f>C211+D211</f>
        <v>13150</v>
      </c>
      <c r="F211" s="1"/>
      <c r="G211" s="1">
        <v>13150</v>
      </c>
      <c r="H211" s="1">
        <f>F211+G211</f>
        <v>13150</v>
      </c>
      <c r="I211" s="1"/>
      <c r="J211" s="1"/>
      <c r="K211" s="1"/>
      <c r="L211" s="14">
        <f t="shared" si="47"/>
        <v>100</v>
      </c>
      <c r="M211" s="14">
        <f t="shared" si="47"/>
        <v>100</v>
      </c>
    </row>
    <row r="212" spans="1:13" ht="17.25" customHeight="1">
      <c r="A212" s="15"/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4"/>
    </row>
    <row r="213" spans="1:13" s="42" customFormat="1" ht="17.25" customHeight="1">
      <c r="A213" s="52" t="s">
        <v>148</v>
      </c>
      <c r="B213" s="48" t="s">
        <v>149</v>
      </c>
      <c r="C213" s="2">
        <f>SUM(C216:C220)</f>
        <v>0</v>
      </c>
      <c r="D213" s="2">
        <f>SUM(D216:D220)</f>
        <v>93088</v>
      </c>
      <c r="E213" s="2">
        <f aca="true" t="shared" si="48" ref="E213:E220">C213+D213</f>
        <v>93088</v>
      </c>
      <c r="F213" s="2">
        <f>SUM(F216:F220)</f>
        <v>0</v>
      </c>
      <c r="G213" s="2">
        <f>SUM(G216:G220)</f>
        <v>93088</v>
      </c>
      <c r="H213" s="2">
        <f aca="true" t="shared" si="49" ref="H213:H220">F213+G213</f>
        <v>93088</v>
      </c>
      <c r="I213" s="2">
        <f>SUM(I216:I220)</f>
        <v>0</v>
      </c>
      <c r="J213" s="2">
        <f>SUM(J216:J220)</f>
        <v>0</v>
      </c>
      <c r="K213" s="2"/>
      <c r="L213" s="33">
        <f aca="true" t="shared" si="50" ref="L213:M220">G213/D213*100</f>
        <v>100</v>
      </c>
      <c r="M213" s="33">
        <f t="shared" si="50"/>
        <v>100</v>
      </c>
    </row>
    <row r="214" spans="1:13" s="29" customFormat="1" ht="17.25" customHeight="1">
      <c r="A214" s="43" t="s">
        <v>186</v>
      </c>
      <c r="B214" s="47"/>
      <c r="C214" s="3">
        <f>SUM(C217:C218)</f>
        <v>0</v>
      </c>
      <c r="D214" s="3">
        <f>SUM(D217:D218)</f>
        <v>4388</v>
      </c>
      <c r="E214" s="3">
        <f>SUM(C214:D214)</f>
        <v>4388</v>
      </c>
      <c r="F214" s="3">
        <f>SUM(F217:F218)</f>
        <v>0</v>
      </c>
      <c r="G214" s="3">
        <f>SUM(G217:G218)</f>
        <v>4388</v>
      </c>
      <c r="H214" s="3">
        <f>SUM(F214:G214)</f>
        <v>4388</v>
      </c>
      <c r="I214" s="3">
        <f>SUM(I217:I218)</f>
        <v>0</v>
      </c>
      <c r="J214" s="3">
        <f>SUM(J217:J218)</f>
        <v>0</v>
      </c>
      <c r="K214" s="28"/>
      <c r="L214" s="28">
        <f t="shared" si="50"/>
        <v>100</v>
      </c>
      <c r="M214" s="28">
        <f t="shared" si="50"/>
        <v>100</v>
      </c>
    </row>
    <row r="215" spans="1:13" s="29" customFormat="1" ht="17.25" customHeight="1">
      <c r="A215" s="43" t="s">
        <v>185</v>
      </c>
      <c r="B215" s="47"/>
      <c r="C215" s="3">
        <f>SUM(C219:C220)+C216</f>
        <v>0</v>
      </c>
      <c r="D215" s="3">
        <f>SUM(D219:D220)+D216</f>
        <v>88700</v>
      </c>
      <c r="E215" s="3">
        <f>SUM(C215:D215)</f>
        <v>88700</v>
      </c>
      <c r="F215" s="3">
        <f>SUM(F219:F220)+F216</f>
        <v>0</v>
      </c>
      <c r="G215" s="3">
        <f>SUM(G219:G220)+G216</f>
        <v>88700</v>
      </c>
      <c r="H215" s="3">
        <f>SUM(H219:H220)+H216</f>
        <v>88700</v>
      </c>
      <c r="I215" s="3">
        <f>SUM(I219:I220)+I216</f>
        <v>0</v>
      </c>
      <c r="J215" s="3">
        <f>SUM(J219:J220)+J216</f>
        <v>0</v>
      </c>
      <c r="K215" s="28"/>
      <c r="L215" s="28">
        <f t="shared" si="50"/>
        <v>100</v>
      </c>
      <c r="M215" s="28">
        <f t="shared" si="50"/>
        <v>100</v>
      </c>
    </row>
    <row r="216" spans="1:13" ht="17.25" customHeight="1">
      <c r="A216" s="56" t="s">
        <v>211</v>
      </c>
      <c r="B216" s="13" t="s">
        <v>41</v>
      </c>
      <c r="C216" s="1"/>
      <c r="D216" s="1">
        <v>57960</v>
      </c>
      <c r="E216" s="1">
        <f t="shared" si="48"/>
        <v>57960</v>
      </c>
      <c r="F216" s="1"/>
      <c r="G216" s="1">
        <v>57960</v>
      </c>
      <c r="H216" s="1">
        <f t="shared" si="49"/>
        <v>57960</v>
      </c>
      <c r="I216" s="1"/>
      <c r="J216" s="1"/>
      <c r="K216" s="1"/>
      <c r="L216" s="14">
        <f t="shared" si="50"/>
        <v>100</v>
      </c>
      <c r="M216" s="14">
        <f t="shared" si="50"/>
        <v>100</v>
      </c>
    </row>
    <row r="217" spans="1:13" ht="17.25" customHeight="1">
      <c r="A217" s="44" t="s">
        <v>201</v>
      </c>
      <c r="B217" s="13" t="s">
        <v>51</v>
      </c>
      <c r="C217" s="1"/>
      <c r="D217" s="1">
        <v>3842</v>
      </c>
      <c r="E217" s="1">
        <f t="shared" si="48"/>
        <v>3842</v>
      </c>
      <c r="F217" s="1"/>
      <c r="G217" s="1">
        <v>3842</v>
      </c>
      <c r="H217" s="1">
        <f t="shared" si="49"/>
        <v>3842</v>
      </c>
      <c r="I217" s="1"/>
      <c r="J217" s="1"/>
      <c r="K217" s="1"/>
      <c r="L217" s="14">
        <f t="shared" si="50"/>
        <v>100</v>
      </c>
      <c r="M217" s="14">
        <f t="shared" si="50"/>
        <v>100</v>
      </c>
    </row>
    <row r="218" spans="1:13" ht="17.25" customHeight="1">
      <c r="A218" s="15" t="s">
        <v>124</v>
      </c>
      <c r="B218" s="13" t="s">
        <v>52</v>
      </c>
      <c r="C218" s="1"/>
      <c r="D218" s="1">
        <v>546</v>
      </c>
      <c r="E218" s="1">
        <f t="shared" si="48"/>
        <v>546</v>
      </c>
      <c r="F218" s="1"/>
      <c r="G218" s="1">
        <v>546</v>
      </c>
      <c r="H218" s="1">
        <f t="shared" si="49"/>
        <v>546</v>
      </c>
      <c r="I218" s="1"/>
      <c r="J218" s="1"/>
      <c r="K218" s="1"/>
      <c r="L218" s="14">
        <f t="shared" si="50"/>
        <v>100</v>
      </c>
      <c r="M218" s="14">
        <f t="shared" si="50"/>
        <v>100</v>
      </c>
    </row>
    <row r="219" spans="1:13" ht="17.25" customHeight="1">
      <c r="A219" s="15" t="s">
        <v>198</v>
      </c>
      <c r="B219" s="13" t="s">
        <v>53</v>
      </c>
      <c r="C219" s="1"/>
      <c r="D219" s="1">
        <v>6874</v>
      </c>
      <c r="E219" s="1">
        <f t="shared" si="48"/>
        <v>6874</v>
      </c>
      <c r="F219" s="1"/>
      <c r="G219" s="1">
        <v>6874</v>
      </c>
      <c r="H219" s="1">
        <f t="shared" si="49"/>
        <v>6874</v>
      </c>
      <c r="I219" s="1"/>
      <c r="J219" s="1"/>
      <c r="K219" s="1"/>
      <c r="L219" s="14">
        <f t="shared" si="50"/>
        <v>100</v>
      </c>
      <c r="M219" s="14">
        <f t="shared" si="50"/>
        <v>100</v>
      </c>
    </row>
    <row r="220" spans="1:13" ht="17.25" customHeight="1">
      <c r="A220" s="15" t="s">
        <v>122</v>
      </c>
      <c r="B220" s="13" t="s">
        <v>32</v>
      </c>
      <c r="C220" s="1"/>
      <c r="D220" s="1">
        <v>23866</v>
      </c>
      <c r="E220" s="1">
        <f t="shared" si="48"/>
        <v>23866</v>
      </c>
      <c r="F220" s="1"/>
      <c r="G220" s="1">
        <v>23866</v>
      </c>
      <c r="H220" s="1">
        <f t="shared" si="49"/>
        <v>23866</v>
      </c>
      <c r="I220" s="1"/>
      <c r="J220" s="1"/>
      <c r="K220" s="1"/>
      <c r="L220" s="14">
        <f t="shared" si="50"/>
        <v>100</v>
      </c>
      <c r="M220" s="14">
        <f t="shared" si="50"/>
        <v>100</v>
      </c>
    </row>
    <row r="221" spans="1:13" ht="17.25" customHeight="1">
      <c r="A221" s="15"/>
      <c r="B221" s="4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4"/>
    </row>
    <row r="222" spans="1:13" ht="17.25" customHeight="1">
      <c r="A222" s="57" t="s">
        <v>216</v>
      </c>
      <c r="B222" s="39" t="s">
        <v>65</v>
      </c>
      <c r="C222" s="2">
        <f>SUM(C223:C226)</f>
        <v>1942001</v>
      </c>
      <c r="D222" s="2">
        <f>SUM(D223:D226)</f>
        <v>1270</v>
      </c>
      <c r="E222" s="2">
        <f>SUM(C222:D222)</f>
        <v>1943271</v>
      </c>
      <c r="F222" s="2">
        <f>SUM(F223:F226)</f>
        <v>1932883</v>
      </c>
      <c r="G222" s="2">
        <f>SUM(G223:G226)</f>
        <v>1270</v>
      </c>
      <c r="H222" s="2">
        <f>SUM(F222:G222)</f>
        <v>1934153</v>
      </c>
      <c r="I222" s="2">
        <f>I228+I232+I238+I256</f>
        <v>147810</v>
      </c>
      <c r="J222" s="2">
        <f>J228+J232+J238+J256</f>
        <v>0</v>
      </c>
      <c r="K222" s="33">
        <f>F222/C222*100</f>
        <v>99.53048427884434</v>
      </c>
      <c r="L222" s="33">
        <f>G222/D222*100</f>
        <v>100</v>
      </c>
      <c r="M222" s="33">
        <f>H222/E222*100</f>
        <v>99.53079112486112</v>
      </c>
    </row>
    <row r="223" spans="1:13" s="29" customFormat="1" ht="17.25" customHeight="1">
      <c r="A223" s="43" t="s">
        <v>186</v>
      </c>
      <c r="B223" s="47"/>
      <c r="C223" s="3">
        <f>SUM(C239)</f>
        <v>1145968</v>
      </c>
      <c r="D223" s="3">
        <f>SUM(D239)</f>
        <v>0</v>
      </c>
      <c r="E223" s="3">
        <f>SUM(C223:D223)</f>
        <v>1145968</v>
      </c>
      <c r="F223" s="3">
        <f>SUM(F239)</f>
        <v>1145297</v>
      </c>
      <c r="G223" s="3">
        <f>SUM(G239)</f>
        <v>0</v>
      </c>
      <c r="H223" s="3">
        <f>SUM(F223:G223)</f>
        <v>1145297</v>
      </c>
      <c r="I223" s="3">
        <f>SUM(I239)</f>
        <v>147810</v>
      </c>
      <c r="J223" s="3">
        <f>SUM(J239)</f>
        <v>0</v>
      </c>
      <c r="K223" s="28">
        <f>F223/C223*100</f>
        <v>99.94144688158832</v>
      </c>
      <c r="L223" s="28"/>
      <c r="M223" s="28">
        <f>H223/E223*100</f>
        <v>99.94144688158832</v>
      </c>
    </row>
    <row r="224" spans="1:13" s="29" customFormat="1" ht="17.25" customHeight="1">
      <c r="A224" s="53" t="s">
        <v>188</v>
      </c>
      <c r="B224" s="47"/>
      <c r="C224" s="3">
        <f>SUM(C229+C257)</f>
        <v>85000</v>
      </c>
      <c r="D224" s="3">
        <f>SUM(D229+D257)</f>
        <v>0</v>
      </c>
      <c r="E224" s="3">
        <f>SUM(C224:D224)</f>
        <v>85000</v>
      </c>
      <c r="F224" s="3">
        <f>SUM(F229+F257)</f>
        <v>85000</v>
      </c>
      <c r="G224" s="3">
        <f>SUM(G229+G257)</f>
        <v>0</v>
      </c>
      <c r="H224" s="3">
        <f>SUM(F224:G224)</f>
        <v>85000</v>
      </c>
      <c r="I224" s="3">
        <f>SUM(I229+I257)</f>
        <v>0</v>
      </c>
      <c r="J224" s="3">
        <f>SUM(J229+J257)</f>
        <v>0</v>
      </c>
      <c r="K224" s="28">
        <f>F224/C224*100</f>
        <v>100</v>
      </c>
      <c r="L224" s="28"/>
      <c r="M224" s="28">
        <f>H224/E224*100</f>
        <v>100</v>
      </c>
    </row>
    <row r="225" spans="1:13" s="29" customFormat="1" ht="17.25" customHeight="1">
      <c r="A225" s="43" t="s">
        <v>185</v>
      </c>
      <c r="B225" s="47"/>
      <c r="C225" s="3">
        <f>SUM(C233+C240+C258)</f>
        <v>463433</v>
      </c>
      <c r="D225" s="3">
        <f>SUM(D233+D240+D258)</f>
        <v>1270</v>
      </c>
      <c r="E225" s="3">
        <f>SUM(C225:D225)</f>
        <v>464703</v>
      </c>
      <c r="F225" s="3">
        <f>SUM(F233+F240+F258)</f>
        <v>455026</v>
      </c>
      <c r="G225" s="3">
        <f>SUM(G233+G240+G258)</f>
        <v>1270</v>
      </c>
      <c r="H225" s="3">
        <f>SUM(F225:G225)</f>
        <v>456296</v>
      </c>
      <c r="I225" s="3">
        <f>SUM(I233+I240+I258)</f>
        <v>0</v>
      </c>
      <c r="J225" s="3">
        <f>SUM(J233+J240+J258)</f>
        <v>0</v>
      </c>
      <c r="K225" s="28">
        <f>F225/C225*100</f>
        <v>98.18592978920361</v>
      </c>
      <c r="L225" s="28">
        <f>G225/D225*100</f>
        <v>100</v>
      </c>
      <c r="M225" s="28">
        <f>H225/E225*100</f>
        <v>98.19088751309977</v>
      </c>
    </row>
    <row r="226" spans="1:13" s="29" customFormat="1" ht="17.25" customHeight="1">
      <c r="A226" s="43" t="s">
        <v>187</v>
      </c>
      <c r="B226" s="47"/>
      <c r="C226" s="3">
        <f>SUM(C241)+C259</f>
        <v>247600</v>
      </c>
      <c r="D226" s="3">
        <f>SUM(D241)+D259</f>
        <v>0</v>
      </c>
      <c r="E226" s="3">
        <f>SUM(C226:D226)</f>
        <v>247600</v>
      </c>
      <c r="F226" s="3">
        <f>SUM(F241)+F259</f>
        <v>247560</v>
      </c>
      <c r="G226" s="3">
        <f>SUM(G241)+G259</f>
        <v>0</v>
      </c>
      <c r="H226" s="3">
        <f>SUM(F226:G226)</f>
        <v>247560</v>
      </c>
      <c r="I226" s="3">
        <f>SUM(I241)+I259</f>
        <v>0</v>
      </c>
      <c r="J226" s="3">
        <f>SUM(J241)+J259</f>
        <v>0</v>
      </c>
      <c r="K226" s="28">
        <f>F226/C226*100</f>
        <v>99.98384491114702</v>
      </c>
      <c r="L226" s="28"/>
      <c r="M226" s="28">
        <f>H226/E226*100</f>
        <v>99.98384491114702</v>
      </c>
    </row>
    <row r="227" spans="1:13" ht="17.25" customHeight="1">
      <c r="A227" s="15"/>
      <c r="B227" s="4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4"/>
    </row>
    <row r="228" spans="1:13" s="42" customFormat="1" ht="17.25" customHeight="1">
      <c r="A228" s="49" t="s">
        <v>6</v>
      </c>
      <c r="B228" s="48">
        <v>75412</v>
      </c>
      <c r="C228" s="2">
        <f aca="true" t="shared" si="51" ref="C228:J228">SUM(C230)</f>
        <v>50000</v>
      </c>
      <c r="D228" s="2">
        <f t="shared" si="51"/>
        <v>0</v>
      </c>
      <c r="E228" s="2">
        <f>SUM(C228:D228)</f>
        <v>50000</v>
      </c>
      <c r="F228" s="2">
        <f t="shared" si="51"/>
        <v>50000</v>
      </c>
      <c r="G228" s="2">
        <f t="shared" si="51"/>
        <v>0</v>
      </c>
      <c r="H228" s="2">
        <f>SUM(F228:G228)</f>
        <v>50000</v>
      </c>
      <c r="I228" s="2">
        <f t="shared" si="51"/>
        <v>0</v>
      </c>
      <c r="J228" s="2">
        <f t="shared" si="51"/>
        <v>0</v>
      </c>
      <c r="K228" s="33">
        <f>F228/C228*100</f>
        <v>100</v>
      </c>
      <c r="L228" s="33"/>
      <c r="M228" s="33">
        <f>H228/E228*100</f>
        <v>100</v>
      </c>
    </row>
    <row r="229" spans="1:13" s="29" customFormat="1" ht="17.25" customHeight="1">
      <c r="A229" s="53" t="s">
        <v>188</v>
      </c>
      <c r="B229" s="47"/>
      <c r="C229" s="3">
        <f>SUM(C230)</f>
        <v>50000</v>
      </c>
      <c r="D229" s="3">
        <f>SUM(D230)</f>
        <v>0</v>
      </c>
      <c r="E229" s="3">
        <f>SUM(C229:D229)</f>
        <v>50000</v>
      </c>
      <c r="F229" s="3">
        <f>SUM(F230)</f>
        <v>50000</v>
      </c>
      <c r="G229" s="3">
        <f>SUM(G230)</f>
        <v>0</v>
      </c>
      <c r="H229" s="3">
        <f>SUM(F229:G229)</f>
        <v>50000</v>
      </c>
      <c r="I229" s="3">
        <f>SUM(I230)</f>
        <v>0</v>
      </c>
      <c r="J229" s="3">
        <f>SUM(J230)</f>
        <v>0</v>
      </c>
      <c r="K229" s="28">
        <f>F229/C229*100</f>
        <v>100</v>
      </c>
      <c r="L229" s="28"/>
      <c r="M229" s="28">
        <f>H229/E229*100</f>
        <v>100</v>
      </c>
    </row>
    <row r="230" spans="1:13" ht="17.25" customHeight="1">
      <c r="A230" s="44" t="s">
        <v>143</v>
      </c>
      <c r="B230" s="13" t="s">
        <v>67</v>
      </c>
      <c r="C230" s="1">
        <v>50000</v>
      </c>
      <c r="D230" s="1"/>
      <c r="E230" s="1">
        <f>C230+D230</f>
        <v>50000</v>
      </c>
      <c r="F230" s="1">
        <v>50000</v>
      </c>
      <c r="G230" s="1"/>
      <c r="H230" s="1">
        <f>F230+G230</f>
        <v>50000</v>
      </c>
      <c r="I230" s="1"/>
      <c r="J230" s="1"/>
      <c r="K230" s="14">
        <f>F230/C230*100</f>
        <v>100</v>
      </c>
      <c r="L230" s="14"/>
      <c r="M230" s="14">
        <f>H230/E230*100</f>
        <v>100</v>
      </c>
    </row>
    <row r="231" spans="1:13" ht="17.25" customHeight="1">
      <c r="A231" s="15"/>
      <c r="B231" s="4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4"/>
    </row>
    <row r="232" spans="1:13" s="42" customFormat="1" ht="17.25" customHeight="1">
      <c r="A232" s="49" t="s">
        <v>17</v>
      </c>
      <c r="B232" s="48">
        <v>75414</v>
      </c>
      <c r="C232" s="2">
        <f>SUM(C234:C236)</f>
        <v>21030</v>
      </c>
      <c r="D232" s="2">
        <f>SUM(D234:D236)</f>
        <v>1270</v>
      </c>
      <c r="E232" s="2">
        <f>SUM(C232:D232)</f>
        <v>22300</v>
      </c>
      <c r="F232" s="2">
        <f>SUM(F234:F236)</f>
        <v>20791</v>
      </c>
      <c r="G232" s="2">
        <f>SUM(G234:G236)</f>
        <v>1270</v>
      </c>
      <c r="H232" s="2">
        <f>SUM(F232:G232)</f>
        <v>22061</v>
      </c>
      <c r="I232" s="2">
        <f>SUM(I234:I236)</f>
        <v>0</v>
      </c>
      <c r="J232" s="2">
        <f>SUM(J234:J236)</f>
        <v>0</v>
      </c>
      <c r="K232" s="33">
        <f aca="true" t="shared" si="52" ref="K232:M233">F232/C232*100</f>
        <v>98.86352829291488</v>
      </c>
      <c r="L232" s="33">
        <f t="shared" si="52"/>
        <v>100</v>
      </c>
      <c r="M232" s="33">
        <f t="shared" si="52"/>
        <v>98.92825112107624</v>
      </c>
    </row>
    <row r="233" spans="1:13" s="29" customFormat="1" ht="17.25" customHeight="1">
      <c r="A233" s="43" t="s">
        <v>185</v>
      </c>
      <c r="B233" s="47"/>
      <c r="C233" s="3">
        <f>SUM(C234:C236)</f>
        <v>21030</v>
      </c>
      <c r="D233" s="3">
        <f>SUM(D234:D236)</f>
        <v>1270</v>
      </c>
      <c r="E233" s="3">
        <f>SUM(C233:D233)</f>
        <v>22300</v>
      </c>
      <c r="F233" s="3">
        <f>SUM(F234:F236)</f>
        <v>20791</v>
      </c>
      <c r="G233" s="3">
        <f>SUM(G234:G236)</f>
        <v>1270</v>
      </c>
      <c r="H233" s="3">
        <f>F233+G233</f>
        <v>22061</v>
      </c>
      <c r="I233" s="3">
        <f>SUM(I234:I236)</f>
        <v>0</v>
      </c>
      <c r="J233" s="3">
        <f>SUM(J234:J236)</f>
        <v>0</v>
      </c>
      <c r="K233" s="28">
        <f t="shared" si="52"/>
        <v>98.86352829291488</v>
      </c>
      <c r="L233" s="28">
        <f t="shared" si="52"/>
        <v>100</v>
      </c>
      <c r="M233" s="28">
        <f t="shared" si="52"/>
        <v>98.92825112107624</v>
      </c>
    </row>
    <row r="234" spans="1:13" ht="17.25" customHeight="1">
      <c r="A234" s="15" t="s">
        <v>198</v>
      </c>
      <c r="B234" s="13" t="s">
        <v>53</v>
      </c>
      <c r="C234" s="1">
        <v>9400</v>
      </c>
      <c r="D234" s="1"/>
      <c r="E234" s="1">
        <f>C234+D234</f>
        <v>9400</v>
      </c>
      <c r="F234" s="1">
        <v>9190</v>
      </c>
      <c r="G234" s="1"/>
      <c r="H234" s="1">
        <f>F234+G234</f>
        <v>9190</v>
      </c>
      <c r="I234" s="1"/>
      <c r="J234" s="1"/>
      <c r="K234" s="14">
        <f>F234/C234*100</f>
        <v>97.76595744680851</v>
      </c>
      <c r="L234" s="14"/>
      <c r="M234" s="14">
        <f>H234/E234*100</f>
        <v>97.76595744680851</v>
      </c>
    </row>
    <row r="235" spans="1:13" ht="17.25" customHeight="1">
      <c r="A235" s="44" t="s">
        <v>123</v>
      </c>
      <c r="B235" s="13" t="s">
        <v>37</v>
      </c>
      <c r="C235" s="1">
        <v>5000</v>
      </c>
      <c r="D235" s="1"/>
      <c r="E235" s="1">
        <f>C235+D235</f>
        <v>5000</v>
      </c>
      <c r="F235" s="1">
        <v>4980</v>
      </c>
      <c r="G235" s="1"/>
      <c r="H235" s="1">
        <f>F235+G235</f>
        <v>4980</v>
      </c>
      <c r="I235" s="1"/>
      <c r="J235" s="1"/>
      <c r="K235" s="14">
        <f>F235/C235*100</f>
        <v>99.6</v>
      </c>
      <c r="L235" s="14"/>
      <c r="M235" s="14">
        <f>H235/E235*100</f>
        <v>99.6</v>
      </c>
    </row>
    <row r="236" spans="1:13" ht="17.25" customHeight="1">
      <c r="A236" s="15" t="s">
        <v>122</v>
      </c>
      <c r="B236" s="13" t="s">
        <v>32</v>
      </c>
      <c r="C236" s="1">
        <v>6630</v>
      </c>
      <c r="D236" s="1">
        <v>1270</v>
      </c>
      <c r="E236" s="1">
        <f>C236+D236</f>
        <v>7900</v>
      </c>
      <c r="F236" s="1">
        <v>6621</v>
      </c>
      <c r="G236" s="1">
        <v>1270</v>
      </c>
      <c r="H236" s="1">
        <f>F236+G236</f>
        <v>7891</v>
      </c>
      <c r="I236" s="1"/>
      <c r="J236" s="1"/>
      <c r="K236" s="14">
        <f>F236/C236*100</f>
        <v>99.86425339366517</v>
      </c>
      <c r="L236" s="14">
        <f>G236/D236*100</f>
        <v>100</v>
      </c>
      <c r="M236" s="14">
        <f>H236/E236*100</f>
        <v>99.8860759493671</v>
      </c>
    </row>
    <row r="237" spans="1:13" ht="17.25" customHeight="1">
      <c r="A237" s="38"/>
      <c r="B237" s="4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4"/>
    </row>
    <row r="238" spans="1:13" s="42" customFormat="1" ht="17.25" customHeight="1">
      <c r="A238" s="49" t="s">
        <v>68</v>
      </c>
      <c r="B238" s="48">
        <v>75416</v>
      </c>
      <c r="C238" s="2">
        <f>SUM(C242:C254)</f>
        <v>1532700</v>
      </c>
      <c r="D238" s="2">
        <f>SUM(D242:D254)</f>
        <v>0</v>
      </c>
      <c r="E238" s="2">
        <f>SUM(C238:D238)</f>
        <v>1532700</v>
      </c>
      <c r="F238" s="2">
        <f>SUM(F242:F254)</f>
        <v>1532016</v>
      </c>
      <c r="G238" s="2">
        <f>SUM(G242:G254)</f>
        <v>0</v>
      </c>
      <c r="H238" s="2">
        <f>SUM(F238:G238)</f>
        <v>1532016</v>
      </c>
      <c r="I238" s="2">
        <f>SUM(I242:I254)</f>
        <v>147810</v>
      </c>
      <c r="J238" s="2">
        <f>SUM(J242:J254)</f>
        <v>0</v>
      </c>
      <c r="K238" s="33">
        <f>F238/C238*100</f>
        <v>99.9553728714034</v>
      </c>
      <c r="L238" s="33"/>
      <c r="M238" s="33">
        <f>H238/E238*100</f>
        <v>99.9553728714034</v>
      </c>
    </row>
    <row r="239" spans="1:13" s="29" customFormat="1" ht="17.25" customHeight="1">
      <c r="A239" s="43" t="s">
        <v>186</v>
      </c>
      <c r="B239" s="47"/>
      <c r="C239" s="3">
        <f>SUM(C243:C246)</f>
        <v>1145968</v>
      </c>
      <c r="D239" s="3">
        <f>SUM(D243:D246)</f>
        <v>0</v>
      </c>
      <c r="E239" s="3">
        <f>SUM(C239:D239)</f>
        <v>1145968</v>
      </c>
      <c r="F239" s="3">
        <f>SUM(F243:F246)</f>
        <v>1145297</v>
      </c>
      <c r="G239" s="3">
        <f>SUM(G243:G246)</f>
        <v>0</v>
      </c>
      <c r="H239" s="3">
        <f>SUM(F239:G239)</f>
        <v>1145297</v>
      </c>
      <c r="I239" s="3">
        <f>SUM(I243:I246)</f>
        <v>147810</v>
      </c>
      <c r="J239" s="3">
        <f>SUM(J243:J246)</f>
        <v>0</v>
      </c>
      <c r="K239" s="28">
        <f>F239/C239*100</f>
        <v>99.94144688158832</v>
      </c>
      <c r="L239" s="28"/>
      <c r="M239" s="28">
        <f>H239/E239*100</f>
        <v>99.94144688158832</v>
      </c>
    </row>
    <row r="240" spans="1:13" s="29" customFormat="1" ht="17.25" customHeight="1">
      <c r="A240" s="43" t="s">
        <v>185</v>
      </c>
      <c r="B240" s="47"/>
      <c r="C240" s="3">
        <f>SUM(C247:C253)+C242</f>
        <v>167132</v>
      </c>
      <c r="D240" s="3">
        <f>SUM(D247:D253)+D242</f>
        <v>0</v>
      </c>
      <c r="E240" s="3">
        <f>SUM(C240:D240)</f>
        <v>167132</v>
      </c>
      <c r="F240" s="3">
        <f>SUM(F247:F253)+F242</f>
        <v>167119</v>
      </c>
      <c r="G240" s="3">
        <f>SUM(G247:G253)+G242</f>
        <v>0</v>
      </c>
      <c r="H240" s="3">
        <f>SUM(F240:G240)</f>
        <v>167119</v>
      </c>
      <c r="I240" s="3">
        <f>SUM(I247:I253)+I242</f>
        <v>0</v>
      </c>
      <c r="J240" s="3">
        <f>SUM(J247:J253)+J242</f>
        <v>0</v>
      </c>
      <c r="K240" s="28">
        <f>F240/C240*100</f>
        <v>99.99222171696623</v>
      </c>
      <c r="L240" s="28"/>
      <c r="M240" s="28">
        <f>H240/E240*100</f>
        <v>99.99222171696623</v>
      </c>
    </row>
    <row r="241" spans="1:13" s="29" customFormat="1" ht="17.25" customHeight="1">
      <c r="A241" s="43" t="s">
        <v>187</v>
      </c>
      <c r="B241" s="47"/>
      <c r="C241" s="3">
        <f>SUM(C254)</f>
        <v>219600</v>
      </c>
      <c r="D241" s="3">
        <f>SUM(D254)</f>
        <v>0</v>
      </c>
      <c r="E241" s="3">
        <f>SUM(C241:D241)</f>
        <v>219600</v>
      </c>
      <c r="F241" s="3">
        <f>SUM(F254)</f>
        <v>219600</v>
      </c>
      <c r="G241" s="3">
        <f>SUM(G254)</f>
        <v>0</v>
      </c>
      <c r="H241" s="3">
        <f>SUM(F241:G241)</f>
        <v>219600</v>
      </c>
      <c r="I241" s="3">
        <f>SUM(I254)</f>
        <v>0</v>
      </c>
      <c r="J241" s="3">
        <f>SUM(J254)</f>
        <v>0</v>
      </c>
      <c r="K241" s="28">
        <f>F241/C241*100</f>
        <v>100</v>
      </c>
      <c r="L241" s="28"/>
      <c r="M241" s="28">
        <f>H241/E241*100</f>
        <v>100</v>
      </c>
    </row>
    <row r="242" spans="1:13" ht="17.25" customHeight="1">
      <c r="A242" s="56" t="s">
        <v>283</v>
      </c>
      <c r="B242" s="13" t="s">
        <v>69</v>
      </c>
      <c r="C242" s="1">
        <v>9331</v>
      </c>
      <c r="D242" s="1"/>
      <c r="E242" s="1">
        <f aca="true" t="shared" si="53" ref="E242:E254">C242+D242</f>
        <v>9331</v>
      </c>
      <c r="F242" s="1">
        <v>9331</v>
      </c>
      <c r="G242" s="1"/>
      <c r="H242" s="1">
        <f aca="true" t="shared" si="54" ref="H242:H254">F242+G242</f>
        <v>9331</v>
      </c>
      <c r="I242" s="1"/>
      <c r="J242" s="1"/>
      <c r="K242" s="28">
        <f>F242/C242*100</f>
        <v>100</v>
      </c>
      <c r="L242" s="28"/>
      <c r="M242" s="28">
        <f>H242/E242*100</f>
        <v>100</v>
      </c>
    </row>
    <row r="243" spans="1:13" ht="17.25" customHeight="1">
      <c r="A243" s="15" t="s">
        <v>200</v>
      </c>
      <c r="B243" s="13" t="s">
        <v>48</v>
      </c>
      <c r="C243" s="1">
        <v>894057</v>
      </c>
      <c r="D243" s="1"/>
      <c r="E243" s="1">
        <f t="shared" si="53"/>
        <v>894057</v>
      </c>
      <c r="F243" s="1">
        <v>893467</v>
      </c>
      <c r="G243" s="1"/>
      <c r="H243" s="1">
        <f t="shared" si="54"/>
        <v>893467</v>
      </c>
      <c r="I243" s="1">
        <v>38886</v>
      </c>
      <c r="J243" s="1"/>
      <c r="K243" s="14">
        <f aca="true" t="shared" si="55" ref="K243:K254">F243/C243*100</f>
        <v>99.9340086817731</v>
      </c>
      <c r="L243" s="14"/>
      <c r="M243" s="14">
        <f aca="true" t="shared" si="56" ref="M243:M254">H243/E243*100</f>
        <v>99.9340086817731</v>
      </c>
    </row>
    <row r="244" spans="1:13" ht="17.25" customHeight="1">
      <c r="A244" s="15" t="s">
        <v>202</v>
      </c>
      <c r="B244" s="13" t="s">
        <v>49</v>
      </c>
      <c r="C244" s="1">
        <v>73228</v>
      </c>
      <c r="D244" s="1"/>
      <c r="E244" s="1">
        <f t="shared" si="53"/>
        <v>73228</v>
      </c>
      <c r="F244" s="1">
        <v>73228</v>
      </c>
      <c r="G244" s="1"/>
      <c r="H244" s="1">
        <f t="shared" si="54"/>
        <v>73228</v>
      </c>
      <c r="I244" s="1">
        <v>72958</v>
      </c>
      <c r="J244" s="1"/>
      <c r="K244" s="14">
        <f t="shared" si="55"/>
        <v>100</v>
      </c>
      <c r="L244" s="14"/>
      <c r="M244" s="14">
        <f t="shared" si="56"/>
        <v>100</v>
      </c>
    </row>
    <row r="245" spans="1:13" ht="17.25" customHeight="1">
      <c r="A245" s="44" t="s">
        <v>201</v>
      </c>
      <c r="B245" s="13" t="s">
        <v>51</v>
      </c>
      <c r="C245" s="1">
        <v>156636</v>
      </c>
      <c r="D245" s="1"/>
      <c r="E245" s="1">
        <f t="shared" si="53"/>
        <v>156636</v>
      </c>
      <c r="F245" s="1">
        <v>156555</v>
      </c>
      <c r="G245" s="1"/>
      <c r="H245" s="1">
        <f t="shared" si="54"/>
        <v>156555</v>
      </c>
      <c r="I245" s="1">
        <v>31386</v>
      </c>
      <c r="J245" s="1"/>
      <c r="K245" s="14">
        <f t="shared" si="55"/>
        <v>99.94828774994254</v>
      </c>
      <c r="L245" s="14"/>
      <c r="M245" s="14">
        <f t="shared" si="56"/>
        <v>99.94828774994254</v>
      </c>
    </row>
    <row r="246" spans="1:13" ht="17.25" customHeight="1">
      <c r="A246" s="15" t="s">
        <v>124</v>
      </c>
      <c r="B246" s="13" t="s">
        <v>52</v>
      </c>
      <c r="C246" s="1">
        <v>22047</v>
      </c>
      <c r="D246" s="1"/>
      <c r="E246" s="1">
        <f t="shared" si="53"/>
        <v>22047</v>
      </c>
      <c r="F246" s="1">
        <v>22047</v>
      </c>
      <c r="G246" s="1"/>
      <c r="H246" s="1">
        <f t="shared" si="54"/>
        <v>22047</v>
      </c>
      <c r="I246" s="1">
        <v>4580</v>
      </c>
      <c r="J246" s="1"/>
      <c r="K246" s="14">
        <f t="shared" si="55"/>
        <v>100</v>
      </c>
      <c r="L246" s="14"/>
      <c r="M246" s="14">
        <f t="shared" si="56"/>
        <v>100</v>
      </c>
    </row>
    <row r="247" spans="1:13" ht="17.25" customHeight="1">
      <c r="A247" s="15" t="s">
        <v>198</v>
      </c>
      <c r="B247" s="13" t="s">
        <v>53</v>
      </c>
      <c r="C247" s="1">
        <v>76310</v>
      </c>
      <c r="D247" s="1"/>
      <c r="E247" s="1">
        <f t="shared" si="53"/>
        <v>76310</v>
      </c>
      <c r="F247" s="1">
        <v>76307</v>
      </c>
      <c r="G247" s="1"/>
      <c r="H247" s="1">
        <f t="shared" si="54"/>
        <v>76307</v>
      </c>
      <c r="I247" s="1"/>
      <c r="J247" s="1"/>
      <c r="K247" s="14">
        <f t="shared" si="55"/>
        <v>99.99606866727821</v>
      </c>
      <c r="L247" s="14"/>
      <c r="M247" s="14">
        <f t="shared" si="56"/>
        <v>99.99606866727821</v>
      </c>
    </row>
    <row r="248" spans="1:13" ht="17.25" customHeight="1">
      <c r="A248" s="15" t="s">
        <v>125</v>
      </c>
      <c r="B248" s="13" t="s">
        <v>55</v>
      </c>
      <c r="C248" s="1">
        <v>2160</v>
      </c>
      <c r="D248" s="1"/>
      <c r="E248" s="1">
        <f t="shared" si="53"/>
        <v>2160</v>
      </c>
      <c r="F248" s="1">
        <v>2157</v>
      </c>
      <c r="G248" s="1"/>
      <c r="H248" s="1">
        <f t="shared" si="54"/>
        <v>2157</v>
      </c>
      <c r="I248" s="1"/>
      <c r="J248" s="1"/>
      <c r="K248" s="14">
        <f t="shared" si="55"/>
        <v>99.86111111111111</v>
      </c>
      <c r="L248" s="14"/>
      <c r="M248" s="14">
        <f t="shared" si="56"/>
        <v>99.86111111111111</v>
      </c>
    </row>
    <row r="249" spans="1:13" ht="17.25" customHeight="1">
      <c r="A249" s="44" t="s">
        <v>123</v>
      </c>
      <c r="B249" s="13" t="s">
        <v>37</v>
      </c>
      <c r="C249" s="1">
        <v>4100</v>
      </c>
      <c r="D249" s="1"/>
      <c r="E249" s="1">
        <f t="shared" si="53"/>
        <v>4100</v>
      </c>
      <c r="F249" s="1">
        <v>4095</v>
      </c>
      <c r="G249" s="1"/>
      <c r="H249" s="1">
        <f t="shared" si="54"/>
        <v>4095</v>
      </c>
      <c r="I249" s="1"/>
      <c r="J249" s="1"/>
      <c r="K249" s="14">
        <f t="shared" si="55"/>
        <v>99.8780487804878</v>
      </c>
      <c r="L249" s="14"/>
      <c r="M249" s="14">
        <f t="shared" si="56"/>
        <v>99.8780487804878</v>
      </c>
    </row>
    <row r="250" spans="1:13" ht="17.25" customHeight="1">
      <c r="A250" s="15" t="s">
        <v>122</v>
      </c>
      <c r="B250" s="13" t="s">
        <v>32</v>
      </c>
      <c r="C250" s="1">
        <v>39800</v>
      </c>
      <c r="D250" s="1"/>
      <c r="E250" s="1">
        <f t="shared" si="53"/>
        <v>39800</v>
      </c>
      <c r="F250" s="1">
        <v>39798</v>
      </c>
      <c r="G250" s="1"/>
      <c r="H250" s="1">
        <f t="shared" si="54"/>
        <v>39798</v>
      </c>
      <c r="I250" s="1"/>
      <c r="J250" s="1"/>
      <c r="K250" s="14">
        <f t="shared" si="55"/>
        <v>99.99497487437185</v>
      </c>
      <c r="L250" s="14"/>
      <c r="M250" s="14">
        <f t="shared" si="56"/>
        <v>99.99497487437185</v>
      </c>
    </row>
    <row r="251" spans="1:13" ht="17.25" customHeight="1">
      <c r="A251" s="15" t="s">
        <v>164</v>
      </c>
      <c r="B251" s="13" t="s">
        <v>56</v>
      </c>
      <c r="C251" s="1">
        <v>534</v>
      </c>
      <c r="D251" s="1"/>
      <c r="E251" s="1">
        <f t="shared" si="53"/>
        <v>534</v>
      </c>
      <c r="F251" s="1">
        <v>534</v>
      </c>
      <c r="G251" s="1"/>
      <c r="H251" s="1">
        <f t="shared" si="54"/>
        <v>534</v>
      </c>
      <c r="I251" s="1"/>
      <c r="J251" s="1"/>
      <c r="K251" s="14">
        <f t="shared" si="55"/>
        <v>100</v>
      </c>
      <c r="L251" s="14"/>
      <c r="M251" s="14">
        <f t="shared" si="56"/>
        <v>100</v>
      </c>
    </row>
    <row r="252" spans="1:13" ht="17.25" customHeight="1">
      <c r="A252" s="15" t="s">
        <v>126</v>
      </c>
      <c r="B252" s="13" t="s">
        <v>58</v>
      </c>
      <c r="C252" s="1">
        <v>10548</v>
      </c>
      <c r="D252" s="1"/>
      <c r="E252" s="1">
        <f t="shared" si="53"/>
        <v>10548</v>
      </c>
      <c r="F252" s="1">
        <v>10548</v>
      </c>
      <c r="G252" s="1"/>
      <c r="H252" s="1">
        <f t="shared" si="54"/>
        <v>10548</v>
      </c>
      <c r="I252" s="1"/>
      <c r="J252" s="1"/>
      <c r="K252" s="14">
        <f t="shared" si="55"/>
        <v>100</v>
      </c>
      <c r="L252" s="14"/>
      <c r="M252" s="14">
        <f t="shared" si="56"/>
        <v>100</v>
      </c>
    </row>
    <row r="253" spans="1:13" ht="17.25" customHeight="1">
      <c r="A253" s="15" t="s">
        <v>212</v>
      </c>
      <c r="B253" s="13" t="s">
        <v>62</v>
      </c>
      <c r="C253" s="1">
        <v>24349</v>
      </c>
      <c r="D253" s="1"/>
      <c r="E253" s="1">
        <f t="shared" si="53"/>
        <v>24349</v>
      </c>
      <c r="F253" s="1">
        <v>24349</v>
      </c>
      <c r="G253" s="1"/>
      <c r="H253" s="1">
        <f t="shared" si="54"/>
        <v>24349</v>
      </c>
      <c r="I253" s="1"/>
      <c r="J253" s="1"/>
      <c r="K253" s="14">
        <f t="shared" si="55"/>
        <v>100</v>
      </c>
      <c r="L253" s="14"/>
      <c r="M253" s="14">
        <f t="shared" si="56"/>
        <v>100</v>
      </c>
    </row>
    <row r="254" spans="1:13" ht="17.25" customHeight="1">
      <c r="A254" s="15" t="s">
        <v>172</v>
      </c>
      <c r="B254" s="13" t="s">
        <v>42</v>
      </c>
      <c r="C254" s="1">
        <v>219600</v>
      </c>
      <c r="D254" s="1"/>
      <c r="E254" s="1">
        <f t="shared" si="53"/>
        <v>219600</v>
      </c>
      <c r="F254" s="1">
        <v>219600</v>
      </c>
      <c r="G254" s="1"/>
      <c r="H254" s="1">
        <f t="shared" si="54"/>
        <v>219600</v>
      </c>
      <c r="I254" s="1"/>
      <c r="J254" s="1"/>
      <c r="K254" s="14">
        <f t="shared" si="55"/>
        <v>100</v>
      </c>
      <c r="L254" s="14"/>
      <c r="M254" s="14">
        <f t="shared" si="56"/>
        <v>100</v>
      </c>
    </row>
    <row r="255" spans="1:13" ht="17.25" customHeight="1">
      <c r="A255" s="38"/>
      <c r="B255" s="4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4"/>
    </row>
    <row r="256" spans="1:13" s="42" customFormat="1" ht="17.25" customHeight="1">
      <c r="A256" s="49" t="s">
        <v>225</v>
      </c>
      <c r="B256" s="48">
        <v>75495</v>
      </c>
      <c r="C256" s="2">
        <f>SUM(C260:C263)</f>
        <v>338271</v>
      </c>
      <c r="D256" s="2">
        <f>SUM(D260:D263)</f>
        <v>0</v>
      </c>
      <c r="E256" s="2">
        <f>SUM(C256:D256)</f>
        <v>338271</v>
      </c>
      <c r="F256" s="2">
        <f>SUM(F260:F263)</f>
        <v>330076</v>
      </c>
      <c r="G256" s="2">
        <f>SUM(G260:G263)</f>
        <v>0</v>
      </c>
      <c r="H256" s="2">
        <f>SUM(F256:G256)</f>
        <v>330076</v>
      </c>
      <c r="I256" s="2">
        <f>SUM(I260:I263)</f>
        <v>0</v>
      </c>
      <c r="J256" s="2">
        <f>SUM(J260:J263)</f>
        <v>0</v>
      </c>
      <c r="K256" s="33">
        <f aca="true" t="shared" si="57" ref="K256:K263">F256/C256*100</f>
        <v>97.57738617853732</v>
      </c>
      <c r="L256" s="33"/>
      <c r="M256" s="33">
        <f aca="true" t="shared" si="58" ref="M256:M263">H256/E256*100</f>
        <v>97.57738617853732</v>
      </c>
    </row>
    <row r="257" spans="1:13" s="29" customFormat="1" ht="17.25" customHeight="1">
      <c r="A257" s="53" t="s">
        <v>188</v>
      </c>
      <c r="B257" s="47"/>
      <c r="C257" s="3">
        <f>SUM(C260)</f>
        <v>35000</v>
      </c>
      <c r="D257" s="3">
        <f>SUM(D260)</f>
        <v>0</v>
      </c>
      <c r="E257" s="3">
        <f>SUM(C257:D257)</f>
        <v>35000</v>
      </c>
      <c r="F257" s="3">
        <f>SUM(F260)</f>
        <v>35000</v>
      </c>
      <c r="G257" s="3">
        <f>SUM(G260)</f>
        <v>0</v>
      </c>
      <c r="H257" s="3">
        <f>SUM(F257:G257)</f>
        <v>35000</v>
      </c>
      <c r="I257" s="3">
        <f>SUM(I260)</f>
        <v>0</v>
      </c>
      <c r="J257" s="3">
        <f>SUM(J260)</f>
        <v>0</v>
      </c>
      <c r="K257" s="28">
        <f t="shared" si="57"/>
        <v>100</v>
      </c>
      <c r="L257" s="28"/>
      <c r="M257" s="28">
        <f t="shared" si="58"/>
        <v>100</v>
      </c>
    </row>
    <row r="258" spans="1:13" s="29" customFormat="1" ht="17.25" customHeight="1">
      <c r="A258" s="43" t="s">
        <v>185</v>
      </c>
      <c r="B258" s="47"/>
      <c r="C258" s="3">
        <f>SUM(C261:C262)</f>
        <v>275271</v>
      </c>
      <c r="D258" s="3">
        <f>SUM(D261:D262)</f>
        <v>0</v>
      </c>
      <c r="E258" s="3">
        <f>SUM(C258:D258)</f>
        <v>275271</v>
      </c>
      <c r="F258" s="3">
        <f>SUM(F261:F262)</f>
        <v>267116</v>
      </c>
      <c r="G258" s="3">
        <f>SUM(G261:G262)</f>
        <v>0</v>
      </c>
      <c r="H258" s="3">
        <f>SUM(F258:G258)</f>
        <v>267116</v>
      </c>
      <c r="I258" s="3">
        <f>SUM(I261:I262)</f>
        <v>0</v>
      </c>
      <c r="J258" s="3">
        <f>SUM(J261:J262)</f>
        <v>0</v>
      </c>
      <c r="K258" s="28">
        <f t="shared" si="57"/>
        <v>97.03746489822757</v>
      </c>
      <c r="L258" s="28"/>
      <c r="M258" s="28">
        <f t="shared" si="58"/>
        <v>97.03746489822757</v>
      </c>
    </row>
    <row r="259" spans="1:13" s="29" customFormat="1" ht="17.25" customHeight="1">
      <c r="A259" s="43" t="s">
        <v>187</v>
      </c>
      <c r="B259" s="47"/>
      <c r="C259" s="3">
        <f>C263</f>
        <v>28000</v>
      </c>
      <c r="D259" s="3">
        <f>D263</f>
        <v>0</v>
      </c>
      <c r="E259" s="3">
        <f>SUM(C259:D259)</f>
        <v>28000</v>
      </c>
      <c r="F259" s="3">
        <f>F263</f>
        <v>27960</v>
      </c>
      <c r="G259" s="3">
        <f>G263</f>
        <v>0</v>
      </c>
      <c r="H259" s="3">
        <f>SUM(F259:G259)</f>
        <v>27960</v>
      </c>
      <c r="I259" s="3">
        <f>I263</f>
        <v>0</v>
      </c>
      <c r="J259" s="3">
        <f>J263</f>
        <v>0</v>
      </c>
      <c r="K259" s="28">
        <f t="shared" si="57"/>
        <v>99.85714285714286</v>
      </c>
      <c r="L259" s="28"/>
      <c r="M259" s="28">
        <f t="shared" si="58"/>
        <v>99.85714285714286</v>
      </c>
    </row>
    <row r="260" spans="1:13" ht="17.25" customHeight="1">
      <c r="A260" s="44" t="s">
        <v>143</v>
      </c>
      <c r="B260" s="13" t="s">
        <v>67</v>
      </c>
      <c r="C260" s="1">
        <v>35000</v>
      </c>
      <c r="D260" s="1"/>
      <c r="E260" s="1">
        <f>C260+D260</f>
        <v>35000</v>
      </c>
      <c r="F260" s="1">
        <v>35000</v>
      </c>
      <c r="G260" s="1"/>
      <c r="H260" s="1">
        <f>F260+G260</f>
        <v>35000</v>
      </c>
      <c r="I260" s="1"/>
      <c r="J260" s="1"/>
      <c r="K260" s="14">
        <f t="shared" si="57"/>
        <v>100</v>
      </c>
      <c r="L260" s="14"/>
      <c r="M260" s="14">
        <f t="shared" si="58"/>
        <v>100</v>
      </c>
    </row>
    <row r="261" spans="1:13" ht="17.25" customHeight="1">
      <c r="A261" s="15" t="s">
        <v>198</v>
      </c>
      <c r="B261" s="13" t="s">
        <v>53</v>
      </c>
      <c r="C261" s="1">
        <v>39000</v>
      </c>
      <c r="D261" s="1"/>
      <c r="E261" s="1">
        <f>C261+D261</f>
        <v>39000</v>
      </c>
      <c r="F261" s="1">
        <v>34845</v>
      </c>
      <c r="G261" s="1"/>
      <c r="H261" s="1">
        <f>F261+G261</f>
        <v>34845</v>
      </c>
      <c r="I261" s="1"/>
      <c r="J261" s="1"/>
      <c r="K261" s="14">
        <f t="shared" si="57"/>
        <v>89.34615384615384</v>
      </c>
      <c r="L261" s="14"/>
      <c r="M261" s="14">
        <f t="shared" si="58"/>
        <v>89.34615384615384</v>
      </c>
    </row>
    <row r="262" spans="1:13" ht="17.25" customHeight="1">
      <c r="A262" s="15" t="s">
        <v>122</v>
      </c>
      <c r="B262" s="13" t="s">
        <v>32</v>
      </c>
      <c r="C262" s="1">
        <v>236271</v>
      </c>
      <c r="D262" s="1"/>
      <c r="E262" s="1">
        <f>C262+D262</f>
        <v>236271</v>
      </c>
      <c r="F262" s="1">
        <v>232271</v>
      </c>
      <c r="G262" s="1"/>
      <c r="H262" s="1">
        <f>F262+G262</f>
        <v>232271</v>
      </c>
      <c r="I262" s="1"/>
      <c r="J262" s="1"/>
      <c r="K262" s="14">
        <f t="shared" si="57"/>
        <v>98.30702879320779</v>
      </c>
      <c r="L262" s="14"/>
      <c r="M262" s="14">
        <f t="shared" si="58"/>
        <v>98.30702879320779</v>
      </c>
    </row>
    <row r="263" spans="1:13" ht="17.25" customHeight="1">
      <c r="A263" s="15" t="s">
        <v>172</v>
      </c>
      <c r="B263" s="13" t="s">
        <v>42</v>
      </c>
      <c r="C263" s="1">
        <v>28000</v>
      </c>
      <c r="D263" s="1"/>
      <c r="E263" s="1">
        <f>C263+D263</f>
        <v>28000</v>
      </c>
      <c r="F263" s="1">
        <v>27960</v>
      </c>
      <c r="G263" s="1"/>
      <c r="H263" s="1">
        <f>F263+G263</f>
        <v>27960</v>
      </c>
      <c r="I263" s="1"/>
      <c r="J263" s="1"/>
      <c r="K263" s="14">
        <f t="shared" si="57"/>
        <v>99.85714285714286</v>
      </c>
      <c r="L263" s="14"/>
      <c r="M263" s="14">
        <f t="shared" si="58"/>
        <v>99.85714285714286</v>
      </c>
    </row>
    <row r="264" spans="1:13" ht="17.25" customHeight="1">
      <c r="A264" s="38"/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4"/>
    </row>
    <row r="265" spans="1:13" ht="17.25" customHeight="1">
      <c r="A265" s="51" t="s">
        <v>217</v>
      </c>
      <c r="B265" s="39" t="s">
        <v>70</v>
      </c>
      <c r="C265" s="2">
        <f aca="true" t="shared" si="59" ref="C265:J265">C267</f>
        <v>1998951</v>
      </c>
      <c r="D265" s="2">
        <f t="shared" si="59"/>
        <v>0</v>
      </c>
      <c r="E265" s="2">
        <f>SUM(C265:D265)</f>
        <v>1998951</v>
      </c>
      <c r="F265" s="2">
        <f t="shared" si="59"/>
        <v>1555220</v>
      </c>
      <c r="G265" s="2">
        <f t="shared" si="59"/>
        <v>0</v>
      </c>
      <c r="H265" s="2">
        <f>SUM(F265:G265)</f>
        <v>1555220</v>
      </c>
      <c r="I265" s="2">
        <f t="shared" si="59"/>
        <v>0</v>
      </c>
      <c r="J265" s="2">
        <f t="shared" si="59"/>
        <v>0</v>
      </c>
      <c r="K265" s="33">
        <f>F265/C265*100</f>
        <v>77.80180704779657</v>
      </c>
      <c r="L265" s="33"/>
      <c r="M265" s="33">
        <f>H265/E265*100</f>
        <v>77.80180704779657</v>
      </c>
    </row>
    <row r="266" spans="1:13" ht="17.25" customHeight="1">
      <c r="A266" s="38"/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4"/>
    </row>
    <row r="267" spans="1:13" s="42" customFormat="1" ht="17.25" customHeight="1">
      <c r="A267" s="52" t="s">
        <v>71</v>
      </c>
      <c r="B267" s="48">
        <v>75702</v>
      </c>
      <c r="C267" s="2">
        <f aca="true" t="shared" si="60" ref="C267:J267">SUM(C268)</f>
        <v>1998951</v>
      </c>
      <c r="D267" s="2">
        <f t="shared" si="60"/>
        <v>0</v>
      </c>
      <c r="E267" s="2">
        <f>SUM(C267:D267)</f>
        <v>1998951</v>
      </c>
      <c r="F267" s="2">
        <f t="shared" si="60"/>
        <v>1555220</v>
      </c>
      <c r="G267" s="2">
        <f t="shared" si="60"/>
        <v>0</v>
      </c>
      <c r="H267" s="2">
        <f>SUM(F267:G267)</f>
        <v>1555220</v>
      </c>
      <c r="I267" s="2">
        <f t="shared" si="60"/>
        <v>0</v>
      </c>
      <c r="J267" s="2">
        <f t="shared" si="60"/>
        <v>0</v>
      </c>
      <c r="K267" s="33">
        <f>F267/C267*100</f>
        <v>77.80180704779657</v>
      </c>
      <c r="L267" s="33"/>
      <c r="M267" s="33">
        <f>H267/E267*100</f>
        <v>77.80180704779657</v>
      </c>
    </row>
    <row r="268" spans="1:13" ht="17.25" customHeight="1">
      <c r="A268" s="15" t="s">
        <v>129</v>
      </c>
      <c r="B268" s="13" t="s">
        <v>72</v>
      </c>
      <c r="C268" s="1">
        <v>1998951</v>
      </c>
      <c r="D268" s="1"/>
      <c r="E268" s="1">
        <f>C268+D268</f>
        <v>1998951</v>
      </c>
      <c r="F268" s="1">
        <v>1555220</v>
      </c>
      <c r="G268" s="1"/>
      <c r="H268" s="1">
        <f>F268+G268</f>
        <v>1555220</v>
      </c>
      <c r="I268" s="1"/>
      <c r="J268" s="1"/>
      <c r="K268" s="14">
        <f>F268/C268*100</f>
        <v>77.80180704779657</v>
      </c>
      <c r="L268" s="14"/>
      <c r="M268" s="14">
        <f>H268/E268*100</f>
        <v>77.80180704779657</v>
      </c>
    </row>
    <row r="269" spans="1:13" ht="17.25" customHeight="1">
      <c r="A269" s="38"/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4"/>
    </row>
    <row r="270" spans="1:13" ht="17.25" customHeight="1">
      <c r="A270" s="51" t="s">
        <v>119</v>
      </c>
      <c r="B270" s="39" t="s">
        <v>249</v>
      </c>
      <c r="C270" s="2">
        <f>SUM(C271:C272)</f>
        <v>643995</v>
      </c>
      <c r="D270" s="2">
        <f>SUM(D271:D272)</f>
        <v>0</v>
      </c>
      <c r="E270" s="2">
        <f>SUM(C270:D270)</f>
        <v>643995</v>
      </c>
      <c r="F270" s="2">
        <f>SUM(F271:F272)</f>
        <v>2784</v>
      </c>
      <c r="G270" s="2">
        <f>SUM(G271:G272)</f>
        <v>0</v>
      </c>
      <c r="H270" s="2">
        <f>F270+G270</f>
        <v>2784</v>
      </c>
      <c r="I270" s="2">
        <f>SUM(I271:I272)</f>
        <v>0</v>
      </c>
      <c r="J270" s="2">
        <f>SUM(J271:J272)</f>
        <v>0</v>
      </c>
      <c r="K270" s="33">
        <f>F270/C270*100</f>
        <v>0.4323014930240142</v>
      </c>
      <c r="L270" s="33"/>
      <c r="M270" s="33">
        <f>H270/E270*100</f>
        <v>0.4323014930240142</v>
      </c>
    </row>
    <row r="271" spans="1:13" s="29" customFormat="1" ht="17.25" customHeight="1">
      <c r="A271" s="30" t="s">
        <v>185</v>
      </c>
      <c r="B271" s="40"/>
      <c r="C271" s="3">
        <f>C275</f>
        <v>3456</v>
      </c>
      <c r="D271" s="3">
        <f>D275</f>
        <v>0</v>
      </c>
      <c r="E271" s="3">
        <f>SUM(C271:D271)</f>
        <v>3456</v>
      </c>
      <c r="F271" s="3">
        <f>F275</f>
        <v>2784</v>
      </c>
      <c r="G271" s="3">
        <f>G275</f>
        <v>0</v>
      </c>
      <c r="H271" s="3">
        <f>SUM(F271:G271)</f>
        <v>2784</v>
      </c>
      <c r="I271" s="3">
        <f>I275</f>
        <v>0</v>
      </c>
      <c r="J271" s="3">
        <f>J275</f>
        <v>0</v>
      </c>
      <c r="K271" s="11">
        <f>F271/C271*100</f>
        <v>80.55555555555556</v>
      </c>
      <c r="L271" s="11"/>
      <c r="M271" s="11">
        <f>H271/E271*100</f>
        <v>80.55555555555556</v>
      </c>
    </row>
    <row r="272" spans="1:13" s="29" customFormat="1" ht="17.25" customHeight="1">
      <c r="A272" s="30" t="s">
        <v>195</v>
      </c>
      <c r="B272" s="40"/>
      <c r="C272" s="3">
        <f>C277</f>
        <v>640539</v>
      </c>
      <c r="D272" s="3">
        <f>D277</f>
        <v>0</v>
      </c>
      <c r="E272" s="3">
        <f>SUM(C272:D272)</f>
        <v>640539</v>
      </c>
      <c r="F272" s="3">
        <f>F277</f>
        <v>0</v>
      </c>
      <c r="G272" s="3">
        <f>G277</f>
        <v>0</v>
      </c>
      <c r="H272" s="3">
        <f>SUM(F272:G272)</f>
        <v>0</v>
      </c>
      <c r="I272" s="3">
        <f>I277</f>
        <v>0</v>
      </c>
      <c r="J272" s="3">
        <f>J277</f>
        <v>0</v>
      </c>
      <c r="K272" s="11">
        <f>F272/C272*100</f>
        <v>0</v>
      </c>
      <c r="L272" s="11"/>
      <c r="M272" s="11">
        <f>H272/E272*100</f>
        <v>0</v>
      </c>
    </row>
    <row r="273" spans="1:13" ht="17.25" customHeight="1">
      <c r="A273" s="51"/>
      <c r="B273" s="13"/>
      <c r="C273" s="2"/>
      <c r="D273" s="2"/>
      <c r="E273" s="2"/>
      <c r="F273" s="2"/>
      <c r="G273" s="2"/>
      <c r="H273" s="2"/>
      <c r="I273" s="2"/>
      <c r="J273" s="2"/>
      <c r="K273" s="33"/>
      <c r="L273" s="33"/>
      <c r="M273" s="33"/>
    </row>
    <row r="274" spans="1:13" ht="17.25" customHeight="1">
      <c r="A274" s="49" t="s">
        <v>220</v>
      </c>
      <c r="B274" s="48">
        <v>75814</v>
      </c>
      <c r="C274" s="2">
        <f>C275</f>
        <v>3456</v>
      </c>
      <c r="D274" s="2">
        <f>D275</f>
        <v>0</v>
      </c>
      <c r="E274" s="2">
        <f>SUM(C274:D274)</f>
        <v>3456</v>
      </c>
      <c r="F274" s="2">
        <f>F275</f>
        <v>2784</v>
      </c>
      <c r="G274" s="2">
        <f>G275</f>
        <v>0</v>
      </c>
      <c r="H274" s="2">
        <f>F274+G274</f>
        <v>2784</v>
      </c>
      <c r="I274" s="2">
        <f>I275</f>
        <v>0</v>
      </c>
      <c r="J274" s="2">
        <f>J275</f>
        <v>0</v>
      </c>
      <c r="K274" s="33">
        <f>F274/C274*100</f>
        <v>80.55555555555556</v>
      </c>
      <c r="L274" s="33"/>
      <c r="M274" s="33">
        <f>H274/E274*100</f>
        <v>80.55555555555556</v>
      </c>
    </row>
    <row r="275" spans="1:13" ht="17.25" customHeight="1">
      <c r="A275" s="58" t="s">
        <v>211</v>
      </c>
      <c r="B275" s="13" t="s">
        <v>41</v>
      </c>
      <c r="C275" s="1">
        <v>3456</v>
      </c>
      <c r="D275" s="1"/>
      <c r="E275" s="9">
        <f>SUM(C275:D275)</f>
        <v>3456</v>
      </c>
      <c r="F275" s="1">
        <v>2784</v>
      </c>
      <c r="G275" s="1"/>
      <c r="H275" s="9">
        <f>F275+G275</f>
        <v>2784</v>
      </c>
      <c r="I275" s="1"/>
      <c r="J275" s="1"/>
      <c r="K275" s="59">
        <f>F275/C275*100</f>
        <v>80.55555555555556</v>
      </c>
      <c r="L275" s="59"/>
      <c r="M275" s="59">
        <f>H275/E275*100</f>
        <v>80.55555555555556</v>
      </c>
    </row>
    <row r="276" spans="1:13" ht="17.25" customHeight="1">
      <c r="A276" s="51"/>
      <c r="B276" s="13"/>
      <c r="C276" s="2"/>
      <c r="D276" s="2"/>
      <c r="E276" s="2"/>
      <c r="F276" s="2"/>
      <c r="G276" s="2"/>
      <c r="H276" s="2"/>
      <c r="I276" s="2"/>
      <c r="J276" s="2"/>
      <c r="K276" s="33"/>
      <c r="L276" s="33"/>
      <c r="M276" s="33"/>
    </row>
    <row r="277" spans="1:13" s="42" customFormat="1" ht="17.25" customHeight="1">
      <c r="A277" s="52" t="s">
        <v>120</v>
      </c>
      <c r="B277" s="48">
        <v>75818</v>
      </c>
      <c r="C277" s="2">
        <f>SUM(C278:C281)</f>
        <v>640539</v>
      </c>
      <c r="D277" s="2">
        <f>SUM(D278)</f>
        <v>0</v>
      </c>
      <c r="E277" s="2">
        <f>SUM(C277:D277)</f>
        <v>640539</v>
      </c>
      <c r="F277" s="2">
        <f>SUM(F278:F281)</f>
        <v>0</v>
      </c>
      <c r="G277" s="2">
        <f>SUM(G278:G281)</f>
        <v>0</v>
      </c>
      <c r="H277" s="2">
        <f>F277+G277</f>
        <v>0</v>
      </c>
      <c r="I277" s="2">
        <f>SUM(I278:I281)</f>
        <v>0</v>
      </c>
      <c r="J277" s="2">
        <f>SUM(J278:J281)</f>
        <v>0</v>
      </c>
      <c r="K277" s="33">
        <f>F277/C277*100</f>
        <v>0</v>
      </c>
      <c r="L277" s="33"/>
      <c r="M277" s="33">
        <f>H277/E277*100</f>
        <v>0</v>
      </c>
    </row>
    <row r="278" spans="1:13" ht="17.25" customHeight="1">
      <c r="A278" s="15" t="s">
        <v>134</v>
      </c>
      <c r="B278" s="13" t="s">
        <v>121</v>
      </c>
      <c r="C278" s="1">
        <v>458250</v>
      </c>
      <c r="D278" s="1"/>
      <c r="E278" s="1">
        <f>SUM(C278:D278)</f>
        <v>458250</v>
      </c>
      <c r="F278" s="1"/>
      <c r="G278" s="1"/>
      <c r="H278" s="1">
        <f>F278+G278</f>
        <v>0</v>
      </c>
      <c r="I278" s="1"/>
      <c r="J278" s="1"/>
      <c r="K278" s="14">
        <f>F278/C278*100</f>
        <v>0</v>
      </c>
      <c r="L278" s="14"/>
      <c r="M278" s="14">
        <f>H278/E278*100</f>
        <v>0</v>
      </c>
    </row>
    <row r="279" spans="1:13" ht="17.25" customHeight="1">
      <c r="A279" s="15" t="s">
        <v>135</v>
      </c>
      <c r="B279" s="13" t="s">
        <v>121</v>
      </c>
      <c r="C279" s="1">
        <v>100000</v>
      </c>
      <c r="D279" s="1"/>
      <c r="E279" s="1">
        <f>SUM(C279:D279)</f>
        <v>100000</v>
      </c>
      <c r="F279" s="1"/>
      <c r="G279" s="1"/>
      <c r="H279" s="1">
        <f>F279+G279</f>
        <v>0</v>
      </c>
      <c r="I279" s="1"/>
      <c r="J279" s="1"/>
      <c r="K279" s="14">
        <f>F279/C279*100</f>
        <v>0</v>
      </c>
      <c r="L279" s="14"/>
      <c r="M279" s="14">
        <f>H279/E279*100</f>
        <v>0</v>
      </c>
    </row>
    <row r="280" spans="1:13" ht="17.25" customHeight="1">
      <c r="A280" s="15" t="s">
        <v>218</v>
      </c>
      <c r="B280" s="13" t="s">
        <v>121</v>
      </c>
      <c r="C280" s="1">
        <v>32289</v>
      </c>
      <c r="D280" s="1"/>
      <c r="E280" s="1">
        <f>SUM(C280:D280)</f>
        <v>32289</v>
      </c>
      <c r="F280" s="1"/>
      <c r="G280" s="1"/>
      <c r="H280" s="1">
        <f>F280+G280</f>
        <v>0</v>
      </c>
      <c r="I280" s="1"/>
      <c r="J280" s="1"/>
      <c r="K280" s="14">
        <f>F280/C280*100</f>
        <v>0</v>
      </c>
      <c r="L280" s="14"/>
      <c r="M280" s="14">
        <f>H280/E280*100</f>
        <v>0</v>
      </c>
    </row>
    <row r="281" spans="1:13" ht="17.25" customHeight="1">
      <c r="A281" s="15" t="s">
        <v>219</v>
      </c>
      <c r="B281" s="13" t="s">
        <v>121</v>
      </c>
      <c r="C281" s="1">
        <v>50000</v>
      </c>
      <c r="D281" s="1"/>
      <c r="E281" s="1">
        <f>SUM(C281:D281)</f>
        <v>50000</v>
      </c>
      <c r="F281" s="1"/>
      <c r="G281" s="1"/>
      <c r="H281" s="1">
        <f>F281+G281</f>
        <v>0</v>
      </c>
      <c r="I281" s="1"/>
      <c r="J281" s="1"/>
      <c r="K281" s="14">
        <f>F281/C281*100</f>
        <v>0</v>
      </c>
      <c r="L281" s="14"/>
      <c r="M281" s="14">
        <f>H281/E281*100</f>
        <v>0</v>
      </c>
    </row>
    <row r="282" spans="1:13" ht="17.25" customHeight="1">
      <c r="A282" s="38"/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4"/>
    </row>
    <row r="283" spans="1:13" ht="17.25" customHeight="1">
      <c r="A283" s="46" t="s">
        <v>7</v>
      </c>
      <c r="B283" s="39" t="s">
        <v>73</v>
      </c>
      <c r="C283" s="2">
        <f>SUM(C284:C287)</f>
        <v>36523617</v>
      </c>
      <c r="D283" s="2">
        <f>SUM(D284:D287)</f>
        <v>58785</v>
      </c>
      <c r="E283" s="2">
        <f>C283+D283</f>
        <v>36582402</v>
      </c>
      <c r="F283" s="2">
        <f>SUM(F284:F287)</f>
        <v>36462772</v>
      </c>
      <c r="G283" s="2">
        <f>SUM(G284:G287)</f>
        <v>58785</v>
      </c>
      <c r="H283" s="2">
        <f>F283+G283</f>
        <v>36521557</v>
      </c>
      <c r="I283" s="2">
        <f>SUM(I284:I287)</f>
        <v>3033565</v>
      </c>
      <c r="J283" s="2">
        <f>SUM(J284:J287)</f>
        <v>0</v>
      </c>
      <c r="K283" s="33">
        <f>F283/C283*100</f>
        <v>99.83340916098206</v>
      </c>
      <c r="L283" s="33">
        <f>G283/D283*100</f>
        <v>100</v>
      </c>
      <c r="M283" s="33">
        <f>H283/E283*100</f>
        <v>99.83367685916305</v>
      </c>
    </row>
    <row r="284" spans="1:13" s="29" customFormat="1" ht="17.25" customHeight="1">
      <c r="A284" s="3" t="s">
        <v>186</v>
      </c>
      <c r="B284" s="47"/>
      <c r="C284" s="3">
        <f>SUM(C290+C311+C325+C345+C359+C369)</f>
        <v>30562692</v>
      </c>
      <c r="D284" s="3">
        <f>SUM(D290+D311+D325+D345+D359+D369)</f>
        <v>0</v>
      </c>
      <c r="E284" s="3">
        <f>SUM(C284:D284)</f>
        <v>30562692</v>
      </c>
      <c r="F284" s="3">
        <f>SUM(F290+F311+F325+F345+F359+F369)</f>
        <v>30560940</v>
      </c>
      <c r="G284" s="3">
        <f>SUM(G290+G311+G325+G345+G359+G369)</f>
        <v>0</v>
      </c>
      <c r="H284" s="3">
        <f>SUM(F284:G284)</f>
        <v>30560940</v>
      </c>
      <c r="I284" s="3">
        <f>SUM(I290+I311+I325+I345+I359+I369)</f>
        <v>2969708</v>
      </c>
      <c r="J284" s="3">
        <f>SUM(J290+J311+J325+J345+J359+J369)</f>
        <v>0</v>
      </c>
      <c r="K284" s="28">
        <f>F284/C284*100</f>
        <v>99.99426752067521</v>
      </c>
      <c r="L284" s="28"/>
      <c r="M284" s="28">
        <f>H284/E284*100</f>
        <v>99.99426752067521</v>
      </c>
    </row>
    <row r="285" spans="1:13" s="29" customFormat="1" ht="17.25" customHeight="1">
      <c r="A285" s="30" t="s">
        <v>188</v>
      </c>
      <c r="B285" s="47"/>
      <c r="C285" s="3">
        <f>SUM(C291+C312+C326)</f>
        <v>835988</v>
      </c>
      <c r="D285" s="3">
        <f>SUM(D291+D312+D326)</f>
        <v>0</v>
      </c>
      <c r="E285" s="3">
        <f>SUM(C285:D285)</f>
        <v>835988</v>
      </c>
      <c r="F285" s="3">
        <f>SUM(F291+F312+F326)</f>
        <v>835986</v>
      </c>
      <c r="G285" s="3">
        <f>SUM(G291+G312+G326)</f>
        <v>0</v>
      </c>
      <c r="H285" s="3">
        <f>SUM(F285:G285)</f>
        <v>835986</v>
      </c>
      <c r="I285" s="3">
        <f>SUM(I291+I312+I326)</f>
        <v>0</v>
      </c>
      <c r="J285" s="3">
        <f>SUM(J291+J312+J326)</f>
        <v>0</v>
      </c>
      <c r="K285" s="28">
        <f>F285/C285*100</f>
        <v>99.99976076211621</v>
      </c>
      <c r="L285" s="28"/>
      <c r="M285" s="28">
        <f>H285/E285*100</f>
        <v>99.99976076211621</v>
      </c>
    </row>
    <row r="286" spans="1:13" s="29" customFormat="1" ht="17.25" customHeight="1">
      <c r="A286" s="3" t="s">
        <v>185</v>
      </c>
      <c r="B286" s="47"/>
      <c r="C286" s="3">
        <f>SUM(C292+C313+C327+C346+C360+C370)</f>
        <v>4674364</v>
      </c>
      <c r="D286" s="3">
        <f>SUM(D292+D313+D327+D346+D360+D370)</f>
        <v>18785</v>
      </c>
      <c r="E286" s="3">
        <f>SUM(C286:D286)</f>
        <v>4693149</v>
      </c>
      <c r="F286" s="3">
        <f>SUM(F292+F313+F327+F346+F360+F370)</f>
        <v>4648358</v>
      </c>
      <c r="G286" s="3">
        <f>SUM(G292+G313+G327+G346+G360+G370)</f>
        <v>18785</v>
      </c>
      <c r="H286" s="3">
        <f>SUM(F286:G286)</f>
        <v>4667143</v>
      </c>
      <c r="I286" s="3">
        <f>SUM(I292+I313+I327+I346+I360+I370)</f>
        <v>63857</v>
      </c>
      <c r="J286" s="3">
        <f>SUM(J292+J313+J327+J346+J360+J370)</f>
        <v>0</v>
      </c>
      <c r="K286" s="28">
        <f>F286/C286*100</f>
        <v>99.44364623722072</v>
      </c>
      <c r="L286" s="28">
        <f>G286/D286*100</f>
        <v>100</v>
      </c>
      <c r="M286" s="28">
        <f>H286/E286*100</f>
        <v>99.44587312271568</v>
      </c>
    </row>
    <row r="287" spans="1:13" s="29" customFormat="1" ht="17.25" customHeight="1">
      <c r="A287" s="3" t="s">
        <v>187</v>
      </c>
      <c r="B287" s="47"/>
      <c r="C287" s="3">
        <f>SUM(C293+C314+C328)</f>
        <v>450573</v>
      </c>
      <c r="D287" s="3">
        <f>SUM(D293+D314+D328)</f>
        <v>40000</v>
      </c>
      <c r="E287" s="3">
        <f>SUM(C287:D287)</f>
        <v>490573</v>
      </c>
      <c r="F287" s="3">
        <f>SUM(F293+F314+F328)</f>
        <v>417488</v>
      </c>
      <c r="G287" s="3">
        <f>SUM(G293+G314+G328)</f>
        <v>40000</v>
      </c>
      <c r="H287" s="3">
        <f>SUM(F287:G287)</f>
        <v>457488</v>
      </c>
      <c r="I287" s="3">
        <f>SUM(I293+I314+I328)</f>
        <v>0</v>
      </c>
      <c r="J287" s="3">
        <f>SUM(J293+J314+J328)</f>
        <v>0</v>
      </c>
      <c r="K287" s="28">
        <f>F287/C287*100</f>
        <v>92.65712770183744</v>
      </c>
      <c r="L287" s="28">
        <f>G287/D287*100</f>
        <v>100</v>
      </c>
      <c r="M287" s="28">
        <f>H287/E287*100</f>
        <v>93.25584571511274</v>
      </c>
    </row>
    <row r="288" spans="1:13" ht="17.25" customHeight="1">
      <c r="A288" s="1"/>
      <c r="B288" s="4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4"/>
    </row>
    <row r="289" spans="1:13" s="42" customFormat="1" ht="17.25" customHeight="1">
      <c r="A289" s="41" t="s">
        <v>8</v>
      </c>
      <c r="B289" s="48">
        <v>80101</v>
      </c>
      <c r="C289" s="2">
        <f>SUM(C290:C293)</f>
        <v>15947278</v>
      </c>
      <c r="D289" s="2">
        <f>SUM(D290:D293)</f>
        <v>16085</v>
      </c>
      <c r="E289" s="2">
        <f aca="true" t="shared" si="61" ref="E289:E308">C289+D289</f>
        <v>15963363</v>
      </c>
      <c r="F289" s="2">
        <f>SUM(F290:F293)</f>
        <v>15930261</v>
      </c>
      <c r="G289" s="2">
        <f>SUM(G290:G293)</f>
        <v>16085</v>
      </c>
      <c r="H289" s="2">
        <f aca="true" t="shared" si="62" ref="H289:H308">F289+G289</f>
        <v>15946346</v>
      </c>
      <c r="I289" s="2">
        <f>SUM(I290:I293)</f>
        <v>1361339</v>
      </c>
      <c r="J289" s="2">
        <f>SUM(J290:J293)</f>
        <v>0</v>
      </c>
      <c r="K289" s="33">
        <f>F289/C289*100</f>
        <v>99.89329213424385</v>
      </c>
      <c r="L289" s="33">
        <f>G289/D289*100</f>
        <v>100</v>
      </c>
      <c r="M289" s="33">
        <f>H289/E289*100</f>
        <v>99.89339965519797</v>
      </c>
    </row>
    <row r="290" spans="1:13" s="29" customFormat="1" ht="17.25" customHeight="1">
      <c r="A290" s="43" t="s">
        <v>186</v>
      </c>
      <c r="B290" s="47"/>
      <c r="C290" s="3">
        <f>SUM(C297:C300)</f>
        <v>13389257</v>
      </c>
      <c r="D290" s="3">
        <f>SUM(D297:D300)</f>
        <v>0</v>
      </c>
      <c r="E290" s="3">
        <f>SUM(C290:D290)</f>
        <v>13389257</v>
      </c>
      <c r="F290" s="3">
        <f>SUM(F297:F300)</f>
        <v>13389000</v>
      </c>
      <c r="G290" s="3">
        <f>SUM(G297:G300)</f>
        <v>0</v>
      </c>
      <c r="H290" s="3">
        <f>SUM(F290:G290)</f>
        <v>13389000</v>
      </c>
      <c r="I290" s="3">
        <f>SUM(I297:I300)</f>
        <v>1327363</v>
      </c>
      <c r="J290" s="3">
        <f>SUM(J297:J300)</f>
        <v>0</v>
      </c>
      <c r="K290" s="28">
        <f aca="true" t="shared" si="63" ref="K290:K308">F290/C290*100</f>
        <v>99.99808055069822</v>
      </c>
      <c r="L290" s="28"/>
      <c r="M290" s="28">
        <f aca="true" t="shared" si="64" ref="M290:M308">H290/E290*100</f>
        <v>99.99808055069822</v>
      </c>
    </row>
    <row r="291" spans="1:13" s="29" customFormat="1" ht="17.25" customHeight="1">
      <c r="A291" s="53" t="s">
        <v>188</v>
      </c>
      <c r="B291" s="47"/>
      <c r="C291" s="3">
        <f>SUM(C294)</f>
        <v>129629</v>
      </c>
      <c r="D291" s="3">
        <f>SUM(D294)</f>
        <v>0</v>
      </c>
      <c r="E291" s="3">
        <f>SUM(C291:D291)</f>
        <v>129629</v>
      </c>
      <c r="F291" s="3">
        <f>SUM(F294)</f>
        <v>129629</v>
      </c>
      <c r="G291" s="3">
        <f>SUM(G294)</f>
        <v>0</v>
      </c>
      <c r="H291" s="3">
        <f>SUM(F291:G291)</f>
        <v>129629</v>
      </c>
      <c r="I291" s="3">
        <f>SUM(I294)</f>
        <v>0</v>
      </c>
      <c r="J291" s="3">
        <f>SUM(J294)</f>
        <v>0</v>
      </c>
      <c r="K291" s="28">
        <f t="shared" si="63"/>
        <v>100</v>
      </c>
      <c r="L291" s="28"/>
      <c r="M291" s="28">
        <f t="shared" si="64"/>
        <v>100</v>
      </c>
    </row>
    <row r="292" spans="1:13" s="29" customFormat="1" ht="17.25" customHeight="1">
      <c r="A292" s="43" t="s">
        <v>185</v>
      </c>
      <c r="B292" s="47"/>
      <c r="C292" s="3">
        <f>SUM(C301:C307)+C295+C296</f>
        <v>2201919</v>
      </c>
      <c r="D292" s="3">
        <f>SUM(D301:D307)+D295+D296</f>
        <v>16085</v>
      </c>
      <c r="E292" s="3">
        <f>SUM(C292:D292)</f>
        <v>2218004</v>
      </c>
      <c r="F292" s="3">
        <f>SUM(F301:F307)+F295+F296</f>
        <v>2194172</v>
      </c>
      <c r="G292" s="3">
        <f>SUM(G301:G307)+G295+G296</f>
        <v>16085</v>
      </c>
      <c r="H292" s="3">
        <f>SUM(F292:G292)</f>
        <v>2210257</v>
      </c>
      <c r="I292" s="3">
        <f>SUM(I301:I307)+I295+I296</f>
        <v>33976</v>
      </c>
      <c r="J292" s="3">
        <f>SUM(J301:J307)+J295+J296</f>
        <v>0</v>
      </c>
      <c r="K292" s="28">
        <f t="shared" si="63"/>
        <v>99.64817052761704</v>
      </c>
      <c r="L292" s="28">
        <f>G292/D292*100</f>
        <v>100</v>
      </c>
      <c r="M292" s="28">
        <f t="shared" si="64"/>
        <v>99.65072200050136</v>
      </c>
    </row>
    <row r="293" spans="1:13" s="29" customFormat="1" ht="17.25" customHeight="1">
      <c r="A293" s="43" t="s">
        <v>187</v>
      </c>
      <c r="B293" s="47"/>
      <c r="C293" s="3">
        <f>SUM(C308)</f>
        <v>226473</v>
      </c>
      <c r="D293" s="3">
        <f>SUM(D308)</f>
        <v>0</v>
      </c>
      <c r="E293" s="3">
        <f>SUM(C293:D293)</f>
        <v>226473</v>
      </c>
      <c r="F293" s="3">
        <f>SUM(F308)</f>
        <v>217460</v>
      </c>
      <c r="G293" s="3">
        <f>SUM(G308)</f>
        <v>0</v>
      </c>
      <c r="H293" s="3">
        <f>SUM(F293:G293)</f>
        <v>217460</v>
      </c>
      <c r="I293" s="3">
        <f>SUM(I308)</f>
        <v>0</v>
      </c>
      <c r="J293" s="3">
        <f>SUM(J308)</f>
        <v>0</v>
      </c>
      <c r="K293" s="28">
        <f t="shared" si="63"/>
        <v>96.02027614770856</v>
      </c>
      <c r="L293" s="28"/>
      <c r="M293" s="28">
        <f t="shared" si="64"/>
        <v>96.02027614770856</v>
      </c>
    </row>
    <row r="294" spans="1:13" ht="17.25" customHeight="1">
      <c r="A294" s="44" t="s">
        <v>221</v>
      </c>
      <c r="B294" s="13" t="s">
        <v>74</v>
      </c>
      <c r="C294" s="1">
        <v>129629</v>
      </c>
      <c r="D294" s="1"/>
      <c r="E294" s="1">
        <f t="shared" si="61"/>
        <v>129629</v>
      </c>
      <c r="F294" s="1">
        <v>129629</v>
      </c>
      <c r="G294" s="1"/>
      <c r="H294" s="1">
        <f t="shared" si="62"/>
        <v>129629</v>
      </c>
      <c r="I294" s="1"/>
      <c r="J294" s="1"/>
      <c r="K294" s="14">
        <f t="shared" si="63"/>
        <v>100</v>
      </c>
      <c r="L294" s="14"/>
      <c r="M294" s="14">
        <f t="shared" si="64"/>
        <v>100</v>
      </c>
    </row>
    <row r="295" spans="1:13" ht="17.25" customHeight="1">
      <c r="A295" s="56" t="s">
        <v>283</v>
      </c>
      <c r="B295" s="13" t="s">
        <v>69</v>
      </c>
      <c r="C295" s="1">
        <v>9400</v>
      </c>
      <c r="D295" s="1"/>
      <c r="E295" s="1">
        <f t="shared" si="61"/>
        <v>9400</v>
      </c>
      <c r="F295" s="1">
        <v>9400</v>
      </c>
      <c r="G295" s="1"/>
      <c r="H295" s="1">
        <f t="shared" si="62"/>
        <v>9400</v>
      </c>
      <c r="I295" s="1"/>
      <c r="J295" s="1"/>
      <c r="K295" s="14">
        <f t="shared" si="63"/>
        <v>100</v>
      </c>
      <c r="L295" s="14"/>
      <c r="M295" s="14">
        <f t="shared" si="64"/>
        <v>100</v>
      </c>
    </row>
    <row r="296" spans="1:13" ht="17.25" customHeight="1">
      <c r="A296" s="56" t="s">
        <v>211</v>
      </c>
      <c r="B296" s="13" t="s">
        <v>41</v>
      </c>
      <c r="C296" s="1">
        <v>1321</v>
      </c>
      <c r="D296" s="1"/>
      <c r="E296" s="1">
        <f t="shared" si="61"/>
        <v>1321</v>
      </c>
      <c r="F296" s="1">
        <v>1320</v>
      </c>
      <c r="G296" s="1"/>
      <c r="H296" s="1">
        <f t="shared" si="62"/>
        <v>1320</v>
      </c>
      <c r="I296" s="1"/>
      <c r="J296" s="1"/>
      <c r="K296" s="14">
        <f t="shared" si="63"/>
        <v>99.92429977289932</v>
      </c>
      <c r="L296" s="14"/>
      <c r="M296" s="14">
        <f t="shared" si="64"/>
        <v>99.92429977289932</v>
      </c>
    </row>
    <row r="297" spans="1:13" ht="17.25" customHeight="1">
      <c r="A297" s="15" t="s">
        <v>200</v>
      </c>
      <c r="B297" s="13" t="s">
        <v>48</v>
      </c>
      <c r="C297" s="1">
        <v>10343984</v>
      </c>
      <c r="D297" s="1"/>
      <c r="E297" s="1">
        <f t="shared" si="61"/>
        <v>10343984</v>
      </c>
      <c r="F297" s="1">
        <v>10343747</v>
      </c>
      <c r="G297" s="1"/>
      <c r="H297" s="1">
        <f t="shared" si="62"/>
        <v>10343747</v>
      </c>
      <c r="I297" s="1">
        <v>249336</v>
      </c>
      <c r="J297" s="1"/>
      <c r="K297" s="14">
        <f t="shared" si="63"/>
        <v>99.99770881316135</v>
      </c>
      <c r="L297" s="14"/>
      <c r="M297" s="14">
        <f t="shared" si="64"/>
        <v>99.99770881316135</v>
      </c>
    </row>
    <row r="298" spans="1:13" ht="17.25" customHeight="1">
      <c r="A298" s="15" t="s">
        <v>202</v>
      </c>
      <c r="B298" s="13" t="s">
        <v>49</v>
      </c>
      <c r="C298" s="1">
        <v>841211</v>
      </c>
      <c r="D298" s="1"/>
      <c r="E298" s="1">
        <f t="shared" si="61"/>
        <v>841211</v>
      </c>
      <c r="F298" s="1">
        <v>841206</v>
      </c>
      <c r="G298" s="1"/>
      <c r="H298" s="1">
        <f t="shared" si="62"/>
        <v>841206</v>
      </c>
      <c r="I298" s="1">
        <v>779045</v>
      </c>
      <c r="J298" s="1"/>
      <c r="K298" s="14">
        <f t="shared" si="63"/>
        <v>99.99940561880432</v>
      </c>
      <c r="L298" s="14"/>
      <c r="M298" s="14">
        <f t="shared" si="64"/>
        <v>99.99940561880432</v>
      </c>
    </row>
    <row r="299" spans="1:13" ht="17.25" customHeight="1">
      <c r="A299" s="44" t="s">
        <v>201</v>
      </c>
      <c r="B299" s="13" t="s">
        <v>51</v>
      </c>
      <c r="C299" s="1">
        <v>1940488</v>
      </c>
      <c r="D299" s="1"/>
      <c r="E299" s="1">
        <f t="shared" si="61"/>
        <v>1940488</v>
      </c>
      <c r="F299" s="1">
        <v>1940480</v>
      </c>
      <c r="G299" s="1"/>
      <c r="H299" s="1">
        <f t="shared" si="62"/>
        <v>1940480</v>
      </c>
      <c r="I299" s="1">
        <v>260086</v>
      </c>
      <c r="J299" s="1"/>
      <c r="K299" s="14">
        <f t="shared" si="63"/>
        <v>99.99958773257036</v>
      </c>
      <c r="L299" s="14"/>
      <c r="M299" s="14">
        <f t="shared" si="64"/>
        <v>99.99958773257036</v>
      </c>
    </row>
    <row r="300" spans="1:13" ht="17.25" customHeight="1">
      <c r="A300" s="15" t="s">
        <v>124</v>
      </c>
      <c r="B300" s="13" t="s">
        <v>52</v>
      </c>
      <c r="C300" s="1">
        <v>263574</v>
      </c>
      <c r="D300" s="1"/>
      <c r="E300" s="1">
        <f t="shared" si="61"/>
        <v>263574</v>
      </c>
      <c r="F300" s="1">
        <v>263567</v>
      </c>
      <c r="G300" s="1"/>
      <c r="H300" s="1">
        <f t="shared" si="62"/>
        <v>263567</v>
      </c>
      <c r="I300" s="1">
        <v>38896</v>
      </c>
      <c r="J300" s="1"/>
      <c r="K300" s="14">
        <f t="shared" si="63"/>
        <v>99.99734419935199</v>
      </c>
      <c r="L300" s="14"/>
      <c r="M300" s="14">
        <f t="shared" si="64"/>
        <v>99.99734419935199</v>
      </c>
    </row>
    <row r="301" spans="1:13" ht="17.25" customHeight="1">
      <c r="A301" s="15" t="s">
        <v>198</v>
      </c>
      <c r="B301" s="13" t="s">
        <v>53</v>
      </c>
      <c r="C301" s="1">
        <v>219063</v>
      </c>
      <c r="D301" s="1"/>
      <c r="E301" s="1">
        <f t="shared" si="61"/>
        <v>219063</v>
      </c>
      <c r="F301" s="1">
        <v>219059</v>
      </c>
      <c r="G301" s="1"/>
      <c r="H301" s="1">
        <f t="shared" si="62"/>
        <v>219059</v>
      </c>
      <c r="I301" s="1">
        <v>1694</v>
      </c>
      <c r="J301" s="1"/>
      <c r="K301" s="14">
        <f t="shared" si="63"/>
        <v>99.99817404125754</v>
      </c>
      <c r="L301" s="14"/>
      <c r="M301" s="14">
        <f t="shared" si="64"/>
        <v>99.99817404125754</v>
      </c>
    </row>
    <row r="302" spans="1:13" ht="17.25" customHeight="1">
      <c r="A302" s="15" t="s">
        <v>179</v>
      </c>
      <c r="B302" s="13" t="s">
        <v>61</v>
      </c>
      <c r="C302" s="1">
        <v>501</v>
      </c>
      <c r="D302" s="1">
        <v>16085</v>
      </c>
      <c r="E302" s="1">
        <f t="shared" si="61"/>
        <v>16586</v>
      </c>
      <c r="F302" s="1">
        <v>500</v>
      </c>
      <c r="G302" s="1">
        <v>16085</v>
      </c>
      <c r="H302" s="1">
        <f t="shared" si="62"/>
        <v>16585</v>
      </c>
      <c r="I302" s="1"/>
      <c r="J302" s="1"/>
      <c r="K302" s="14">
        <f t="shared" si="63"/>
        <v>99.8003992015968</v>
      </c>
      <c r="L302" s="14">
        <f>G302/D302*100</f>
        <v>100</v>
      </c>
      <c r="M302" s="14">
        <f t="shared" si="64"/>
        <v>99.99397081876282</v>
      </c>
    </row>
    <row r="303" spans="1:13" ht="17.25" customHeight="1">
      <c r="A303" s="15" t="s">
        <v>125</v>
      </c>
      <c r="B303" s="13" t="s">
        <v>55</v>
      </c>
      <c r="C303" s="1">
        <v>725303</v>
      </c>
      <c r="D303" s="1"/>
      <c r="E303" s="1">
        <f t="shared" si="61"/>
        <v>725303</v>
      </c>
      <c r="F303" s="1">
        <v>725297</v>
      </c>
      <c r="G303" s="1"/>
      <c r="H303" s="1">
        <f t="shared" si="62"/>
        <v>725297</v>
      </c>
      <c r="I303" s="1">
        <v>31501</v>
      </c>
      <c r="J303" s="1"/>
      <c r="K303" s="14">
        <f t="shared" si="63"/>
        <v>99.99917275952257</v>
      </c>
      <c r="L303" s="14"/>
      <c r="M303" s="14">
        <f t="shared" si="64"/>
        <v>99.99917275952257</v>
      </c>
    </row>
    <row r="304" spans="1:13" ht="17.25" customHeight="1">
      <c r="A304" s="44" t="s">
        <v>123</v>
      </c>
      <c r="B304" s="13" t="s">
        <v>37</v>
      </c>
      <c r="C304" s="1">
        <v>255793</v>
      </c>
      <c r="D304" s="1"/>
      <c r="E304" s="1">
        <f t="shared" si="61"/>
        <v>255793</v>
      </c>
      <c r="F304" s="1">
        <v>248065</v>
      </c>
      <c r="G304" s="1"/>
      <c r="H304" s="1">
        <f t="shared" si="62"/>
        <v>248065</v>
      </c>
      <c r="I304" s="1">
        <v>65</v>
      </c>
      <c r="J304" s="1"/>
      <c r="K304" s="14">
        <f t="shared" si="63"/>
        <v>96.9788070822892</v>
      </c>
      <c r="L304" s="14"/>
      <c r="M304" s="14">
        <f t="shared" si="64"/>
        <v>96.9788070822892</v>
      </c>
    </row>
    <row r="305" spans="1:13" ht="17.25" customHeight="1">
      <c r="A305" s="15" t="s">
        <v>122</v>
      </c>
      <c r="B305" s="13" t="s">
        <v>32</v>
      </c>
      <c r="C305" s="1">
        <v>115424</v>
      </c>
      <c r="D305" s="1"/>
      <c r="E305" s="1">
        <f t="shared" si="61"/>
        <v>115424</v>
      </c>
      <c r="F305" s="1">
        <v>115417</v>
      </c>
      <c r="G305" s="1"/>
      <c r="H305" s="1">
        <f t="shared" si="62"/>
        <v>115417</v>
      </c>
      <c r="I305" s="1">
        <v>716</v>
      </c>
      <c r="J305" s="1"/>
      <c r="K305" s="14">
        <f t="shared" si="63"/>
        <v>99.99393540338232</v>
      </c>
      <c r="L305" s="14"/>
      <c r="M305" s="14">
        <f t="shared" si="64"/>
        <v>99.99393540338232</v>
      </c>
    </row>
    <row r="306" spans="1:13" ht="17.25" customHeight="1">
      <c r="A306" s="15" t="s">
        <v>126</v>
      </c>
      <c r="B306" s="13" t="s">
        <v>58</v>
      </c>
      <c r="C306" s="1">
        <v>1280</v>
      </c>
      <c r="D306" s="1"/>
      <c r="E306" s="1">
        <f t="shared" si="61"/>
        <v>1280</v>
      </c>
      <c r="F306" s="1">
        <v>1280</v>
      </c>
      <c r="G306" s="1"/>
      <c r="H306" s="1">
        <f t="shared" si="62"/>
        <v>1280</v>
      </c>
      <c r="I306" s="1"/>
      <c r="J306" s="1"/>
      <c r="K306" s="14">
        <f t="shared" si="63"/>
        <v>100</v>
      </c>
      <c r="L306" s="14"/>
      <c r="M306" s="14">
        <f t="shared" si="64"/>
        <v>100</v>
      </c>
    </row>
    <row r="307" spans="1:13" ht="17.25" customHeight="1">
      <c r="A307" s="15" t="s">
        <v>212</v>
      </c>
      <c r="B307" s="13" t="s">
        <v>62</v>
      </c>
      <c r="C307" s="1">
        <v>873834</v>
      </c>
      <c r="D307" s="1"/>
      <c r="E307" s="1">
        <f t="shared" si="61"/>
        <v>873834</v>
      </c>
      <c r="F307" s="1">
        <v>873834</v>
      </c>
      <c r="G307" s="1"/>
      <c r="H307" s="1">
        <f t="shared" si="62"/>
        <v>873834</v>
      </c>
      <c r="I307" s="1"/>
      <c r="J307" s="1"/>
      <c r="K307" s="14">
        <f t="shared" si="63"/>
        <v>100</v>
      </c>
      <c r="L307" s="14"/>
      <c r="M307" s="14">
        <f t="shared" si="64"/>
        <v>100</v>
      </c>
    </row>
    <row r="308" spans="1:13" ht="17.25" customHeight="1">
      <c r="A308" s="15" t="s">
        <v>205</v>
      </c>
      <c r="B308" s="13" t="s">
        <v>38</v>
      </c>
      <c r="C308" s="1">
        <v>226473</v>
      </c>
      <c r="D308" s="1"/>
      <c r="E308" s="1">
        <f t="shared" si="61"/>
        <v>226473</v>
      </c>
      <c r="F308" s="1">
        <v>217460</v>
      </c>
      <c r="G308" s="1"/>
      <c r="H308" s="1">
        <f t="shared" si="62"/>
        <v>217460</v>
      </c>
      <c r="I308" s="1"/>
      <c r="J308" s="1"/>
      <c r="K308" s="14">
        <f t="shared" si="63"/>
        <v>96.02027614770856</v>
      </c>
      <c r="L308" s="14"/>
      <c r="M308" s="14">
        <f t="shared" si="64"/>
        <v>96.02027614770856</v>
      </c>
    </row>
    <row r="309" spans="1:13" ht="17.25" customHeight="1">
      <c r="A309" s="38"/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4"/>
    </row>
    <row r="310" spans="1:13" s="42" customFormat="1" ht="17.25" customHeight="1">
      <c r="A310" s="49" t="s">
        <v>222</v>
      </c>
      <c r="B310" s="48">
        <v>80104</v>
      </c>
      <c r="C310" s="2">
        <f>SUM(C311:C314)</f>
        <v>6918336</v>
      </c>
      <c r="D310" s="2">
        <f>SUM(D311:D314)</f>
        <v>40000</v>
      </c>
      <c r="E310" s="2">
        <f aca="true" t="shared" si="65" ref="E310:E322">C310+D310</f>
        <v>6958336</v>
      </c>
      <c r="F310" s="2">
        <f>SUM(F311:F314)</f>
        <v>6915177</v>
      </c>
      <c r="G310" s="2">
        <f>SUM(G311:G314)</f>
        <v>40000</v>
      </c>
      <c r="H310" s="2">
        <f aca="true" t="shared" si="66" ref="H310:H316">SUM(F310:G310)</f>
        <v>6955177</v>
      </c>
      <c r="I310" s="2">
        <f>SUM(I311:I314)</f>
        <v>519400</v>
      </c>
      <c r="J310" s="2">
        <f>SUM(J311:J314)</f>
        <v>0</v>
      </c>
      <c r="K310" s="33">
        <f>F310/C310*100</f>
        <v>99.9543387311631</v>
      </c>
      <c r="L310" s="33">
        <f>G310/D310*100</f>
        <v>100</v>
      </c>
      <c r="M310" s="33">
        <f>H310/E310*100</f>
        <v>99.95460121500312</v>
      </c>
    </row>
    <row r="311" spans="1:13" s="29" customFormat="1" ht="17.25" customHeight="1">
      <c r="A311" s="43" t="s">
        <v>186</v>
      </c>
      <c r="B311" s="47"/>
      <c r="C311" s="3">
        <f>SUM(C317:C320)</f>
        <v>6106898</v>
      </c>
      <c r="D311" s="3">
        <f>SUM(D317:D320)</f>
        <v>0</v>
      </c>
      <c r="E311" s="3">
        <f>SUM(C311:D311)</f>
        <v>6106898</v>
      </c>
      <c r="F311" s="3">
        <f>SUM(F317:F320)</f>
        <v>6105693</v>
      </c>
      <c r="G311" s="3">
        <f>SUM(G317:G320)</f>
        <v>0</v>
      </c>
      <c r="H311" s="3">
        <f t="shared" si="66"/>
        <v>6105693</v>
      </c>
      <c r="I311" s="3">
        <f>SUM(I317:I320)</f>
        <v>519400</v>
      </c>
      <c r="J311" s="3">
        <f>SUM(J317:J320)</f>
        <v>0</v>
      </c>
      <c r="K311" s="28">
        <f aca="true" t="shared" si="67" ref="K311:K322">F311/C311*100</f>
        <v>99.9802682147303</v>
      </c>
      <c r="L311" s="28"/>
      <c r="M311" s="28">
        <f aca="true" t="shared" si="68" ref="M311:M322">H311/E311*100</f>
        <v>99.9802682147303</v>
      </c>
    </row>
    <row r="312" spans="1:13" s="29" customFormat="1" ht="17.25" customHeight="1">
      <c r="A312" s="53" t="s">
        <v>188</v>
      </c>
      <c r="B312" s="47"/>
      <c r="C312" s="3">
        <f>SUM(C315)</f>
        <v>409838</v>
      </c>
      <c r="D312" s="3">
        <f>SUM(D315)</f>
        <v>0</v>
      </c>
      <c r="E312" s="3">
        <f>SUM(C312:D312)</f>
        <v>409838</v>
      </c>
      <c r="F312" s="3">
        <f>SUM(F315)</f>
        <v>409836</v>
      </c>
      <c r="G312" s="3">
        <f>SUM(G315)</f>
        <v>0</v>
      </c>
      <c r="H312" s="3">
        <f t="shared" si="66"/>
        <v>409836</v>
      </c>
      <c r="I312" s="3">
        <f>SUM(I315)</f>
        <v>0</v>
      </c>
      <c r="J312" s="3">
        <f>SUM(J315)</f>
        <v>0</v>
      </c>
      <c r="K312" s="28">
        <f t="shared" si="67"/>
        <v>99.99951200230335</v>
      </c>
      <c r="L312" s="28"/>
      <c r="M312" s="28">
        <f t="shared" si="68"/>
        <v>99.99951200230335</v>
      </c>
    </row>
    <row r="313" spans="1:13" s="29" customFormat="1" ht="17.25" customHeight="1">
      <c r="A313" s="43" t="s">
        <v>185</v>
      </c>
      <c r="B313" s="47"/>
      <c r="C313" s="3">
        <f>SUM(C316+C321)</f>
        <v>319600</v>
      </c>
      <c r="D313" s="3">
        <f>SUM(D316+D321)</f>
        <v>0</v>
      </c>
      <c r="E313" s="3">
        <f>SUM(C313:D313)</f>
        <v>319600</v>
      </c>
      <c r="F313" s="3">
        <f>SUM(F316+F321)</f>
        <v>319200</v>
      </c>
      <c r="G313" s="3">
        <f>SUM(G316+G321)</f>
        <v>0</v>
      </c>
      <c r="H313" s="3">
        <f t="shared" si="66"/>
        <v>319200</v>
      </c>
      <c r="I313" s="3">
        <f>SUM(I316+I321)</f>
        <v>0</v>
      </c>
      <c r="J313" s="3">
        <f>SUM(J316+J321)</f>
        <v>0</v>
      </c>
      <c r="K313" s="28">
        <f t="shared" si="67"/>
        <v>99.87484355444305</v>
      </c>
      <c r="L313" s="28"/>
      <c r="M313" s="28">
        <f t="shared" si="68"/>
        <v>99.87484355444305</v>
      </c>
    </row>
    <row r="314" spans="1:13" s="29" customFormat="1" ht="17.25" customHeight="1">
      <c r="A314" s="43" t="s">
        <v>187</v>
      </c>
      <c r="B314" s="47"/>
      <c r="C314" s="3">
        <f>SUM(C322)</f>
        <v>82000</v>
      </c>
      <c r="D314" s="3">
        <f>SUM(D322)</f>
        <v>40000</v>
      </c>
      <c r="E314" s="3">
        <f>SUM(C314:D314)</f>
        <v>122000</v>
      </c>
      <c r="F314" s="3">
        <f>SUM(F322)</f>
        <v>80448</v>
      </c>
      <c r="G314" s="3">
        <f>SUM(G322)</f>
        <v>40000</v>
      </c>
      <c r="H314" s="3">
        <f t="shared" si="66"/>
        <v>120448</v>
      </c>
      <c r="I314" s="3">
        <f>SUM(I322)</f>
        <v>0</v>
      </c>
      <c r="J314" s="3">
        <f>SUM(J322)</f>
        <v>0</v>
      </c>
      <c r="K314" s="28">
        <f t="shared" si="67"/>
        <v>98.10731707317073</v>
      </c>
      <c r="L314" s="28">
        <f>G314/D314*100</f>
        <v>100</v>
      </c>
      <c r="M314" s="28">
        <f t="shared" si="68"/>
        <v>98.72786885245901</v>
      </c>
    </row>
    <row r="315" spans="1:13" ht="17.25" customHeight="1">
      <c r="A315" s="44" t="s">
        <v>221</v>
      </c>
      <c r="B315" s="13" t="s">
        <v>74</v>
      </c>
      <c r="C315" s="1">
        <v>409838</v>
      </c>
      <c r="D315" s="1"/>
      <c r="E315" s="1">
        <f t="shared" si="65"/>
        <v>409838</v>
      </c>
      <c r="F315" s="1">
        <v>409836</v>
      </c>
      <c r="G315" s="1"/>
      <c r="H315" s="1">
        <f t="shared" si="66"/>
        <v>409836</v>
      </c>
      <c r="I315" s="1"/>
      <c r="J315" s="1"/>
      <c r="K315" s="14">
        <f t="shared" si="67"/>
        <v>99.99951200230335</v>
      </c>
      <c r="L315" s="14"/>
      <c r="M315" s="14">
        <f t="shared" si="68"/>
        <v>99.99951200230335</v>
      </c>
    </row>
    <row r="316" spans="1:13" ht="17.25" customHeight="1">
      <c r="A316" s="56" t="s">
        <v>283</v>
      </c>
      <c r="B316" s="13" t="s">
        <v>69</v>
      </c>
      <c r="C316" s="1">
        <v>5900</v>
      </c>
      <c r="D316" s="1"/>
      <c r="E316" s="1">
        <f t="shared" si="65"/>
        <v>5900</v>
      </c>
      <c r="F316" s="1">
        <v>5500</v>
      </c>
      <c r="G316" s="1"/>
      <c r="H316" s="1">
        <f t="shared" si="66"/>
        <v>5500</v>
      </c>
      <c r="I316" s="1"/>
      <c r="J316" s="1"/>
      <c r="K316" s="14">
        <f t="shared" si="67"/>
        <v>93.22033898305084</v>
      </c>
      <c r="L316" s="14"/>
      <c r="M316" s="14">
        <f t="shared" si="68"/>
        <v>93.22033898305084</v>
      </c>
    </row>
    <row r="317" spans="1:13" ht="17.25" customHeight="1">
      <c r="A317" s="15" t="s">
        <v>200</v>
      </c>
      <c r="B317" s="13" t="s">
        <v>48</v>
      </c>
      <c r="C317" s="1">
        <v>4688529</v>
      </c>
      <c r="D317" s="1"/>
      <c r="E317" s="1">
        <f t="shared" si="65"/>
        <v>4688529</v>
      </c>
      <c r="F317" s="1">
        <v>4687824</v>
      </c>
      <c r="G317" s="1"/>
      <c r="H317" s="1">
        <f aca="true" t="shared" si="69" ref="H317:H322">F317+G317</f>
        <v>4687824</v>
      </c>
      <c r="I317" s="1">
        <v>47337</v>
      </c>
      <c r="J317" s="1"/>
      <c r="K317" s="14">
        <f t="shared" si="67"/>
        <v>99.9849633008562</v>
      </c>
      <c r="L317" s="14"/>
      <c r="M317" s="14">
        <f t="shared" si="68"/>
        <v>99.9849633008562</v>
      </c>
    </row>
    <row r="318" spans="1:13" ht="17.25" customHeight="1">
      <c r="A318" s="15" t="s">
        <v>202</v>
      </c>
      <c r="B318" s="13" t="s">
        <v>49</v>
      </c>
      <c r="C318" s="1">
        <v>391689</v>
      </c>
      <c r="D318" s="1"/>
      <c r="E318" s="1">
        <f t="shared" si="65"/>
        <v>391689</v>
      </c>
      <c r="F318" s="1">
        <v>391648</v>
      </c>
      <c r="G318" s="1"/>
      <c r="H318" s="1">
        <f t="shared" si="69"/>
        <v>391648</v>
      </c>
      <c r="I318" s="1">
        <v>367718</v>
      </c>
      <c r="J318" s="1"/>
      <c r="K318" s="14">
        <f t="shared" si="67"/>
        <v>99.98953251176316</v>
      </c>
      <c r="L318" s="14"/>
      <c r="M318" s="14">
        <f t="shared" si="68"/>
        <v>99.98953251176316</v>
      </c>
    </row>
    <row r="319" spans="1:13" ht="17.25" customHeight="1">
      <c r="A319" s="44" t="s">
        <v>201</v>
      </c>
      <c r="B319" s="13" t="s">
        <v>51</v>
      </c>
      <c r="C319" s="1">
        <v>902676</v>
      </c>
      <c r="D319" s="1"/>
      <c r="E319" s="1">
        <f t="shared" si="65"/>
        <v>902676</v>
      </c>
      <c r="F319" s="1">
        <v>902222</v>
      </c>
      <c r="G319" s="1"/>
      <c r="H319" s="1">
        <f t="shared" si="69"/>
        <v>902222</v>
      </c>
      <c r="I319" s="1">
        <v>91533</v>
      </c>
      <c r="J319" s="1"/>
      <c r="K319" s="14">
        <f t="shared" si="67"/>
        <v>99.94970509906102</v>
      </c>
      <c r="L319" s="14"/>
      <c r="M319" s="14">
        <f t="shared" si="68"/>
        <v>99.94970509906102</v>
      </c>
    </row>
    <row r="320" spans="1:13" ht="17.25" customHeight="1">
      <c r="A320" s="15" t="s">
        <v>124</v>
      </c>
      <c r="B320" s="13" t="s">
        <v>52</v>
      </c>
      <c r="C320" s="1">
        <v>124004</v>
      </c>
      <c r="D320" s="1"/>
      <c r="E320" s="1">
        <f t="shared" si="65"/>
        <v>124004</v>
      </c>
      <c r="F320" s="1">
        <v>123999</v>
      </c>
      <c r="G320" s="1"/>
      <c r="H320" s="1">
        <f t="shared" si="69"/>
        <v>123999</v>
      </c>
      <c r="I320" s="1">
        <v>12812</v>
      </c>
      <c r="J320" s="1"/>
      <c r="K320" s="14">
        <f t="shared" si="67"/>
        <v>99.99596787200413</v>
      </c>
      <c r="L320" s="14"/>
      <c r="M320" s="14">
        <f t="shared" si="68"/>
        <v>99.99596787200413</v>
      </c>
    </row>
    <row r="321" spans="1:13" ht="17.25" customHeight="1">
      <c r="A321" s="15" t="s">
        <v>212</v>
      </c>
      <c r="B321" s="13" t="s">
        <v>62</v>
      </c>
      <c r="C321" s="1">
        <v>313700</v>
      </c>
      <c r="D321" s="1"/>
      <c r="E321" s="1">
        <f t="shared" si="65"/>
        <v>313700</v>
      </c>
      <c r="F321" s="1">
        <v>313700</v>
      </c>
      <c r="G321" s="1"/>
      <c r="H321" s="1">
        <f t="shared" si="69"/>
        <v>313700</v>
      </c>
      <c r="I321" s="1"/>
      <c r="J321" s="1"/>
      <c r="K321" s="14">
        <f t="shared" si="67"/>
        <v>100</v>
      </c>
      <c r="L321" s="14"/>
      <c r="M321" s="14">
        <f t="shared" si="68"/>
        <v>100</v>
      </c>
    </row>
    <row r="322" spans="1:13" ht="17.25" customHeight="1">
      <c r="A322" s="15" t="s">
        <v>205</v>
      </c>
      <c r="B322" s="13" t="s">
        <v>38</v>
      </c>
      <c r="C322" s="1">
        <v>82000</v>
      </c>
      <c r="D322" s="1">
        <v>40000</v>
      </c>
      <c r="E322" s="1">
        <f t="shared" si="65"/>
        <v>122000</v>
      </c>
      <c r="F322" s="1">
        <v>80448</v>
      </c>
      <c r="G322" s="1">
        <v>40000</v>
      </c>
      <c r="H322" s="1">
        <f t="shared" si="69"/>
        <v>120448</v>
      </c>
      <c r="I322" s="1"/>
      <c r="J322" s="1"/>
      <c r="K322" s="14">
        <f t="shared" si="67"/>
        <v>98.10731707317073</v>
      </c>
      <c r="L322" s="14">
        <f>G322/D322*100</f>
        <v>100</v>
      </c>
      <c r="M322" s="14">
        <f t="shared" si="68"/>
        <v>98.72786885245901</v>
      </c>
    </row>
    <row r="323" spans="1:13" ht="17.25" customHeight="1">
      <c r="A323" s="38"/>
      <c r="B323" s="4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4"/>
    </row>
    <row r="324" spans="1:13" s="42" customFormat="1" ht="17.25" customHeight="1">
      <c r="A324" s="41" t="s">
        <v>9</v>
      </c>
      <c r="B324" s="48">
        <v>80110</v>
      </c>
      <c r="C324" s="2">
        <f>SUM(C325:C328)</f>
        <v>12264760</v>
      </c>
      <c r="D324" s="2">
        <f>SUM(D325:D328)</f>
        <v>0</v>
      </c>
      <c r="E324" s="2">
        <f>C324+D324</f>
        <v>12264760</v>
      </c>
      <c r="F324" s="2">
        <f>SUM(F325:F328)</f>
        <v>12234374</v>
      </c>
      <c r="G324" s="2">
        <f>SUM(G325:G328)</f>
        <v>0</v>
      </c>
      <c r="H324" s="2">
        <f>F324+G324</f>
        <v>12234374</v>
      </c>
      <c r="I324" s="2">
        <f>SUM(I325:I328)</f>
        <v>1077719</v>
      </c>
      <c r="J324" s="2">
        <f>SUM(J325:J328)</f>
        <v>0</v>
      </c>
      <c r="K324" s="33">
        <f aca="true" t="shared" si="70" ref="K324:K342">F324/C324*100</f>
        <v>99.7522495344385</v>
      </c>
      <c r="L324" s="33"/>
      <c r="M324" s="33">
        <f aca="true" t="shared" si="71" ref="M324:M342">H324/E324*100</f>
        <v>99.7522495344385</v>
      </c>
    </row>
    <row r="325" spans="1:13" s="29" customFormat="1" ht="17.25" customHeight="1">
      <c r="A325" s="43" t="s">
        <v>186</v>
      </c>
      <c r="B325" s="47"/>
      <c r="C325" s="3">
        <f>SUM(C331:C334)</f>
        <v>10194022</v>
      </c>
      <c r="D325" s="3">
        <f>SUM(D331:D334)</f>
        <v>0</v>
      </c>
      <c r="E325" s="3">
        <f>SUM(C325:D325)</f>
        <v>10194022</v>
      </c>
      <c r="F325" s="3">
        <f>SUM(F331:F334)</f>
        <v>10194007</v>
      </c>
      <c r="G325" s="3">
        <f>SUM(G331:G334)</f>
        <v>0</v>
      </c>
      <c r="H325" s="3">
        <f>SUM(F325:G325)</f>
        <v>10194007</v>
      </c>
      <c r="I325" s="3">
        <f>SUM(I331:I334)</f>
        <v>1049370</v>
      </c>
      <c r="J325" s="3">
        <f>SUM(J331:J334)</f>
        <v>0</v>
      </c>
      <c r="K325" s="28">
        <f t="shared" si="70"/>
        <v>99.99985285493793</v>
      </c>
      <c r="L325" s="28"/>
      <c r="M325" s="28">
        <f t="shared" si="71"/>
        <v>99.99985285493793</v>
      </c>
    </row>
    <row r="326" spans="1:13" s="29" customFormat="1" ht="17.25" customHeight="1">
      <c r="A326" s="53" t="s">
        <v>188</v>
      </c>
      <c r="B326" s="47"/>
      <c r="C326" s="3">
        <f>SUM(C329)</f>
        <v>296521</v>
      </c>
      <c r="D326" s="3">
        <f>SUM(D329)</f>
        <v>0</v>
      </c>
      <c r="E326" s="3">
        <f>SUM(C326:D326)</f>
        <v>296521</v>
      </c>
      <c r="F326" s="3">
        <f>SUM(F329)</f>
        <v>296521</v>
      </c>
      <c r="G326" s="3">
        <f>SUM(G329)</f>
        <v>0</v>
      </c>
      <c r="H326" s="3">
        <f>SUM(F326:G326)</f>
        <v>296521</v>
      </c>
      <c r="I326" s="3">
        <f>SUM(I329)</f>
        <v>0</v>
      </c>
      <c r="J326" s="3">
        <f>SUM(J329)</f>
        <v>0</v>
      </c>
      <c r="K326" s="28">
        <f t="shared" si="70"/>
        <v>100</v>
      </c>
      <c r="L326" s="28"/>
      <c r="M326" s="28">
        <f t="shared" si="71"/>
        <v>100</v>
      </c>
    </row>
    <row r="327" spans="1:13" s="29" customFormat="1" ht="17.25" customHeight="1">
      <c r="A327" s="43" t="s">
        <v>185</v>
      </c>
      <c r="B327" s="47"/>
      <c r="C327" s="3">
        <f>SUM(C335:C341)+C330</f>
        <v>1632117</v>
      </c>
      <c r="D327" s="3">
        <f>SUM(D335:D341)+D330</f>
        <v>0</v>
      </c>
      <c r="E327" s="3">
        <f>SUM(C327:D327)</f>
        <v>1632117</v>
      </c>
      <c r="F327" s="3">
        <f>SUM(F335:F341)+F330</f>
        <v>1624266</v>
      </c>
      <c r="G327" s="3">
        <f>SUM(G335:G341)+G330</f>
        <v>0</v>
      </c>
      <c r="H327" s="3">
        <f>SUM(F327:G327)</f>
        <v>1624266</v>
      </c>
      <c r="I327" s="3">
        <f>SUM(I335:I341)+I330</f>
        <v>28349</v>
      </c>
      <c r="J327" s="3">
        <f>SUM(J335:J341)+J330</f>
        <v>0</v>
      </c>
      <c r="K327" s="28">
        <f t="shared" si="70"/>
        <v>99.51896830925723</v>
      </c>
      <c r="L327" s="28"/>
      <c r="M327" s="28">
        <f t="shared" si="71"/>
        <v>99.51896830925723</v>
      </c>
    </row>
    <row r="328" spans="1:13" s="29" customFormat="1" ht="17.25" customHeight="1">
      <c r="A328" s="43" t="s">
        <v>187</v>
      </c>
      <c r="B328" s="47"/>
      <c r="C328" s="3">
        <f>C342</f>
        <v>142100</v>
      </c>
      <c r="D328" s="3">
        <f>D342</f>
        <v>0</v>
      </c>
      <c r="E328" s="3">
        <f>SUM(C328:D328)</f>
        <v>142100</v>
      </c>
      <c r="F328" s="3">
        <f>F342</f>
        <v>119580</v>
      </c>
      <c r="G328" s="3">
        <f>G342</f>
        <v>0</v>
      </c>
      <c r="H328" s="3">
        <f>SUM(F328:G328)</f>
        <v>119580</v>
      </c>
      <c r="I328" s="3">
        <f>I342</f>
        <v>0</v>
      </c>
      <c r="J328" s="3">
        <f>J342</f>
        <v>0</v>
      </c>
      <c r="K328" s="28">
        <f t="shared" si="70"/>
        <v>84.15200562983814</v>
      </c>
      <c r="L328" s="28"/>
      <c r="M328" s="28">
        <f t="shared" si="71"/>
        <v>84.15200562983814</v>
      </c>
    </row>
    <row r="329" spans="1:13" ht="17.25" customHeight="1">
      <c r="A329" s="44" t="s">
        <v>221</v>
      </c>
      <c r="B329" s="13" t="s">
        <v>74</v>
      </c>
      <c r="C329" s="1">
        <v>296521</v>
      </c>
      <c r="D329" s="1"/>
      <c r="E329" s="1">
        <f aca="true" t="shared" si="72" ref="E329:E342">C329+D329</f>
        <v>296521</v>
      </c>
      <c r="F329" s="1">
        <v>296521</v>
      </c>
      <c r="G329" s="1"/>
      <c r="H329" s="3">
        <f>SUM(F329:G329)</f>
        <v>296521</v>
      </c>
      <c r="I329" s="1"/>
      <c r="J329" s="1"/>
      <c r="K329" s="28">
        <f t="shared" si="70"/>
        <v>100</v>
      </c>
      <c r="L329" s="14"/>
      <c r="M329" s="28">
        <f t="shared" si="71"/>
        <v>100</v>
      </c>
    </row>
    <row r="330" spans="1:13" ht="17.25" customHeight="1">
      <c r="A330" s="56" t="s">
        <v>283</v>
      </c>
      <c r="B330" s="13" t="s">
        <v>69</v>
      </c>
      <c r="C330" s="1">
        <v>3850</v>
      </c>
      <c r="D330" s="1"/>
      <c r="E330" s="1">
        <f t="shared" si="72"/>
        <v>3850</v>
      </c>
      <c r="F330" s="1">
        <v>3850</v>
      </c>
      <c r="G330" s="1"/>
      <c r="H330" s="1">
        <f aca="true" t="shared" si="73" ref="H330:H342">F330+G330</f>
        <v>3850</v>
      </c>
      <c r="I330" s="1"/>
      <c r="J330" s="1"/>
      <c r="K330" s="14">
        <f t="shared" si="70"/>
        <v>100</v>
      </c>
      <c r="L330" s="14"/>
      <c r="M330" s="14">
        <f t="shared" si="71"/>
        <v>100</v>
      </c>
    </row>
    <row r="331" spans="1:13" ht="17.25" customHeight="1">
      <c r="A331" s="15" t="s">
        <v>200</v>
      </c>
      <c r="B331" s="13" t="s">
        <v>48</v>
      </c>
      <c r="C331" s="1">
        <v>7860424</v>
      </c>
      <c r="D331" s="1"/>
      <c r="E331" s="1">
        <f t="shared" si="72"/>
        <v>7860424</v>
      </c>
      <c r="F331" s="1">
        <v>7860424</v>
      </c>
      <c r="G331" s="1"/>
      <c r="H331" s="1">
        <f t="shared" si="73"/>
        <v>7860424</v>
      </c>
      <c r="I331" s="1">
        <v>189892</v>
      </c>
      <c r="J331" s="1"/>
      <c r="K331" s="14">
        <f t="shared" si="70"/>
        <v>100</v>
      </c>
      <c r="L331" s="14"/>
      <c r="M331" s="14">
        <f t="shared" si="71"/>
        <v>100</v>
      </c>
    </row>
    <row r="332" spans="1:13" ht="17.25" customHeight="1">
      <c r="A332" s="15" t="s">
        <v>202</v>
      </c>
      <c r="B332" s="13" t="s">
        <v>49</v>
      </c>
      <c r="C332" s="1">
        <v>635197</v>
      </c>
      <c r="D332" s="1"/>
      <c r="E332" s="1">
        <f t="shared" si="72"/>
        <v>635197</v>
      </c>
      <c r="F332" s="1">
        <v>635194</v>
      </c>
      <c r="G332" s="1"/>
      <c r="H332" s="1">
        <f t="shared" si="73"/>
        <v>635194</v>
      </c>
      <c r="I332" s="1">
        <v>618950</v>
      </c>
      <c r="J332" s="1"/>
      <c r="K332" s="14">
        <f t="shared" si="70"/>
        <v>99.99952770557795</v>
      </c>
      <c r="L332" s="14"/>
      <c r="M332" s="14">
        <f t="shared" si="71"/>
        <v>99.99952770557795</v>
      </c>
    </row>
    <row r="333" spans="1:13" ht="17.25" customHeight="1">
      <c r="A333" s="44" t="s">
        <v>201</v>
      </c>
      <c r="B333" s="13" t="s">
        <v>51</v>
      </c>
      <c r="C333" s="1">
        <v>1495004</v>
      </c>
      <c r="D333" s="1"/>
      <c r="E333" s="1">
        <f t="shared" si="72"/>
        <v>1495004</v>
      </c>
      <c r="F333" s="1">
        <v>1494994</v>
      </c>
      <c r="G333" s="1"/>
      <c r="H333" s="1">
        <f t="shared" si="73"/>
        <v>1494994</v>
      </c>
      <c r="I333" s="1">
        <v>209858</v>
      </c>
      <c r="J333" s="1"/>
      <c r="K333" s="14">
        <f t="shared" si="70"/>
        <v>99.99933110546861</v>
      </c>
      <c r="L333" s="14"/>
      <c r="M333" s="14">
        <f t="shared" si="71"/>
        <v>99.99933110546861</v>
      </c>
    </row>
    <row r="334" spans="1:13" ht="17.25" customHeight="1">
      <c r="A334" s="15" t="s">
        <v>124</v>
      </c>
      <c r="B334" s="13" t="s">
        <v>52</v>
      </c>
      <c r="C334" s="1">
        <v>203397</v>
      </c>
      <c r="D334" s="1"/>
      <c r="E334" s="1">
        <f t="shared" si="72"/>
        <v>203397</v>
      </c>
      <c r="F334" s="1">
        <v>203395</v>
      </c>
      <c r="G334" s="1"/>
      <c r="H334" s="1">
        <f t="shared" si="73"/>
        <v>203395</v>
      </c>
      <c r="I334" s="1">
        <v>30670</v>
      </c>
      <c r="J334" s="1"/>
      <c r="K334" s="14">
        <f t="shared" si="70"/>
        <v>99.99901670132795</v>
      </c>
      <c r="L334" s="14"/>
      <c r="M334" s="14">
        <f t="shared" si="71"/>
        <v>99.99901670132795</v>
      </c>
    </row>
    <row r="335" spans="1:13" ht="17.25" customHeight="1">
      <c r="A335" s="15" t="s">
        <v>198</v>
      </c>
      <c r="B335" s="13" t="s">
        <v>53</v>
      </c>
      <c r="C335" s="1">
        <v>208200</v>
      </c>
      <c r="D335" s="1"/>
      <c r="E335" s="1">
        <f t="shared" si="72"/>
        <v>208200</v>
      </c>
      <c r="F335" s="1">
        <v>208200</v>
      </c>
      <c r="G335" s="1"/>
      <c r="H335" s="1">
        <f t="shared" si="73"/>
        <v>208200</v>
      </c>
      <c r="I335" s="1">
        <v>5980</v>
      </c>
      <c r="J335" s="1"/>
      <c r="K335" s="14">
        <f t="shared" si="70"/>
        <v>100</v>
      </c>
      <c r="L335" s="14"/>
      <c r="M335" s="14">
        <f t="shared" si="71"/>
        <v>100</v>
      </c>
    </row>
    <row r="336" spans="1:13" ht="17.25" customHeight="1">
      <c r="A336" s="15" t="s">
        <v>179</v>
      </c>
      <c r="B336" s="13" t="s">
        <v>61</v>
      </c>
      <c r="C336" s="1">
        <v>2812</v>
      </c>
      <c r="D336" s="1"/>
      <c r="E336" s="1">
        <f t="shared" si="72"/>
        <v>2812</v>
      </c>
      <c r="F336" s="1">
        <v>2803</v>
      </c>
      <c r="G336" s="1"/>
      <c r="H336" s="1">
        <f t="shared" si="73"/>
        <v>2803</v>
      </c>
      <c r="I336" s="1"/>
      <c r="J336" s="1"/>
      <c r="K336" s="14">
        <f t="shared" si="70"/>
        <v>99.67994310099573</v>
      </c>
      <c r="L336" s="14"/>
      <c r="M336" s="14">
        <f t="shared" si="71"/>
        <v>99.67994310099573</v>
      </c>
    </row>
    <row r="337" spans="1:13" ht="17.25" customHeight="1">
      <c r="A337" s="15" t="s">
        <v>125</v>
      </c>
      <c r="B337" s="13" t="s">
        <v>55</v>
      </c>
      <c r="C337" s="1">
        <v>692350</v>
      </c>
      <c r="D337" s="1"/>
      <c r="E337" s="1">
        <f t="shared" si="72"/>
        <v>692350</v>
      </c>
      <c r="F337" s="1">
        <v>692317</v>
      </c>
      <c r="G337" s="1"/>
      <c r="H337" s="1">
        <f t="shared" si="73"/>
        <v>692317</v>
      </c>
      <c r="I337" s="1">
        <v>18733</v>
      </c>
      <c r="J337" s="1"/>
      <c r="K337" s="14">
        <f t="shared" si="70"/>
        <v>99.99523362461183</v>
      </c>
      <c r="L337" s="14"/>
      <c r="M337" s="14">
        <f t="shared" si="71"/>
        <v>99.99523362461183</v>
      </c>
    </row>
    <row r="338" spans="1:13" ht="17.25" customHeight="1">
      <c r="A338" s="44" t="s">
        <v>123</v>
      </c>
      <c r="B338" s="13" t="s">
        <v>37</v>
      </c>
      <c r="C338" s="1">
        <v>75804</v>
      </c>
      <c r="D338" s="1"/>
      <c r="E338" s="1">
        <f t="shared" si="72"/>
        <v>75804</v>
      </c>
      <c r="F338" s="1">
        <v>67997</v>
      </c>
      <c r="G338" s="1"/>
      <c r="H338" s="1">
        <f t="shared" si="73"/>
        <v>67997</v>
      </c>
      <c r="I338" s="1"/>
      <c r="J338" s="1"/>
      <c r="K338" s="14">
        <f t="shared" si="70"/>
        <v>89.7010711835787</v>
      </c>
      <c r="L338" s="14"/>
      <c r="M338" s="14">
        <f t="shared" si="71"/>
        <v>89.7010711835787</v>
      </c>
    </row>
    <row r="339" spans="1:13" ht="17.25" customHeight="1">
      <c r="A339" s="15" t="s">
        <v>122</v>
      </c>
      <c r="B339" s="13" t="s">
        <v>32</v>
      </c>
      <c r="C339" s="1">
        <v>99058</v>
      </c>
      <c r="D339" s="1"/>
      <c r="E339" s="1">
        <f t="shared" si="72"/>
        <v>99058</v>
      </c>
      <c r="F339" s="1">
        <v>99056</v>
      </c>
      <c r="G339" s="1"/>
      <c r="H339" s="1">
        <f t="shared" si="73"/>
        <v>99056</v>
      </c>
      <c r="I339" s="1">
        <v>3636</v>
      </c>
      <c r="J339" s="1"/>
      <c r="K339" s="14">
        <f t="shared" si="70"/>
        <v>99.9979809808395</v>
      </c>
      <c r="L339" s="14"/>
      <c r="M339" s="14">
        <f t="shared" si="71"/>
        <v>99.9979809808395</v>
      </c>
    </row>
    <row r="340" spans="1:13" ht="17.25" customHeight="1">
      <c r="A340" s="15" t="s">
        <v>126</v>
      </c>
      <c r="B340" s="13" t="s">
        <v>58</v>
      </c>
      <c r="C340" s="1">
        <v>843</v>
      </c>
      <c r="D340" s="1"/>
      <c r="E340" s="1">
        <f t="shared" si="72"/>
        <v>843</v>
      </c>
      <c r="F340" s="1">
        <v>843</v>
      </c>
      <c r="G340" s="1"/>
      <c r="H340" s="1">
        <f t="shared" si="73"/>
        <v>843</v>
      </c>
      <c r="I340" s="1"/>
      <c r="J340" s="1"/>
      <c r="K340" s="14">
        <f t="shared" si="70"/>
        <v>100</v>
      </c>
      <c r="L340" s="14"/>
      <c r="M340" s="14">
        <f t="shared" si="71"/>
        <v>100</v>
      </c>
    </row>
    <row r="341" spans="1:13" ht="17.25" customHeight="1">
      <c r="A341" s="15" t="s">
        <v>212</v>
      </c>
      <c r="B341" s="13" t="s">
        <v>62</v>
      </c>
      <c r="C341" s="1">
        <v>549200</v>
      </c>
      <c r="D341" s="1"/>
      <c r="E341" s="1">
        <f t="shared" si="72"/>
        <v>549200</v>
      </c>
      <c r="F341" s="1">
        <v>549200</v>
      </c>
      <c r="G341" s="1"/>
      <c r="H341" s="1">
        <f t="shared" si="73"/>
        <v>549200</v>
      </c>
      <c r="I341" s="1"/>
      <c r="J341" s="1"/>
      <c r="K341" s="14">
        <f t="shared" si="70"/>
        <v>100</v>
      </c>
      <c r="L341" s="14"/>
      <c r="M341" s="14">
        <f t="shared" si="71"/>
        <v>100</v>
      </c>
    </row>
    <row r="342" spans="1:13" ht="17.25" customHeight="1">
      <c r="A342" s="15" t="s">
        <v>205</v>
      </c>
      <c r="B342" s="13" t="s">
        <v>38</v>
      </c>
      <c r="C342" s="1">
        <v>142100</v>
      </c>
      <c r="D342" s="1"/>
      <c r="E342" s="1">
        <f t="shared" si="72"/>
        <v>142100</v>
      </c>
      <c r="F342" s="1">
        <v>119580</v>
      </c>
      <c r="G342" s="1"/>
      <c r="H342" s="1">
        <f t="shared" si="73"/>
        <v>119580</v>
      </c>
      <c r="I342" s="1"/>
      <c r="J342" s="1"/>
      <c r="K342" s="14">
        <f t="shared" si="70"/>
        <v>84.15200562983814</v>
      </c>
      <c r="L342" s="14"/>
      <c r="M342" s="14">
        <f t="shared" si="71"/>
        <v>84.15200562983814</v>
      </c>
    </row>
    <row r="343" spans="1:13" ht="17.25" customHeight="1">
      <c r="A343" s="38"/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4"/>
    </row>
    <row r="344" spans="1:13" s="42" customFormat="1" ht="17.25" customHeight="1">
      <c r="A344" s="37" t="s">
        <v>223</v>
      </c>
      <c r="B344" s="48">
        <v>80114</v>
      </c>
      <c r="C344" s="2">
        <f>SUM(C345:C346)</f>
        <v>729329</v>
      </c>
      <c r="D344" s="2">
        <f>SUM(D345:D346)</f>
        <v>0</v>
      </c>
      <c r="E344" s="2">
        <f>C344+D344</f>
        <v>729329</v>
      </c>
      <c r="F344" s="2">
        <f>SUM(F345:F346)</f>
        <v>728673</v>
      </c>
      <c r="G344" s="2">
        <f>SUM(G345:G346)</f>
        <v>0</v>
      </c>
      <c r="H344" s="2">
        <f>F344+G344</f>
        <v>728673</v>
      </c>
      <c r="I344" s="2">
        <f>SUM(I345:I346)</f>
        <v>49283</v>
      </c>
      <c r="J344" s="2">
        <f>SUM(J345:J346)</f>
        <v>0</v>
      </c>
      <c r="K344" s="33">
        <f aca="true" t="shared" si="74" ref="K344:K356">F344/C344*100</f>
        <v>99.91005431019472</v>
      </c>
      <c r="L344" s="33"/>
      <c r="M344" s="33">
        <f aca="true" t="shared" si="75" ref="M344:M356">H344/E344*100</f>
        <v>99.91005431019472</v>
      </c>
    </row>
    <row r="345" spans="1:13" s="29" customFormat="1" ht="17.25" customHeight="1">
      <c r="A345" s="43" t="s">
        <v>186</v>
      </c>
      <c r="B345" s="47"/>
      <c r="C345" s="3">
        <f>SUM(C347:C350)</f>
        <v>591554</v>
      </c>
      <c r="D345" s="3">
        <f>SUM(D347:D350)</f>
        <v>0</v>
      </c>
      <c r="E345" s="3">
        <f>SUM(C345:D345)</f>
        <v>591554</v>
      </c>
      <c r="F345" s="3">
        <f>SUM(F347:F350)</f>
        <v>591543</v>
      </c>
      <c r="G345" s="3">
        <f>SUM(G347:G350)</f>
        <v>0</v>
      </c>
      <c r="H345" s="3">
        <f>SUM(F345:G345)</f>
        <v>591543</v>
      </c>
      <c r="I345" s="3">
        <f>SUM(I347:I350)</f>
        <v>49283</v>
      </c>
      <c r="J345" s="3">
        <f>SUM(J347:J350)</f>
        <v>0</v>
      </c>
      <c r="K345" s="28">
        <f t="shared" si="74"/>
        <v>99.998140490978</v>
      </c>
      <c r="L345" s="28"/>
      <c r="M345" s="28">
        <f t="shared" si="75"/>
        <v>99.998140490978</v>
      </c>
    </row>
    <row r="346" spans="1:13" s="29" customFormat="1" ht="17.25" customHeight="1">
      <c r="A346" s="43" t="s">
        <v>185</v>
      </c>
      <c r="B346" s="47"/>
      <c r="C346" s="3">
        <f>SUM(C351:C356)</f>
        <v>137775</v>
      </c>
      <c r="D346" s="3">
        <f>SUM(D351:D356)</f>
        <v>0</v>
      </c>
      <c r="E346" s="3">
        <f>SUM(C346:D346)</f>
        <v>137775</v>
      </c>
      <c r="F346" s="3">
        <f>SUM(F351:F356)</f>
        <v>137130</v>
      </c>
      <c r="G346" s="3">
        <f>SUM(G351:G356)</f>
        <v>0</v>
      </c>
      <c r="H346" s="3">
        <f>SUM(F346:G346)</f>
        <v>137130</v>
      </c>
      <c r="I346" s="3">
        <f>SUM(I351:I356)</f>
        <v>0</v>
      </c>
      <c r="J346" s="3">
        <f>SUM(J351:J356)</f>
        <v>0</v>
      </c>
      <c r="K346" s="28">
        <f t="shared" si="74"/>
        <v>99.53184540010888</v>
      </c>
      <c r="L346" s="28"/>
      <c r="M346" s="28">
        <f t="shared" si="75"/>
        <v>99.53184540010888</v>
      </c>
    </row>
    <row r="347" spans="1:13" ht="17.25" customHeight="1">
      <c r="A347" s="15" t="s">
        <v>200</v>
      </c>
      <c r="B347" s="13" t="s">
        <v>48</v>
      </c>
      <c r="C347" s="1">
        <v>460600</v>
      </c>
      <c r="D347" s="1"/>
      <c r="E347" s="1">
        <f aca="true" t="shared" si="76" ref="E347:E356">C347+D347</f>
        <v>460600</v>
      </c>
      <c r="F347" s="1">
        <v>460592</v>
      </c>
      <c r="G347" s="1"/>
      <c r="H347" s="1">
        <f aca="true" t="shared" si="77" ref="H347:H356">F347+G347</f>
        <v>460592</v>
      </c>
      <c r="I347" s="1">
        <v>12294</v>
      </c>
      <c r="J347" s="1"/>
      <c r="K347" s="14">
        <f t="shared" si="74"/>
        <v>99.99826313504126</v>
      </c>
      <c r="L347" s="14"/>
      <c r="M347" s="14">
        <f t="shared" si="75"/>
        <v>99.99826313504126</v>
      </c>
    </row>
    <row r="348" spans="1:13" ht="17.25" customHeight="1">
      <c r="A348" s="15" t="s">
        <v>202</v>
      </c>
      <c r="B348" s="13" t="s">
        <v>49</v>
      </c>
      <c r="C348" s="1">
        <v>44054</v>
      </c>
      <c r="D348" s="1"/>
      <c r="E348" s="1">
        <f t="shared" si="76"/>
        <v>44054</v>
      </c>
      <c r="F348" s="1">
        <v>44053</v>
      </c>
      <c r="G348" s="1"/>
      <c r="H348" s="1">
        <f t="shared" si="77"/>
        <v>44053</v>
      </c>
      <c r="I348" s="1">
        <v>30351</v>
      </c>
      <c r="J348" s="1"/>
      <c r="K348" s="14">
        <f t="shared" si="74"/>
        <v>99.9977300585645</v>
      </c>
      <c r="L348" s="14"/>
      <c r="M348" s="14">
        <f t="shared" si="75"/>
        <v>99.9977300585645</v>
      </c>
    </row>
    <row r="349" spans="1:13" ht="17.25" customHeight="1">
      <c r="A349" s="44" t="s">
        <v>201</v>
      </c>
      <c r="B349" s="13" t="s">
        <v>51</v>
      </c>
      <c r="C349" s="1">
        <v>76200</v>
      </c>
      <c r="D349" s="1"/>
      <c r="E349" s="1">
        <f t="shared" si="76"/>
        <v>76200</v>
      </c>
      <c r="F349" s="1">
        <v>76199</v>
      </c>
      <c r="G349" s="1"/>
      <c r="H349" s="1">
        <f t="shared" si="77"/>
        <v>76199</v>
      </c>
      <c r="I349" s="1">
        <v>5827</v>
      </c>
      <c r="J349" s="1"/>
      <c r="K349" s="14">
        <f t="shared" si="74"/>
        <v>99.998687664042</v>
      </c>
      <c r="L349" s="14"/>
      <c r="M349" s="14">
        <f t="shared" si="75"/>
        <v>99.998687664042</v>
      </c>
    </row>
    <row r="350" spans="1:13" ht="17.25" customHeight="1">
      <c r="A350" s="15" t="s">
        <v>124</v>
      </c>
      <c r="B350" s="13" t="s">
        <v>52</v>
      </c>
      <c r="C350" s="1">
        <v>10700</v>
      </c>
      <c r="D350" s="1"/>
      <c r="E350" s="1">
        <f t="shared" si="76"/>
        <v>10700</v>
      </c>
      <c r="F350" s="1">
        <v>10699</v>
      </c>
      <c r="G350" s="1"/>
      <c r="H350" s="1">
        <f t="shared" si="77"/>
        <v>10699</v>
      </c>
      <c r="I350" s="1">
        <v>811</v>
      </c>
      <c r="J350" s="1"/>
      <c r="K350" s="14">
        <f t="shared" si="74"/>
        <v>99.99065420560747</v>
      </c>
      <c r="L350" s="14"/>
      <c r="M350" s="14">
        <f t="shared" si="75"/>
        <v>99.99065420560747</v>
      </c>
    </row>
    <row r="351" spans="1:13" ht="17.25" customHeight="1">
      <c r="A351" s="15" t="s">
        <v>198</v>
      </c>
      <c r="B351" s="13" t="s">
        <v>53</v>
      </c>
      <c r="C351" s="1">
        <v>34980</v>
      </c>
      <c r="D351" s="1"/>
      <c r="E351" s="1">
        <f t="shared" si="76"/>
        <v>34980</v>
      </c>
      <c r="F351" s="1">
        <v>34980</v>
      </c>
      <c r="G351" s="1"/>
      <c r="H351" s="1">
        <f t="shared" si="77"/>
        <v>34980</v>
      </c>
      <c r="I351" s="1"/>
      <c r="J351" s="1"/>
      <c r="K351" s="14">
        <f t="shared" si="74"/>
        <v>100</v>
      </c>
      <c r="L351" s="14"/>
      <c r="M351" s="14">
        <f t="shared" si="75"/>
        <v>100</v>
      </c>
    </row>
    <row r="352" spans="1:13" ht="17.25" customHeight="1">
      <c r="A352" s="15" t="s">
        <v>125</v>
      </c>
      <c r="B352" s="13" t="s">
        <v>55</v>
      </c>
      <c r="C352" s="1">
        <v>19195</v>
      </c>
      <c r="D352" s="1"/>
      <c r="E352" s="1">
        <f t="shared" si="76"/>
        <v>19195</v>
      </c>
      <c r="F352" s="1">
        <v>19195</v>
      </c>
      <c r="G352" s="1"/>
      <c r="H352" s="1">
        <f t="shared" si="77"/>
        <v>19195</v>
      </c>
      <c r="I352" s="1"/>
      <c r="J352" s="1"/>
      <c r="K352" s="14">
        <f t="shared" si="74"/>
        <v>100</v>
      </c>
      <c r="L352" s="14"/>
      <c r="M352" s="14">
        <f t="shared" si="75"/>
        <v>100</v>
      </c>
    </row>
    <row r="353" spans="1:13" ht="17.25" customHeight="1">
      <c r="A353" s="44" t="s">
        <v>123</v>
      </c>
      <c r="B353" s="13" t="s">
        <v>37</v>
      </c>
      <c r="C353" s="1">
        <v>1000</v>
      </c>
      <c r="D353" s="1"/>
      <c r="E353" s="1">
        <f t="shared" si="76"/>
        <v>1000</v>
      </c>
      <c r="F353" s="1">
        <v>999</v>
      </c>
      <c r="G353" s="1"/>
      <c r="H353" s="1">
        <f t="shared" si="77"/>
        <v>999</v>
      </c>
      <c r="I353" s="1"/>
      <c r="J353" s="1"/>
      <c r="K353" s="14">
        <f t="shared" si="74"/>
        <v>99.9</v>
      </c>
      <c r="L353" s="14"/>
      <c r="M353" s="14">
        <f t="shared" si="75"/>
        <v>99.9</v>
      </c>
    </row>
    <row r="354" spans="1:13" ht="17.25" customHeight="1">
      <c r="A354" s="15" t="s">
        <v>122</v>
      </c>
      <c r="B354" s="13" t="s">
        <v>32</v>
      </c>
      <c r="C354" s="1">
        <v>49000</v>
      </c>
      <c r="D354" s="1"/>
      <c r="E354" s="1">
        <f t="shared" si="76"/>
        <v>49000</v>
      </c>
      <c r="F354" s="1">
        <v>48835</v>
      </c>
      <c r="G354" s="1"/>
      <c r="H354" s="1">
        <f t="shared" si="77"/>
        <v>48835</v>
      </c>
      <c r="I354" s="1"/>
      <c r="J354" s="1"/>
      <c r="K354" s="14">
        <f t="shared" si="74"/>
        <v>99.66326530612245</v>
      </c>
      <c r="L354" s="14"/>
      <c r="M354" s="14">
        <f t="shared" si="75"/>
        <v>99.66326530612245</v>
      </c>
    </row>
    <row r="355" spans="1:13" ht="17.25" customHeight="1">
      <c r="A355" s="15" t="s">
        <v>126</v>
      </c>
      <c r="B355" s="13" t="s">
        <v>58</v>
      </c>
      <c r="C355" s="1">
        <v>2000</v>
      </c>
      <c r="D355" s="1"/>
      <c r="E355" s="1">
        <f t="shared" si="76"/>
        <v>2000</v>
      </c>
      <c r="F355" s="1">
        <v>1521</v>
      </c>
      <c r="G355" s="1"/>
      <c r="H355" s="1">
        <f t="shared" si="77"/>
        <v>1521</v>
      </c>
      <c r="I355" s="1"/>
      <c r="J355" s="1"/>
      <c r="K355" s="14">
        <f t="shared" si="74"/>
        <v>76.05</v>
      </c>
      <c r="L355" s="14"/>
      <c r="M355" s="14">
        <f t="shared" si="75"/>
        <v>76.05</v>
      </c>
    </row>
    <row r="356" spans="1:13" ht="17.25" customHeight="1">
      <c r="A356" s="15" t="s">
        <v>212</v>
      </c>
      <c r="B356" s="13" t="s">
        <v>62</v>
      </c>
      <c r="C356" s="1">
        <v>31600</v>
      </c>
      <c r="D356" s="1"/>
      <c r="E356" s="1">
        <f t="shared" si="76"/>
        <v>31600</v>
      </c>
      <c r="F356" s="1">
        <v>31600</v>
      </c>
      <c r="G356" s="1"/>
      <c r="H356" s="1">
        <f t="shared" si="77"/>
        <v>31600</v>
      </c>
      <c r="I356" s="1"/>
      <c r="J356" s="1"/>
      <c r="K356" s="14">
        <f t="shared" si="74"/>
        <v>100</v>
      </c>
      <c r="L356" s="14"/>
      <c r="M356" s="14">
        <f t="shared" si="75"/>
        <v>100</v>
      </c>
    </row>
    <row r="357" spans="1:13" ht="17.25" customHeight="1">
      <c r="A357" s="38"/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4"/>
    </row>
    <row r="358" spans="1:13" s="42" customFormat="1" ht="17.25" customHeight="1">
      <c r="A358" s="52" t="s">
        <v>224</v>
      </c>
      <c r="B358" s="48">
        <v>80146</v>
      </c>
      <c r="C358" s="2">
        <f>SUM(C359:C360)</f>
        <v>343358</v>
      </c>
      <c r="D358" s="2">
        <f>SUM(D359:D360)</f>
        <v>0</v>
      </c>
      <c r="E358" s="2">
        <f aca="true" t="shared" si="78" ref="E358:E366">C358+D358</f>
        <v>343358</v>
      </c>
      <c r="F358" s="2">
        <f>SUM(F359:F360)</f>
        <v>342914</v>
      </c>
      <c r="G358" s="2">
        <f>SUM(G359:G360)</f>
        <v>0</v>
      </c>
      <c r="H358" s="2">
        <f aca="true" t="shared" si="79" ref="H358:H366">F358+G358</f>
        <v>342914</v>
      </c>
      <c r="I358" s="2">
        <f>SUM(I359:I360)</f>
        <v>23879</v>
      </c>
      <c r="J358" s="2">
        <f>SUM(J359:J360)</f>
        <v>0</v>
      </c>
      <c r="K358" s="33">
        <f aca="true" t="shared" si="80" ref="K358:K366">F358/C358*100</f>
        <v>99.87068890196238</v>
      </c>
      <c r="L358" s="33"/>
      <c r="M358" s="33">
        <f aca="true" t="shared" si="81" ref="M358:M366">H358/E358*100</f>
        <v>99.87068890196238</v>
      </c>
    </row>
    <row r="359" spans="1:13" s="29" customFormat="1" ht="17.25" customHeight="1">
      <c r="A359" s="43" t="s">
        <v>186</v>
      </c>
      <c r="B359" s="47"/>
      <c r="C359" s="3">
        <f>SUM(C361:C364)</f>
        <v>244308</v>
      </c>
      <c r="D359" s="3">
        <f>SUM(D361:D364)</f>
        <v>0</v>
      </c>
      <c r="E359" s="3">
        <f>SUM(C359:D359)</f>
        <v>244308</v>
      </c>
      <c r="F359" s="3">
        <f>SUM(F361:F364)</f>
        <v>244230</v>
      </c>
      <c r="G359" s="3">
        <f>SUM(G361:G364)</f>
        <v>0</v>
      </c>
      <c r="H359" s="3">
        <f>SUM(F359:G359)</f>
        <v>244230</v>
      </c>
      <c r="I359" s="3">
        <f>SUM(I361:I364)</f>
        <v>23819</v>
      </c>
      <c r="J359" s="3">
        <f>SUM(J361:J364)</f>
        <v>0</v>
      </c>
      <c r="K359" s="28">
        <f t="shared" si="80"/>
        <v>99.96807308806915</v>
      </c>
      <c r="L359" s="28"/>
      <c r="M359" s="28">
        <f t="shared" si="81"/>
        <v>99.96807308806915</v>
      </c>
    </row>
    <row r="360" spans="1:13" s="29" customFormat="1" ht="17.25" customHeight="1">
      <c r="A360" s="43" t="s">
        <v>185</v>
      </c>
      <c r="B360" s="47"/>
      <c r="C360" s="3">
        <f>SUM(C365:C366)</f>
        <v>99050</v>
      </c>
      <c r="D360" s="3">
        <f>SUM(D365:D366)</f>
        <v>0</v>
      </c>
      <c r="E360" s="3">
        <f>SUM(C360:D360)</f>
        <v>99050</v>
      </c>
      <c r="F360" s="3">
        <f>SUM(F365:F366)</f>
        <v>98684</v>
      </c>
      <c r="G360" s="3">
        <f>SUM(G365:G366)</f>
        <v>0</v>
      </c>
      <c r="H360" s="3">
        <f>SUM(F360:G360)</f>
        <v>98684</v>
      </c>
      <c r="I360" s="3">
        <f>SUM(I365:I366)</f>
        <v>60</v>
      </c>
      <c r="J360" s="3">
        <f>SUM(J365:J366)</f>
        <v>0</v>
      </c>
      <c r="K360" s="28">
        <f t="shared" si="80"/>
        <v>99.63048965169106</v>
      </c>
      <c r="L360" s="28"/>
      <c r="M360" s="28">
        <f t="shared" si="81"/>
        <v>99.63048965169106</v>
      </c>
    </row>
    <row r="361" spans="1:13" ht="17.25" customHeight="1">
      <c r="A361" s="15" t="s">
        <v>200</v>
      </c>
      <c r="B361" s="13" t="s">
        <v>48</v>
      </c>
      <c r="C361" s="1">
        <v>190963</v>
      </c>
      <c r="D361" s="1"/>
      <c r="E361" s="1">
        <f t="shared" si="78"/>
        <v>190963</v>
      </c>
      <c r="F361" s="1">
        <v>190892</v>
      </c>
      <c r="G361" s="1"/>
      <c r="H361" s="1">
        <f t="shared" si="79"/>
        <v>190892</v>
      </c>
      <c r="I361" s="1">
        <v>3207</v>
      </c>
      <c r="J361" s="1"/>
      <c r="K361" s="14">
        <f t="shared" si="80"/>
        <v>99.96282002272692</v>
      </c>
      <c r="L361" s="14"/>
      <c r="M361" s="14">
        <f t="shared" si="81"/>
        <v>99.96282002272692</v>
      </c>
    </row>
    <row r="362" spans="1:13" ht="17.25" customHeight="1">
      <c r="A362" s="15" t="s">
        <v>202</v>
      </c>
      <c r="B362" s="13" t="s">
        <v>49</v>
      </c>
      <c r="C362" s="1">
        <v>13295</v>
      </c>
      <c r="D362" s="1"/>
      <c r="E362" s="1">
        <f t="shared" si="78"/>
        <v>13295</v>
      </c>
      <c r="F362" s="1">
        <v>13291</v>
      </c>
      <c r="G362" s="1"/>
      <c r="H362" s="1">
        <f t="shared" si="79"/>
        <v>13291</v>
      </c>
      <c r="I362" s="1">
        <v>15058</v>
      </c>
      <c r="J362" s="1"/>
      <c r="K362" s="14">
        <f t="shared" si="80"/>
        <v>99.96991350131628</v>
      </c>
      <c r="L362" s="14"/>
      <c r="M362" s="14">
        <f t="shared" si="81"/>
        <v>99.96991350131628</v>
      </c>
    </row>
    <row r="363" spans="1:13" ht="17.25" customHeight="1">
      <c r="A363" s="44" t="s">
        <v>201</v>
      </c>
      <c r="B363" s="13" t="s">
        <v>51</v>
      </c>
      <c r="C363" s="1">
        <v>35124</v>
      </c>
      <c r="D363" s="1"/>
      <c r="E363" s="1">
        <f t="shared" si="78"/>
        <v>35124</v>
      </c>
      <c r="F363" s="1">
        <v>35124</v>
      </c>
      <c r="G363" s="1"/>
      <c r="H363" s="1">
        <f t="shared" si="79"/>
        <v>35124</v>
      </c>
      <c r="I363" s="1">
        <v>4903</v>
      </c>
      <c r="J363" s="1"/>
      <c r="K363" s="14">
        <f t="shared" si="80"/>
        <v>100</v>
      </c>
      <c r="L363" s="14"/>
      <c r="M363" s="14">
        <f t="shared" si="81"/>
        <v>100</v>
      </c>
    </row>
    <row r="364" spans="1:13" ht="17.25" customHeight="1">
      <c r="A364" s="15" t="s">
        <v>124</v>
      </c>
      <c r="B364" s="13" t="s">
        <v>52</v>
      </c>
      <c r="C364" s="1">
        <v>4926</v>
      </c>
      <c r="D364" s="1"/>
      <c r="E364" s="1">
        <f t="shared" si="78"/>
        <v>4926</v>
      </c>
      <c r="F364" s="1">
        <v>4923</v>
      </c>
      <c r="G364" s="1"/>
      <c r="H364" s="1">
        <f t="shared" si="79"/>
        <v>4923</v>
      </c>
      <c r="I364" s="1">
        <v>651</v>
      </c>
      <c r="J364" s="1"/>
      <c r="K364" s="14">
        <f t="shared" si="80"/>
        <v>99.93909866017052</v>
      </c>
      <c r="L364" s="14"/>
      <c r="M364" s="14">
        <f t="shared" si="81"/>
        <v>99.93909866017052</v>
      </c>
    </row>
    <row r="365" spans="1:13" ht="17.25" customHeight="1">
      <c r="A365" s="15" t="s">
        <v>122</v>
      </c>
      <c r="B365" s="13" t="s">
        <v>32</v>
      </c>
      <c r="C365" s="1">
        <v>88700</v>
      </c>
      <c r="D365" s="1"/>
      <c r="E365" s="1">
        <f t="shared" si="78"/>
        <v>88700</v>
      </c>
      <c r="F365" s="1">
        <v>88334</v>
      </c>
      <c r="G365" s="1"/>
      <c r="H365" s="1">
        <f t="shared" si="79"/>
        <v>88334</v>
      </c>
      <c r="I365" s="1">
        <v>60</v>
      </c>
      <c r="J365" s="1"/>
      <c r="K365" s="14">
        <f t="shared" si="80"/>
        <v>99.58737316798197</v>
      </c>
      <c r="L365" s="14"/>
      <c r="M365" s="14">
        <f t="shared" si="81"/>
        <v>99.58737316798197</v>
      </c>
    </row>
    <row r="366" spans="1:13" ht="17.25" customHeight="1">
      <c r="A366" s="15" t="s">
        <v>212</v>
      </c>
      <c r="B366" s="13" t="s">
        <v>62</v>
      </c>
      <c r="C366" s="1">
        <v>10350</v>
      </c>
      <c r="D366" s="1"/>
      <c r="E366" s="1">
        <f t="shared" si="78"/>
        <v>10350</v>
      </c>
      <c r="F366" s="1">
        <v>10350</v>
      </c>
      <c r="G366" s="1"/>
      <c r="H366" s="1">
        <f t="shared" si="79"/>
        <v>10350</v>
      </c>
      <c r="I366" s="1"/>
      <c r="J366" s="1"/>
      <c r="K366" s="14">
        <f t="shared" si="80"/>
        <v>100</v>
      </c>
      <c r="L366" s="14"/>
      <c r="M366" s="14">
        <f t="shared" si="81"/>
        <v>100</v>
      </c>
    </row>
    <row r="367" spans="1:13" ht="17.25" customHeight="1">
      <c r="A367" s="38"/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4"/>
    </row>
    <row r="368" spans="1:13" s="42" customFormat="1" ht="17.25" customHeight="1">
      <c r="A368" s="41" t="s">
        <v>189</v>
      </c>
      <c r="B368" s="48">
        <v>80195</v>
      </c>
      <c r="C368" s="2">
        <f>SUM(C369:C370)</f>
        <v>320556</v>
      </c>
      <c r="D368" s="2">
        <f>SUM(D369:D370)</f>
        <v>2700</v>
      </c>
      <c r="E368" s="2">
        <f aca="true" t="shared" si="82" ref="E368:E376">C368+D368</f>
        <v>323256</v>
      </c>
      <c r="F368" s="2">
        <f>SUM(F369:F370)</f>
        <v>311373</v>
      </c>
      <c r="G368" s="2">
        <f>SUM(G369:G370)</f>
        <v>2700</v>
      </c>
      <c r="H368" s="2">
        <f aca="true" t="shared" si="83" ref="H368:H376">F368+G368</f>
        <v>314073</v>
      </c>
      <c r="I368" s="2">
        <f>SUM(I369:I370)</f>
        <v>1945</v>
      </c>
      <c r="J368" s="2">
        <f>SUM(J369:J370)</f>
        <v>0</v>
      </c>
      <c r="K368" s="33">
        <f aca="true" t="shared" si="84" ref="K368:L376">F368/C368*100</f>
        <v>97.13528993374013</v>
      </c>
      <c r="L368" s="33">
        <f t="shared" si="84"/>
        <v>100</v>
      </c>
      <c r="M368" s="33">
        <f aca="true" t="shared" si="85" ref="M368:M376">H368/E368*100</f>
        <v>97.1592174623209</v>
      </c>
    </row>
    <row r="369" spans="1:13" s="29" customFormat="1" ht="17.25" customHeight="1">
      <c r="A369" s="43" t="s">
        <v>186</v>
      </c>
      <c r="B369" s="47"/>
      <c r="C369" s="3">
        <f>SUM(C372:C373)</f>
        <v>36653</v>
      </c>
      <c r="D369" s="3">
        <f>SUM(D372:D373)</f>
        <v>0</v>
      </c>
      <c r="E369" s="3">
        <f>SUM(C369:D369)</f>
        <v>36653</v>
      </c>
      <c r="F369" s="3">
        <f>SUM(F372:F373)</f>
        <v>36467</v>
      </c>
      <c r="G369" s="3">
        <f>SUM(G372:G373)</f>
        <v>0</v>
      </c>
      <c r="H369" s="3">
        <f>SUM(F369:G369)</f>
        <v>36467</v>
      </c>
      <c r="I369" s="3">
        <f>SUM(I372:I373)</f>
        <v>473</v>
      </c>
      <c r="J369" s="3">
        <f>SUM(J372:J373)</f>
        <v>0</v>
      </c>
      <c r="K369" s="28">
        <f t="shared" si="84"/>
        <v>99.49253812784765</v>
      </c>
      <c r="L369" s="28"/>
      <c r="M369" s="28">
        <f t="shared" si="85"/>
        <v>99.49253812784765</v>
      </c>
    </row>
    <row r="370" spans="1:13" s="29" customFormat="1" ht="17.25" customHeight="1">
      <c r="A370" s="43" t="s">
        <v>185</v>
      </c>
      <c r="B370" s="47"/>
      <c r="C370" s="3">
        <f>SUM(C374:C376)+C371</f>
        <v>283903</v>
      </c>
      <c r="D370" s="3">
        <f>SUM(D374:D376)+D371</f>
        <v>2700</v>
      </c>
      <c r="E370" s="3">
        <f>SUM(C370:D370)</f>
        <v>286603</v>
      </c>
      <c r="F370" s="3">
        <f>SUM(F374:F376)+F371</f>
        <v>274906</v>
      </c>
      <c r="G370" s="3">
        <f>SUM(G374:G376)+G371</f>
        <v>2700</v>
      </c>
      <c r="H370" s="3">
        <f>SUM(F370:G370)</f>
        <v>277606</v>
      </c>
      <c r="I370" s="3">
        <f>SUM(I374:I376)+I371</f>
        <v>1472</v>
      </c>
      <c r="J370" s="3">
        <f>SUM(J374:J376)+J371</f>
        <v>0</v>
      </c>
      <c r="K370" s="28">
        <f t="shared" si="84"/>
        <v>96.83095987009648</v>
      </c>
      <c r="L370" s="28">
        <f t="shared" si="84"/>
        <v>100</v>
      </c>
      <c r="M370" s="28">
        <f t="shared" si="85"/>
        <v>96.86081443669467</v>
      </c>
    </row>
    <row r="371" spans="1:13" ht="17.25" customHeight="1">
      <c r="A371" s="56" t="s">
        <v>283</v>
      </c>
      <c r="B371" s="13" t="s">
        <v>69</v>
      </c>
      <c r="C371" s="1">
        <v>1600</v>
      </c>
      <c r="D371" s="1"/>
      <c r="E371" s="1">
        <f t="shared" si="82"/>
        <v>1600</v>
      </c>
      <c r="F371" s="1">
        <v>1600</v>
      </c>
      <c r="G371" s="1"/>
      <c r="H371" s="1">
        <f t="shared" si="83"/>
        <v>1600</v>
      </c>
      <c r="I371" s="1"/>
      <c r="J371" s="1"/>
      <c r="K371" s="14">
        <f t="shared" si="84"/>
        <v>100</v>
      </c>
      <c r="L371" s="14"/>
      <c r="M371" s="14">
        <f t="shared" si="85"/>
        <v>100</v>
      </c>
    </row>
    <row r="372" spans="1:13" ht="17.25" customHeight="1">
      <c r="A372" s="44" t="s">
        <v>201</v>
      </c>
      <c r="B372" s="13" t="s">
        <v>51</v>
      </c>
      <c r="C372" s="1">
        <v>32257</v>
      </c>
      <c r="D372" s="1"/>
      <c r="E372" s="1">
        <f t="shared" si="82"/>
        <v>32257</v>
      </c>
      <c r="F372" s="1">
        <v>32103</v>
      </c>
      <c r="G372" s="1"/>
      <c r="H372" s="1">
        <f t="shared" si="83"/>
        <v>32103</v>
      </c>
      <c r="I372" s="1">
        <v>421</v>
      </c>
      <c r="J372" s="1"/>
      <c r="K372" s="14">
        <f t="shared" si="84"/>
        <v>99.5225842452801</v>
      </c>
      <c r="L372" s="14"/>
      <c r="M372" s="14">
        <f t="shared" si="85"/>
        <v>99.5225842452801</v>
      </c>
    </row>
    <row r="373" spans="1:13" ht="17.25" customHeight="1">
      <c r="A373" s="15" t="s">
        <v>124</v>
      </c>
      <c r="B373" s="13" t="s">
        <v>52</v>
      </c>
      <c r="C373" s="1">
        <v>4396</v>
      </c>
      <c r="D373" s="1"/>
      <c r="E373" s="1">
        <f t="shared" si="82"/>
        <v>4396</v>
      </c>
      <c r="F373" s="1">
        <v>4364</v>
      </c>
      <c r="G373" s="1"/>
      <c r="H373" s="1">
        <f t="shared" si="83"/>
        <v>4364</v>
      </c>
      <c r="I373" s="1">
        <v>52</v>
      </c>
      <c r="J373" s="1"/>
      <c r="K373" s="14">
        <f t="shared" si="84"/>
        <v>99.27206551410373</v>
      </c>
      <c r="L373" s="14"/>
      <c r="M373" s="14">
        <f t="shared" si="85"/>
        <v>99.27206551410373</v>
      </c>
    </row>
    <row r="374" spans="1:13" ht="17.25" customHeight="1">
      <c r="A374" s="15" t="s">
        <v>198</v>
      </c>
      <c r="B374" s="13" t="s">
        <v>53</v>
      </c>
      <c r="C374" s="1">
        <v>593</v>
      </c>
      <c r="D374" s="1"/>
      <c r="E374" s="1">
        <f t="shared" si="82"/>
        <v>593</v>
      </c>
      <c r="F374" s="1">
        <v>593</v>
      </c>
      <c r="G374" s="1"/>
      <c r="H374" s="1">
        <f t="shared" si="83"/>
        <v>593</v>
      </c>
      <c r="I374" s="1"/>
      <c r="J374" s="1"/>
      <c r="K374" s="14">
        <f t="shared" si="84"/>
        <v>100</v>
      </c>
      <c r="L374" s="14"/>
      <c r="M374" s="14">
        <f t="shared" si="85"/>
        <v>100</v>
      </c>
    </row>
    <row r="375" spans="1:13" ht="17.25" customHeight="1">
      <c r="A375" s="15" t="s">
        <v>123</v>
      </c>
      <c r="B375" s="13" t="s">
        <v>37</v>
      </c>
      <c r="C375" s="1">
        <v>70000</v>
      </c>
      <c r="D375" s="1"/>
      <c r="E375" s="1">
        <f t="shared" si="82"/>
        <v>70000</v>
      </c>
      <c r="F375" s="1">
        <v>64191</v>
      </c>
      <c r="G375" s="1"/>
      <c r="H375" s="1">
        <f t="shared" si="83"/>
        <v>64191</v>
      </c>
      <c r="I375" s="1"/>
      <c r="J375" s="1"/>
      <c r="K375" s="14">
        <f t="shared" si="84"/>
        <v>91.70142857142856</v>
      </c>
      <c r="L375" s="14"/>
      <c r="M375" s="14">
        <f t="shared" si="85"/>
        <v>91.70142857142856</v>
      </c>
    </row>
    <row r="376" spans="1:13" ht="17.25" customHeight="1">
      <c r="A376" s="15" t="s">
        <v>122</v>
      </c>
      <c r="B376" s="13" t="s">
        <v>32</v>
      </c>
      <c r="C376" s="1">
        <v>211710</v>
      </c>
      <c r="D376" s="1">
        <v>2700</v>
      </c>
      <c r="E376" s="1">
        <f t="shared" si="82"/>
        <v>214410</v>
      </c>
      <c r="F376" s="1">
        <v>208522</v>
      </c>
      <c r="G376" s="1">
        <v>2700</v>
      </c>
      <c r="H376" s="1">
        <f t="shared" si="83"/>
        <v>211222</v>
      </c>
      <c r="I376" s="1">
        <v>1472</v>
      </c>
      <c r="J376" s="1"/>
      <c r="K376" s="14">
        <f t="shared" si="84"/>
        <v>98.49416654858061</v>
      </c>
      <c r="L376" s="14">
        <f t="shared" si="84"/>
        <v>100</v>
      </c>
      <c r="M376" s="14">
        <f t="shared" si="85"/>
        <v>98.51312905181662</v>
      </c>
    </row>
    <row r="377" spans="1:13" ht="17.25" customHeight="1">
      <c r="A377" s="15"/>
      <c r="B377" s="4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4"/>
    </row>
    <row r="378" spans="1:13" ht="17.25" customHeight="1">
      <c r="A378" s="2" t="s">
        <v>10</v>
      </c>
      <c r="B378" s="39" t="s">
        <v>75</v>
      </c>
      <c r="C378" s="2">
        <f>SUM(C379:C382)</f>
        <v>1064000</v>
      </c>
      <c r="D378" s="2">
        <f>SUM(D379:D382)</f>
        <v>0</v>
      </c>
      <c r="E378" s="2">
        <f>C378+D378</f>
        <v>1064000</v>
      </c>
      <c r="F378" s="2">
        <f>SUM(F379:F382)</f>
        <v>901121</v>
      </c>
      <c r="G378" s="2">
        <f>SUM(G379:G382)</f>
        <v>0</v>
      </c>
      <c r="H378" s="2">
        <f>F378+G378</f>
        <v>901121</v>
      </c>
      <c r="I378" s="2">
        <f>SUM(I379:I382)</f>
        <v>1669</v>
      </c>
      <c r="J378" s="2">
        <f>SUM(J379:J382)</f>
        <v>0</v>
      </c>
      <c r="K378" s="33">
        <f>F378/C378*100</f>
        <v>84.69182330827067</v>
      </c>
      <c r="L378" s="33"/>
      <c r="M378" s="33">
        <f>H378/E378*100</f>
        <v>84.69182330827067</v>
      </c>
    </row>
    <row r="379" spans="1:13" s="29" customFormat="1" ht="17.25" customHeight="1">
      <c r="A379" s="43" t="s">
        <v>186</v>
      </c>
      <c r="B379" s="47"/>
      <c r="C379" s="3">
        <f>SUM(C391)</f>
        <v>62429</v>
      </c>
      <c r="D379" s="3">
        <f>SUM(D391)</f>
        <v>0</v>
      </c>
      <c r="E379" s="3">
        <f>SUM(C379:D379)</f>
        <v>62429</v>
      </c>
      <c r="F379" s="3">
        <f>SUM(F391)</f>
        <v>57829</v>
      </c>
      <c r="G379" s="3">
        <f>SUM(G391)</f>
        <v>0</v>
      </c>
      <c r="H379" s="3">
        <f>SUM(F379:G379)</f>
        <v>57829</v>
      </c>
      <c r="I379" s="3">
        <f>SUM(I391)</f>
        <v>281</v>
      </c>
      <c r="J379" s="3">
        <f>SUM(J391)</f>
        <v>0</v>
      </c>
      <c r="K379" s="28">
        <f>F379/C379*100</f>
        <v>92.63162953114738</v>
      </c>
      <c r="L379" s="28"/>
      <c r="M379" s="28">
        <f>H379/E379*100</f>
        <v>92.63162953114738</v>
      </c>
    </row>
    <row r="380" spans="1:13" s="29" customFormat="1" ht="17.25" customHeight="1">
      <c r="A380" s="53" t="s">
        <v>188</v>
      </c>
      <c r="B380" s="47"/>
      <c r="C380" s="3">
        <f>SUM(C385+C392)</f>
        <v>317000</v>
      </c>
      <c r="D380" s="3">
        <f>SUM(D385+D392)</f>
        <v>0</v>
      </c>
      <c r="E380" s="3">
        <f>SUM(C380:D380)</f>
        <v>317000</v>
      </c>
      <c r="F380" s="3">
        <f>SUM(F385+F392)</f>
        <v>313360</v>
      </c>
      <c r="G380" s="3">
        <f>SUM(G385+G392)</f>
        <v>0</v>
      </c>
      <c r="H380" s="3">
        <f>SUM(F380:G380)</f>
        <v>313360</v>
      </c>
      <c r="I380" s="3">
        <f>SUM(I385+I392)</f>
        <v>0</v>
      </c>
      <c r="J380" s="3">
        <f>SUM(J385+J392)</f>
        <v>0</v>
      </c>
      <c r="K380" s="28">
        <f>F380/C380*100</f>
        <v>98.85173501577287</v>
      </c>
      <c r="L380" s="28"/>
      <c r="M380" s="28">
        <f>H380/E380*100</f>
        <v>98.85173501577287</v>
      </c>
    </row>
    <row r="381" spans="1:13" s="29" customFormat="1" ht="17.25" customHeight="1">
      <c r="A381" s="43" t="s">
        <v>185</v>
      </c>
      <c r="B381" s="47"/>
      <c r="C381" s="3">
        <f>SUM(C393+C408)</f>
        <v>619571</v>
      </c>
      <c r="D381" s="3">
        <f>SUM(D393+D408)</f>
        <v>0</v>
      </c>
      <c r="E381" s="3">
        <f>SUM(C381:D381)</f>
        <v>619571</v>
      </c>
      <c r="F381" s="3">
        <f>SUM(F393+F408)</f>
        <v>464932</v>
      </c>
      <c r="G381" s="3">
        <f>SUM(G393+G408)</f>
        <v>0</v>
      </c>
      <c r="H381" s="3">
        <f>SUM(F381:G381)</f>
        <v>464932</v>
      </c>
      <c r="I381" s="3">
        <f>SUM(I393+I408)</f>
        <v>1388</v>
      </c>
      <c r="J381" s="3">
        <f>SUM(J393+J408)</f>
        <v>0</v>
      </c>
      <c r="K381" s="28">
        <f>F381/C381*100</f>
        <v>75.04095575809714</v>
      </c>
      <c r="L381" s="28"/>
      <c r="M381" s="28">
        <f>H381/E381*100</f>
        <v>75.04095575809714</v>
      </c>
    </row>
    <row r="382" spans="1:13" s="29" customFormat="1" ht="17.25" customHeight="1">
      <c r="A382" s="30" t="s">
        <v>187</v>
      </c>
      <c r="B382" s="47"/>
      <c r="C382" s="3">
        <f>C386</f>
        <v>65000</v>
      </c>
      <c r="D382" s="3">
        <f>D386</f>
        <v>0</v>
      </c>
      <c r="E382" s="3">
        <f>SUM(C382:D382)</f>
        <v>65000</v>
      </c>
      <c r="F382" s="3">
        <f>F386</f>
        <v>65000</v>
      </c>
      <c r="G382" s="3">
        <f>G386</f>
        <v>0</v>
      </c>
      <c r="H382" s="3">
        <f>SUM(F382:G382)</f>
        <v>65000</v>
      </c>
      <c r="I382" s="3">
        <f>I386</f>
        <v>0</v>
      </c>
      <c r="J382" s="3">
        <f>J386</f>
        <v>0</v>
      </c>
      <c r="K382" s="28">
        <f>F382/C382*100</f>
        <v>100</v>
      </c>
      <c r="L382" s="28"/>
      <c r="M382" s="28">
        <f>H382/E382*100</f>
        <v>100</v>
      </c>
    </row>
    <row r="383" spans="1:13" ht="17.25" customHeight="1">
      <c r="A383" s="37"/>
      <c r="B383" s="39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3"/>
    </row>
    <row r="384" spans="1:13" s="42" customFormat="1" ht="17.25" customHeight="1">
      <c r="A384" s="41" t="s">
        <v>184</v>
      </c>
      <c r="B384" s="48">
        <v>85149</v>
      </c>
      <c r="C384" s="2">
        <f>SUM(C387:C388)</f>
        <v>100000</v>
      </c>
      <c r="D384" s="2">
        <f>SUM(D387:D388)</f>
        <v>0</v>
      </c>
      <c r="E384" s="2">
        <f>SUM(C384:D384)</f>
        <v>100000</v>
      </c>
      <c r="F384" s="2">
        <f>SUM(F387:F388)</f>
        <v>100000</v>
      </c>
      <c r="G384" s="2">
        <f>SUM(G387:G388)</f>
        <v>0</v>
      </c>
      <c r="H384" s="2">
        <f>SUM(F384:G384)</f>
        <v>100000</v>
      </c>
      <c r="I384" s="2">
        <f>SUM(I387:I388)</f>
        <v>0</v>
      </c>
      <c r="J384" s="2">
        <f>SUM(J387:J388)</f>
        <v>0</v>
      </c>
      <c r="K384" s="33">
        <f>F384/C384*100</f>
        <v>100</v>
      </c>
      <c r="L384" s="33"/>
      <c r="M384" s="33">
        <f>H384/E384*100</f>
        <v>100</v>
      </c>
    </row>
    <row r="385" spans="1:13" s="29" customFormat="1" ht="17.25" customHeight="1">
      <c r="A385" s="53" t="s">
        <v>188</v>
      </c>
      <c r="B385" s="47"/>
      <c r="C385" s="3">
        <f>SUM(C387)</f>
        <v>35000</v>
      </c>
      <c r="D385" s="3">
        <f>SUM(D387)</f>
        <v>0</v>
      </c>
      <c r="E385" s="3">
        <f>SUM(C385:D385)</f>
        <v>35000</v>
      </c>
      <c r="F385" s="3">
        <f>SUM(F387)</f>
        <v>35000</v>
      </c>
      <c r="G385" s="3">
        <f>SUM(G387)</f>
        <v>0</v>
      </c>
      <c r="H385" s="3">
        <f>SUM(F385:G385)</f>
        <v>35000</v>
      </c>
      <c r="I385" s="3">
        <f>SUM(I387)</f>
        <v>0</v>
      </c>
      <c r="J385" s="3">
        <f>SUM(J387)</f>
        <v>0</v>
      </c>
      <c r="K385" s="28">
        <f>F385/C385*100</f>
        <v>100</v>
      </c>
      <c r="L385" s="28"/>
      <c r="M385" s="28">
        <f>H385/E385*100</f>
        <v>100</v>
      </c>
    </row>
    <row r="386" spans="1:13" s="29" customFormat="1" ht="17.25" customHeight="1">
      <c r="A386" s="53" t="s">
        <v>187</v>
      </c>
      <c r="B386" s="47"/>
      <c r="C386" s="3">
        <f>C388</f>
        <v>65000</v>
      </c>
      <c r="D386" s="3">
        <f>D388</f>
        <v>0</v>
      </c>
      <c r="E386" s="3">
        <f>SUM(C386:D386)</f>
        <v>65000</v>
      </c>
      <c r="F386" s="3">
        <f>F388</f>
        <v>65000</v>
      </c>
      <c r="G386" s="3">
        <f>G388</f>
        <v>0</v>
      </c>
      <c r="H386" s="3">
        <f>SUM(F386:G386)</f>
        <v>65000</v>
      </c>
      <c r="I386" s="3">
        <f>I388</f>
        <v>0</v>
      </c>
      <c r="J386" s="3">
        <f>J388</f>
        <v>0</v>
      </c>
      <c r="K386" s="28">
        <f>F386/C386*100</f>
        <v>100</v>
      </c>
      <c r="L386" s="28"/>
      <c r="M386" s="28">
        <f>H386/E386*100</f>
        <v>100</v>
      </c>
    </row>
    <row r="387" spans="1:13" ht="17.25" customHeight="1">
      <c r="A387" s="15" t="s">
        <v>227</v>
      </c>
      <c r="B387" s="13" t="s">
        <v>112</v>
      </c>
      <c r="C387" s="1">
        <v>35000</v>
      </c>
      <c r="D387" s="1"/>
      <c r="E387" s="1">
        <f>SUM(C387:D387)</f>
        <v>35000</v>
      </c>
      <c r="F387" s="1">
        <v>35000</v>
      </c>
      <c r="G387" s="1"/>
      <c r="H387" s="1">
        <f>SUM(F387:G387)</f>
        <v>35000</v>
      </c>
      <c r="I387" s="1"/>
      <c r="J387" s="1"/>
      <c r="K387" s="14">
        <f>F387/C387*100</f>
        <v>100</v>
      </c>
      <c r="L387" s="14"/>
      <c r="M387" s="14">
        <f>H387/E387*100</f>
        <v>100</v>
      </c>
    </row>
    <row r="388" spans="1:13" ht="17.25" customHeight="1">
      <c r="A388" s="15" t="s">
        <v>228</v>
      </c>
      <c r="B388" s="13" t="s">
        <v>180</v>
      </c>
      <c r="C388" s="1">
        <v>65000</v>
      </c>
      <c r="D388" s="1"/>
      <c r="E388" s="1">
        <f>SUM(C388:D388)</f>
        <v>65000</v>
      </c>
      <c r="F388" s="1">
        <v>65000</v>
      </c>
      <c r="G388" s="1"/>
      <c r="H388" s="1">
        <f>SUM(F388:G388)</f>
        <v>65000</v>
      </c>
      <c r="I388" s="1"/>
      <c r="J388" s="1"/>
      <c r="K388" s="14">
        <f>F388/C388*100</f>
        <v>100</v>
      </c>
      <c r="L388" s="14"/>
      <c r="M388" s="14">
        <f>H388/E388*100</f>
        <v>100</v>
      </c>
    </row>
    <row r="389" spans="1:13" ht="17.25" customHeight="1">
      <c r="A389" s="1"/>
      <c r="B389" s="4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4"/>
    </row>
    <row r="390" spans="1:13" s="42" customFormat="1" ht="17.25" customHeight="1">
      <c r="A390" s="41" t="s">
        <v>226</v>
      </c>
      <c r="B390" s="48">
        <v>85154</v>
      </c>
      <c r="C390" s="2">
        <f>SUM(C391:C393)</f>
        <v>960000</v>
      </c>
      <c r="D390" s="2">
        <f>SUM(D391:D393)</f>
        <v>0</v>
      </c>
      <c r="E390" s="2">
        <f>SUM(C390:D390)</f>
        <v>960000</v>
      </c>
      <c r="F390" s="2">
        <f>SUM(F391:F393)</f>
        <v>797566</v>
      </c>
      <c r="G390" s="2">
        <f>SUM(G391:G393)</f>
        <v>0</v>
      </c>
      <c r="H390" s="2">
        <f>F390+G390</f>
        <v>797566</v>
      </c>
      <c r="I390" s="2">
        <f>SUM(I391:I393)</f>
        <v>1669</v>
      </c>
      <c r="J390" s="2">
        <f>SUM(J391:J393)</f>
        <v>0</v>
      </c>
      <c r="K390" s="33">
        <f aca="true" t="shared" si="86" ref="K390:K405">F390/C390*100</f>
        <v>83.07979166666667</v>
      </c>
      <c r="L390" s="33"/>
      <c r="M390" s="33">
        <f aca="true" t="shared" si="87" ref="M390:M405">H390/E390*100</f>
        <v>83.07979166666667</v>
      </c>
    </row>
    <row r="391" spans="1:13" s="29" customFormat="1" ht="17.25" customHeight="1">
      <c r="A391" s="43" t="s">
        <v>186</v>
      </c>
      <c r="B391" s="47"/>
      <c r="C391" s="3">
        <f>SUM(C398:C400)</f>
        <v>62429</v>
      </c>
      <c r="D391" s="3">
        <f>SUM(D398:D400)</f>
        <v>0</v>
      </c>
      <c r="E391" s="3">
        <f>SUM(C391:D391)</f>
        <v>62429</v>
      </c>
      <c r="F391" s="3">
        <f>SUM(F398:F400)</f>
        <v>57829</v>
      </c>
      <c r="G391" s="3">
        <f>SUM(G398:G400)</f>
        <v>0</v>
      </c>
      <c r="H391" s="3">
        <f>SUM(F391:G391)</f>
        <v>57829</v>
      </c>
      <c r="I391" s="3">
        <f>SUM(I398:I400)</f>
        <v>281</v>
      </c>
      <c r="J391" s="3">
        <f>SUM(J398:J400)</f>
        <v>0</v>
      </c>
      <c r="K391" s="28">
        <f t="shared" si="86"/>
        <v>92.63162953114738</v>
      </c>
      <c r="L391" s="28"/>
      <c r="M391" s="28">
        <f t="shared" si="87"/>
        <v>92.63162953114738</v>
      </c>
    </row>
    <row r="392" spans="1:13" s="29" customFormat="1" ht="17.25" customHeight="1">
      <c r="A392" s="53" t="s">
        <v>188</v>
      </c>
      <c r="B392" s="47"/>
      <c r="C392" s="3">
        <f>SUM(C394:C395)</f>
        <v>282000</v>
      </c>
      <c r="D392" s="3">
        <f>SUM(D394:D395)</f>
        <v>0</v>
      </c>
      <c r="E392" s="3">
        <f>SUM(C392:D392)</f>
        <v>282000</v>
      </c>
      <c r="F392" s="3">
        <f>SUM(F394:F395)</f>
        <v>278360</v>
      </c>
      <c r="G392" s="3">
        <f>SUM(G394:G395)</f>
        <v>0</v>
      </c>
      <c r="H392" s="3">
        <f>SUM(F392:G392)</f>
        <v>278360</v>
      </c>
      <c r="I392" s="3">
        <f>SUM(I394:I395)</f>
        <v>0</v>
      </c>
      <c r="J392" s="3">
        <f>SUM(J394:J395)</f>
        <v>0</v>
      </c>
      <c r="K392" s="28">
        <f t="shared" si="86"/>
        <v>98.70921985815603</v>
      </c>
      <c r="L392" s="28"/>
      <c r="M392" s="28">
        <f t="shared" si="87"/>
        <v>98.70921985815603</v>
      </c>
    </row>
    <row r="393" spans="1:13" s="29" customFormat="1" ht="17.25" customHeight="1">
      <c r="A393" s="43" t="s">
        <v>185</v>
      </c>
      <c r="B393" s="47"/>
      <c r="C393" s="3">
        <f>SUM(C401:C405)+C396+C397</f>
        <v>615571</v>
      </c>
      <c r="D393" s="3">
        <f>SUM(D401:D405)+D396+D397</f>
        <v>0</v>
      </c>
      <c r="E393" s="3">
        <f>SUM(C393:D393)</f>
        <v>615571</v>
      </c>
      <c r="F393" s="3">
        <f>SUM(F401:F405)+F396+F397</f>
        <v>461377</v>
      </c>
      <c r="G393" s="3">
        <f>SUM(G401:G405)+G396+G397</f>
        <v>0</v>
      </c>
      <c r="H393" s="3">
        <f>SUM(F393:G393)</f>
        <v>461377</v>
      </c>
      <c r="I393" s="3">
        <f>SUM(I401:I405)+I396+I397</f>
        <v>1388</v>
      </c>
      <c r="J393" s="3">
        <f>SUM(J401:J405)+J396+J397</f>
        <v>0</v>
      </c>
      <c r="K393" s="28">
        <f t="shared" si="86"/>
        <v>74.95106169718846</v>
      </c>
      <c r="L393" s="28"/>
      <c r="M393" s="28">
        <f t="shared" si="87"/>
        <v>74.95106169718846</v>
      </c>
    </row>
    <row r="394" spans="1:13" ht="17.25" customHeight="1">
      <c r="A394" s="15" t="s">
        <v>227</v>
      </c>
      <c r="B394" s="13" t="s">
        <v>112</v>
      </c>
      <c r="C394" s="1">
        <v>50000</v>
      </c>
      <c r="D394" s="1"/>
      <c r="E394" s="1">
        <f>SUM(C394:D394)</f>
        <v>50000</v>
      </c>
      <c r="F394" s="1">
        <v>50000</v>
      </c>
      <c r="G394" s="1"/>
      <c r="H394" s="1">
        <f>F394+G394</f>
        <v>50000</v>
      </c>
      <c r="I394" s="1"/>
      <c r="J394" s="1"/>
      <c r="K394" s="14">
        <f t="shared" si="86"/>
        <v>100</v>
      </c>
      <c r="L394" s="14"/>
      <c r="M394" s="14">
        <f t="shared" si="87"/>
        <v>100</v>
      </c>
    </row>
    <row r="395" spans="1:13" ht="17.25" customHeight="1">
      <c r="A395" s="15" t="s">
        <v>139</v>
      </c>
      <c r="B395" s="13" t="s">
        <v>45</v>
      </c>
      <c r="C395" s="1">
        <v>232000</v>
      </c>
      <c r="D395" s="1"/>
      <c r="E395" s="1">
        <f aca="true" t="shared" si="88" ref="E395:E405">C395+D395</f>
        <v>232000</v>
      </c>
      <c r="F395" s="1">
        <v>228360</v>
      </c>
      <c r="G395" s="1"/>
      <c r="H395" s="1">
        <f aca="true" t="shared" si="89" ref="H395:H405">F395+G395</f>
        <v>228360</v>
      </c>
      <c r="I395" s="1"/>
      <c r="J395" s="1"/>
      <c r="K395" s="14">
        <f t="shared" si="86"/>
        <v>98.43103448275862</v>
      </c>
      <c r="L395" s="14"/>
      <c r="M395" s="14">
        <f t="shared" si="87"/>
        <v>98.43103448275862</v>
      </c>
    </row>
    <row r="396" spans="1:13" ht="17.25" customHeight="1">
      <c r="A396" s="56" t="s">
        <v>211</v>
      </c>
      <c r="B396" s="13" t="s">
        <v>41</v>
      </c>
      <c r="C396" s="1">
        <v>66000</v>
      </c>
      <c r="D396" s="1"/>
      <c r="E396" s="1">
        <f t="shared" si="88"/>
        <v>66000</v>
      </c>
      <c r="F396" s="1">
        <v>65358</v>
      </c>
      <c r="G396" s="1"/>
      <c r="H396" s="1">
        <f t="shared" si="89"/>
        <v>65358</v>
      </c>
      <c r="I396" s="1">
        <v>963</v>
      </c>
      <c r="J396" s="1"/>
      <c r="K396" s="14">
        <f t="shared" si="86"/>
        <v>99.02727272727273</v>
      </c>
      <c r="L396" s="14"/>
      <c r="M396" s="14">
        <f t="shared" si="87"/>
        <v>99.02727272727273</v>
      </c>
    </row>
    <row r="397" spans="1:13" ht="17.25" customHeight="1">
      <c r="A397" s="56" t="s">
        <v>130</v>
      </c>
      <c r="B397" s="13" t="s">
        <v>80</v>
      </c>
      <c r="C397" s="1">
        <v>25100</v>
      </c>
      <c r="D397" s="1"/>
      <c r="E397" s="1">
        <f t="shared" si="88"/>
        <v>25100</v>
      </c>
      <c r="F397" s="1">
        <v>25100</v>
      </c>
      <c r="G397" s="1"/>
      <c r="H397" s="1">
        <f t="shared" si="89"/>
        <v>25100</v>
      </c>
      <c r="I397" s="1"/>
      <c r="J397" s="1"/>
      <c r="K397" s="14">
        <f t="shared" si="86"/>
        <v>100</v>
      </c>
      <c r="L397" s="14"/>
      <c r="M397" s="14">
        <f t="shared" si="87"/>
        <v>100</v>
      </c>
    </row>
    <row r="398" spans="1:13" ht="17.25" customHeight="1">
      <c r="A398" s="56" t="s">
        <v>200</v>
      </c>
      <c r="B398" s="13" t="s">
        <v>48</v>
      </c>
      <c r="C398" s="1">
        <v>41080</v>
      </c>
      <c r="D398" s="1"/>
      <c r="E398" s="1">
        <f t="shared" si="88"/>
        <v>41080</v>
      </c>
      <c r="F398" s="1">
        <v>37472</v>
      </c>
      <c r="G398" s="1"/>
      <c r="H398" s="1">
        <f t="shared" si="89"/>
        <v>37472</v>
      </c>
      <c r="I398" s="1"/>
      <c r="J398" s="1"/>
      <c r="K398" s="14">
        <f t="shared" si="86"/>
        <v>91.21713729308667</v>
      </c>
      <c r="L398" s="14"/>
      <c r="M398" s="14">
        <f t="shared" si="87"/>
        <v>91.21713729308667</v>
      </c>
    </row>
    <row r="399" spans="1:13" ht="17.25" customHeight="1">
      <c r="A399" s="44" t="s">
        <v>201</v>
      </c>
      <c r="B399" s="13" t="s">
        <v>51</v>
      </c>
      <c r="C399" s="1">
        <v>18828</v>
      </c>
      <c r="D399" s="1"/>
      <c r="E399" s="1">
        <f t="shared" si="88"/>
        <v>18828</v>
      </c>
      <c r="F399" s="1">
        <v>17943</v>
      </c>
      <c r="G399" s="1"/>
      <c r="H399" s="1">
        <f t="shared" si="89"/>
        <v>17943</v>
      </c>
      <c r="I399" s="1">
        <v>260</v>
      </c>
      <c r="J399" s="1"/>
      <c r="K399" s="14">
        <f t="shared" si="86"/>
        <v>95.2995538559592</v>
      </c>
      <c r="L399" s="14"/>
      <c r="M399" s="14">
        <f t="shared" si="87"/>
        <v>95.2995538559592</v>
      </c>
    </row>
    <row r="400" spans="1:13" ht="17.25" customHeight="1">
      <c r="A400" s="15" t="s">
        <v>124</v>
      </c>
      <c r="B400" s="13" t="s">
        <v>52</v>
      </c>
      <c r="C400" s="1">
        <v>2521</v>
      </c>
      <c r="D400" s="1"/>
      <c r="E400" s="1">
        <f t="shared" si="88"/>
        <v>2521</v>
      </c>
      <c r="F400" s="1">
        <v>2414</v>
      </c>
      <c r="G400" s="1"/>
      <c r="H400" s="1">
        <f t="shared" si="89"/>
        <v>2414</v>
      </c>
      <c r="I400" s="1">
        <v>21</v>
      </c>
      <c r="J400" s="1"/>
      <c r="K400" s="14">
        <f t="shared" si="86"/>
        <v>95.75565251884173</v>
      </c>
      <c r="L400" s="14"/>
      <c r="M400" s="14">
        <f t="shared" si="87"/>
        <v>95.75565251884173</v>
      </c>
    </row>
    <row r="401" spans="1:13" ht="17.25" customHeight="1">
      <c r="A401" s="15" t="s">
        <v>198</v>
      </c>
      <c r="B401" s="13" t="s">
        <v>53</v>
      </c>
      <c r="C401" s="1">
        <v>144174</v>
      </c>
      <c r="D401" s="1"/>
      <c r="E401" s="1">
        <f t="shared" si="88"/>
        <v>144174</v>
      </c>
      <c r="F401" s="1">
        <v>138395</v>
      </c>
      <c r="G401" s="1"/>
      <c r="H401" s="1">
        <f t="shared" si="89"/>
        <v>138395</v>
      </c>
      <c r="I401" s="1"/>
      <c r="J401" s="1"/>
      <c r="K401" s="14">
        <f t="shared" si="86"/>
        <v>95.99164897970508</v>
      </c>
      <c r="L401" s="14"/>
      <c r="M401" s="14">
        <f t="shared" si="87"/>
        <v>95.99164897970508</v>
      </c>
    </row>
    <row r="402" spans="1:13" ht="17.25" customHeight="1">
      <c r="A402" s="15" t="s">
        <v>128</v>
      </c>
      <c r="B402" s="13" t="s">
        <v>79</v>
      </c>
      <c r="C402" s="1">
        <v>17640</v>
      </c>
      <c r="D402" s="1"/>
      <c r="E402" s="1">
        <f t="shared" si="88"/>
        <v>17640</v>
      </c>
      <c r="F402" s="1">
        <v>17630</v>
      </c>
      <c r="G402" s="1"/>
      <c r="H402" s="1">
        <f t="shared" si="89"/>
        <v>17630</v>
      </c>
      <c r="I402" s="1"/>
      <c r="J402" s="1"/>
      <c r="K402" s="14">
        <f t="shared" si="86"/>
        <v>99.94331065759637</v>
      </c>
      <c r="L402" s="14"/>
      <c r="M402" s="14">
        <f t="shared" si="87"/>
        <v>99.94331065759637</v>
      </c>
    </row>
    <row r="403" spans="1:13" ht="17.25" customHeight="1">
      <c r="A403" s="15" t="s">
        <v>179</v>
      </c>
      <c r="B403" s="13" t="s">
        <v>61</v>
      </c>
      <c r="C403" s="1">
        <v>33100</v>
      </c>
      <c r="D403" s="1"/>
      <c r="E403" s="1">
        <f t="shared" si="88"/>
        <v>33100</v>
      </c>
      <c r="F403" s="1">
        <v>30372</v>
      </c>
      <c r="G403" s="1"/>
      <c r="H403" s="1">
        <f t="shared" si="89"/>
        <v>30372</v>
      </c>
      <c r="I403" s="1"/>
      <c r="J403" s="1"/>
      <c r="K403" s="14">
        <f t="shared" si="86"/>
        <v>91.7583081570997</v>
      </c>
      <c r="L403" s="14"/>
      <c r="M403" s="14">
        <f t="shared" si="87"/>
        <v>91.7583081570997</v>
      </c>
    </row>
    <row r="404" spans="1:13" ht="17.25" customHeight="1">
      <c r="A404" s="15" t="s">
        <v>125</v>
      </c>
      <c r="B404" s="13" t="s">
        <v>55</v>
      </c>
      <c r="C404" s="1">
        <v>4500</v>
      </c>
      <c r="D404" s="1"/>
      <c r="E404" s="1">
        <f t="shared" si="88"/>
        <v>4500</v>
      </c>
      <c r="F404" s="1">
        <v>4500</v>
      </c>
      <c r="G404" s="1"/>
      <c r="H404" s="1">
        <f t="shared" si="89"/>
        <v>4500</v>
      </c>
      <c r="I404" s="1"/>
      <c r="J404" s="1"/>
      <c r="K404" s="14">
        <f t="shared" si="86"/>
        <v>100</v>
      </c>
      <c r="L404" s="14"/>
      <c r="M404" s="14">
        <f t="shared" si="87"/>
        <v>100</v>
      </c>
    </row>
    <row r="405" spans="1:13" ht="17.25" customHeight="1">
      <c r="A405" s="15" t="s">
        <v>122</v>
      </c>
      <c r="B405" s="13" t="s">
        <v>32</v>
      </c>
      <c r="C405" s="1">
        <v>325057</v>
      </c>
      <c r="D405" s="1"/>
      <c r="E405" s="1">
        <f t="shared" si="88"/>
        <v>325057</v>
      </c>
      <c r="F405" s="1">
        <v>180022</v>
      </c>
      <c r="G405" s="1"/>
      <c r="H405" s="1">
        <f t="shared" si="89"/>
        <v>180022</v>
      </c>
      <c r="I405" s="1">
        <v>425</v>
      </c>
      <c r="J405" s="1"/>
      <c r="K405" s="14">
        <f t="shared" si="86"/>
        <v>55.38167152222533</v>
      </c>
      <c r="L405" s="14"/>
      <c r="M405" s="14">
        <f t="shared" si="87"/>
        <v>55.38167152222533</v>
      </c>
    </row>
    <row r="406" spans="1:13" ht="17.25" customHeight="1">
      <c r="A406" s="1"/>
      <c r="B406" s="4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4"/>
    </row>
    <row r="407" spans="1:13" s="42" customFormat="1" ht="17.25" customHeight="1">
      <c r="A407" s="41" t="s">
        <v>268</v>
      </c>
      <c r="B407" s="48">
        <v>85195</v>
      </c>
      <c r="C407" s="2">
        <f>SUM(C409:C410)</f>
        <v>4000</v>
      </c>
      <c r="D407" s="2">
        <f>SUM(D409:D410)</f>
        <v>0</v>
      </c>
      <c r="E407" s="2">
        <f>C407+D407</f>
        <v>4000</v>
      </c>
      <c r="F407" s="2">
        <f>SUM(F409:F410)</f>
        <v>3555</v>
      </c>
      <c r="G407" s="2">
        <f>SUM(G409:G410)</f>
        <v>0</v>
      </c>
      <c r="H407" s="2">
        <f>F407+G407</f>
        <v>3555</v>
      </c>
      <c r="I407" s="2">
        <f>SUM(I409:I410)</f>
        <v>0</v>
      </c>
      <c r="J407" s="2">
        <f>SUM(J409:J410)</f>
        <v>0</v>
      </c>
      <c r="K407" s="33">
        <f>F407/C407*100</f>
        <v>88.875</v>
      </c>
      <c r="L407" s="33"/>
      <c r="M407" s="33">
        <f>H407/E407*100</f>
        <v>88.875</v>
      </c>
    </row>
    <row r="408" spans="1:13" s="29" customFormat="1" ht="17.25" customHeight="1">
      <c r="A408" s="43" t="s">
        <v>185</v>
      </c>
      <c r="B408" s="47"/>
      <c r="C408" s="3">
        <f>SUM(C409:C410)</f>
        <v>4000</v>
      </c>
      <c r="D408" s="3">
        <f>SUM(D409:D410)</f>
        <v>0</v>
      </c>
      <c r="E408" s="3">
        <f>SUM(C408:D408)</f>
        <v>4000</v>
      </c>
      <c r="F408" s="3">
        <f>SUM(F409:F410)</f>
        <v>3555</v>
      </c>
      <c r="G408" s="3">
        <f>SUM(G409:G410)</f>
        <v>0</v>
      </c>
      <c r="H408" s="3">
        <f>SUM(F408:G408)</f>
        <v>3555</v>
      </c>
      <c r="I408" s="3">
        <f>SUM(I409:I410)</f>
        <v>0</v>
      </c>
      <c r="J408" s="3">
        <f>SUM(J409:J410)</f>
        <v>0</v>
      </c>
      <c r="K408" s="28">
        <f>F408/C408*100</f>
        <v>88.875</v>
      </c>
      <c r="L408" s="28"/>
      <c r="M408" s="28">
        <f>H408/E408*100</f>
        <v>88.875</v>
      </c>
    </row>
    <row r="409" spans="1:13" ht="17.25" customHeight="1">
      <c r="A409" s="15" t="s">
        <v>198</v>
      </c>
      <c r="B409" s="13" t="s">
        <v>53</v>
      </c>
      <c r="C409" s="1">
        <v>3500</v>
      </c>
      <c r="D409" s="1"/>
      <c r="E409" s="1">
        <f>C409+D409</f>
        <v>3500</v>
      </c>
      <c r="F409" s="1">
        <v>3495</v>
      </c>
      <c r="G409" s="1"/>
      <c r="H409" s="1">
        <f>F409+G409</f>
        <v>3495</v>
      </c>
      <c r="I409" s="1"/>
      <c r="J409" s="1"/>
      <c r="K409" s="59">
        <f>F409/C409*100</f>
        <v>99.85714285714286</v>
      </c>
      <c r="L409" s="59"/>
      <c r="M409" s="59">
        <f>H409/E409*100</f>
        <v>99.85714285714286</v>
      </c>
    </row>
    <row r="410" spans="1:13" ht="17.25" customHeight="1">
      <c r="A410" s="15" t="s">
        <v>122</v>
      </c>
      <c r="B410" s="13" t="s">
        <v>32</v>
      </c>
      <c r="C410" s="1">
        <v>500</v>
      </c>
      <c r="D410" s="1"/>
      <c r="E410" s="1">
        <f>C410+D410</f>
        <v>500</v>
      </c>
      <c r="F410" s="1">
        <v>60</v>
      </c>
      <c r="G410" s="1"/>
      <c r="H410" s="1">
        <f>F410+G410</f>
        <v>60</v>
      </c>
      <c r="I410" s="1"/>
      <c r="J410" s="1"/>
      <c r="K410" s="59">
        <f>F410/C410*100</f>
        <v>12</v>
      </c>
      <c r="L410" s="59"/>
      <c r="M410" s="59">
        <f>H410/E410*100</f>
        <v>12</v>
      </c>
    </row>
    <row r="411" spans="1:13" ht="17.25" customHeight="1">
      <c r="A411" s="1"/>
      <c r="B411" s="4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4"/>
    </row>
    <row r="412" spans="1:13" ht="17.25" customHeight="1">
      <c r="A412" s="46" t="s">
        <v>151</v>
      </c>
      <c r="B412" s="39" t="s">
        <v>152</v>
      </c>
      <c r="C412" s="2">
        <f>SUM(C413:C416)</f>
        <v>7516052</v>
      </c>
      <c r="D412" s="2">
        <f>SUM(D413:D416)</f>
        <v>13518838</v>
      </c>
      <c r="E412" s="2">
        <f>C412+D412</f>
        <v>21034890</v>
      </c>
      <c r="F412" s="2">
        <f>SUM(F413:F416)</f>
        <v>7509003</v>
      </c>
      <c r="G412" s="2">
        <f>SUM(G413:G416)</f>
        <v>12702069</v>
      </c>
      <c r="H412" s="2">
        <f>F412+G412</f>
        <v>20211072</v>
      </c>
      <c r="I412" s="2">
        <f>SUM(I413:I416)</f>
        <v>223004</v>
      </c>
      <c r="J412" s="2">
        <f>SUM(J413:J416)</f>
        <v>0</v>
      </c>
      <c r="K412" s="33">
        <f aca="true" t="shared" si="90" ref="K412:M416">F412/C412*100</f>
        <v>99.90621406025397</v>
      </c>
      <c r="L412" s="33">
        <f t="shared" si="90"/>
        <v>93.95828990627744</v>
      </c>
      <c r="M412" s="33">
        <f t="shared" si="90"/>
        <v>96.08356402149</v>
      </c>
    </row>
    <row r="413" spans="1:13" s="29" customFormat="1" ht="17.25" customHeight="1">
      <c r="A413" s="3" t="s">
        <v>186</v>
      </c>
      <c r="B413" s="47"/>
      <c r="C413" s="3">
        <f>SUM(C419+C437+C457+C475+C490+C508)</f>
        <v>1615519</v>
      </c>
      <c r="D413" s="3">
        <f>SUM(D419+D437+D457+D475+D490+D508)</f>
        <v>1647883</v>
      </c>
      <c r="E413" s="3">
        <f>SUM(C413:D413)</f>
        <v>3263402</v>
      </c>
      <c r="F413" s="3">
        <f>SUM(F419+F437+F457+F475+F490+F508)</f>
        <v>1613528</v>
      </c>
      <c r="G413" s="3">
        <f>SUM(G419+G437+G457+G475+G490+G508)</f>
        <v>1646372</v>
      </c>
      <c r="H413" s="3">
        <f>SUM(F413:G413)</f>
        <v>3259900</v>
      </c>
      <c r="I413" s="3">
        <f>SUM(I419+I437+I457+I475+I490+I508)</f>
        <v>212028</v>
      </c>
      <c r="J413" s="3">
        <f>SUM(J419+J437+J457+J475+J490+J508)</f>
        <v>0</v>
      </c>
      <c r="K413" s="28">
        <f t="shared" si="90"/>
        <v>99.87675787161898</v>
      </c>
      <c r="L413" s="28">
        <f t="shared" si="90"/>
        <v>99.90830659700963</v>
      </c>
      <c r="M413" s="28">
        <f t="shared" si="90"/>
        <v>99.8926886727409</v>
      </c>
    </row>
    <row r="414" spans="1:13" s="29" customFormat="1" ht="17.25" customHeight="1">
      <c r="A414" s="30" t="s">
        <v>188</v>
      </c>
      <c r="B414" s="47"/>
      <c r="C414" s="3">
        <f>SUM(C438+C509)</f>
        <v>461500</v>
      </c>
      <c r="D414" s="3">
        <f>SUM(D438+D509)</f>
        <v>78500</v>
      </c>
      <c r="E414" s="3">
        <f>SUM(C414:D414)</f>
        <v>540000</v>
      </c>
      <c r="F414" s="3">
        <f>SUM(F438+F509)</f>
        <v>461500</v>
      </c>
      <c r="G414" s="3">
        <f>SUM(G438+G509)</f>
        <v>58500</v>
      </c>
      <c r="H414" s="3">
        <f>SUM(F414:G414)</f>
        <v>520000</v>
      </c>
      <c r="I414" s="3">
        <f>SUM(I438+I509)</f>
        <v>0</v>
      </c>
      <c r="J414" s="3">
        <f>SUM(J438+J509)</f>
        <v>0</v>
      </c>
      <c r="K414" s="28">
        <f t="shared" si="90"/>
        <v>100</v>
      </c>
      <c r="L414" s="28">
        <f t="shared" si="90"/>
        <v>74.52229299363057</v>
      </c>
      <c r="M414" s="28">
        <f t="shared" si="90"/>
        <v>96.29629629629629</v>
      </c>
    </row>
    <row r="415" spans="1:13" s="29" customFormat="1" ht="17.25" customHeight="1">
      <c r="A415" s="3" t="s">
        <v>185</v>
      </c>
      <c r="B415" s="47"/>
      <c r="C415" s="3">
        <f>SUM(C420+C439+C458+C471+C476+C482+C486+C491+C516+C520)</f>
        <v>5428633</v>
      </c>
      <c r="D415" s="3">
        <f>SUM(D420+D439+D458+D471+D476+D482+D486+D491+D516+D520)</f>
        <v>11762231</v>
      </c>
      <c r="E415" s="3">
        <f>SUM(C415:D415)</f>
        <v>17190864</v>
      </c>
      <c r="F415" s="3">
        <f>SUM(F420+F439+F458+F471+F476+F482+F486+F491+F516+F520)</f>
        <v>5423730</v>
      </c>
      <c r="G415" s="3">
        <f>SUM(G420+G439+G458+G471+G476+G482+G486+G491+G516+G520)</f>
        <v>10966973</v>
      </c>
      <c r="H415" s="3">
        <f>SUM(F415:G415)</f>
        <v>16390703</v>
      </c>
      <c r="I415" s="3">
        <f>SUM(I420+I439+I458+I471+I476+I482+I486+I491+I516+I520)</f>
        <v>10976</v>
      </c>
      <c r="J415" s="3">
        <f>SUM(J420+J439+J458+J471+J476+J482+J486+J491+J516+J520)</f>
        <v>0</v>
      </c>
      <c r="K415" s="28">
        <f t="shared" si="90"/>
        <v>99.90968260333679</v>
      </c>
      <c r="L415" s="28">
        <f t="shared" si="90"/>
        <v>93.23888469797949</v>
      </c>
      <c r="M415" s="28">
        <f t="shared" si="90"/>
        <v>95.34542882777735</v>
      </c>
    </row>
    <row r="416" spans="1:13" s="29" customFormat="1" ht="17.25" customHeight="1">
      <c r="A416" s="3" t="s">
        <v>187</v>
      </c>
      <c r="B416" s="47"/>
      <c r="C416" s="3">
        <f>SUM(C421+C459+C492)</f>
        <v>10400</v>
      </c>
      <c r="D416" s="3">
        <f>SUM(D421+D459+D492)</f>
        <v>30224</v>
      </c>
      <c r="E416" s="3">
        <f>SUM(C416:D416)</f>
        <v>40624</v>
      </c>
      <c r="F416" s="3">
        <f>SUM(F421+F459+F492)</f>
        <v>10245</v>
      </c>
      <c r="G416" s="3">
        <f>SUM(G421+G459+G492)</f>
        <v>30224</v>
      </c>
      <c r="H416" s="3">
        <f>SUM(F416:G416)</f>
        <v>40469</v>
      </c>
      <c r="I416" s="3">
        <f>SUM(I421+I459+I492)</f>
        <v>0</v>
      </c>
      <c r="J416" s="3">
        <f>SUM(J421+J459+J492)</f>
        <v>0</v>
      </c>
      <c r="K416" s="28">
        <f t="shared" si="90"/>
        <v>98.50961538461539</v>
      </c>
      <c r="L416" s="28">
        <f>G416/D416*100</f>
        <v>100</v>
      </c>
      <c r="M416" s="28">
        <f>H416/E416*100</f>
        <v>99.61845214651439</v>
      </c>
    </row>
    <row r="417" spans="1:13" ht="17.25" customHeight="1">
      <c r="A417" s="2"/>
      <c r="B417" s="3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4"/>
    </row>
    <row r="418" spans="1:13" s="42" customFormat="1" ht="17.25" customHeight="1">
      <c r="A418" s="41" t="s">
        <v>12</v>
      </c>
      <c r="B418" s="39" t="s">
        <v>150</v>
      </c>
      <c r="C418" s="2">
        <f>SUM(C419:C421)</f>
        <v>808000</v>
      </c>
      <c r="D418" s="2">
        <f>SUM(D419:D421)</f>
        <v>0</v>
      </c>
      <c r="E418" s="2">
        <f>C418+D418</f>
        <v>808000</v>
      </c>
      <c r="F418" s="2">
        <f>SUM(F419:F421)</f>
        <v>807746</v>
      </c>
      <c r="G418" s="2">
        <f>SUM(G419:G421)</f>
        <v>0</v>
      </c>
      <c r="H418" s="2">
        <f aca="true" t="shared" si="91" ref="H418:H434">F418+G418</f>
        <v>807746</v>
      </c>
      <c r="I418" s="2">
        <f>SUM(I419:I421)</f>
        <v>41855</v>
      </c>
      <c r="J418" s="2">
        <f>SUM(J419:J421)</f>
        <v>0</v>
      </c>
      <c r="K418" s="33">
        <f aca="true" t="shared" si="92" ref="K418:K434">F418/C418*100</f>
        <v>99.96856435643564</v>
      </c>
      <c r="L418" s="33"/>
      <c r="M418" s="33">
        <f aca="true" t="shared" si="93" ref="M418:M434">H418/E418*100</f>
        <v>99.96856435643564</v>
      </c>
    </row>
    <row r="419" spans="1:13" s="29" customFormat="1" ht="17.25" customHeight="1">
      <c r="A419" s="43" t="s">
        <v>186</v>
      </c>
      <c r="B419" s="47"/>
      <c r="C419" s="3">
        <f>SUM(C423:C426)</f>
        <v>581400</v>
      </c>
      <c r="D419" s="3">
        <f>SUM(D423:D426)</f>
        <v>0</v>
      </c>
      <c r="E419" s="3">
        <f>SUM(C419:D419)</f>
        <v>581400</v>
      </c>
      <c r="F419" s="3">
        <f>SUM(F423:F426)</f>
        <v>581243</v>
      </c>
      <c r="G419" s="3">
        <f>SUM(G423:G426)</f>
        <v>0</v>
      </c>
      <c r="H419" s="3">
        <f>SUM(F419:G419)</f>
        <v>581243</v>
      </c>
      <c r="I419" s="3">
        <f>SUM(I423:I426)</f>
        <v>39055</v>
      </c>
      <c r="J419" s="3">
        <f>SUM(J423:J426)</f>
        <v>0</v>
      </c>
      <c r="K419" s="28">
        <f t="shared" si="92"/>
        <v>99.97299621603027</v>
      </c>
      <c r="L419" s="28"/>
      <c r="M419" s="28">
        <f t="shared" si="93"/>
        <v>99.97299621603027</v>
      </c>
    </row>
    <row r="420" spans="1:13" s="29" customFormat="1" ht="17.25" customHeight="1">
      <c r="A420" s="43" t="s">
        <v>185</v>
      </c>
      <c r="B420" s="47"/>
      <c r="C420" s="3">
        <f>SUM(C427:C433)+C422</f>
        <v>223200</v>
      </c>
      <c r="D420" s="3">
        <f>SUM(D427:D433)+D422</f>
        <v>0</v>
      </c>
      <c r="E420" s="3">
        <f>SUM(C420:D420)</f>
        <v>223200</v>
      </c>
      <c r="F420" s="3">
        <f>SUM(F427:F433)+F422</f>
        <v>223104</v>
      </c>
      <c r="G420" s="3">
        <f>SUM(G427:G433)+G422</f>
        <v>0</v>
      </c>
      <c r="H420" s="3">
        <f>SUM(F420:G420)</f>
        <v>223104</v>
      </c>
      <c r="I420" s="3">
        <f>SUM(I427:I433)+I422</f>
        <v>2800</v>
      </c>
      <c r="J420" s="3">
        <f>SUM(J427:J433)+J422</f>
        <v>0</v>
      </c>
      <c r="K420" s="28">
        <f t="shared" si="92"/>
        <v>99.95698924731182</v>
      </c>
      <c r="L420" s="28"/>
      <c r="M420" s="28">
        <f t="shared" si="93"/>
        <v>99.95698924731182</v>
      </c>
    </row>
    <row r="421" spans="1:13" s="29" customFormat="1" ht="17.25" customHeight="1">
      <c r="A421" s="43" t="s">
        <v>187</v>
      </c>
      <c r="B421" s="47"/>
      <c r="C421" s="3">
        <f>C434</f>
        <v>3400</v>
      </c>
      <c r="D421" s="3">
        <f>D434</f>
        <v>0</v>
      </c>
      <c r="E421" s="3">
        <f>SUM(C421:D421)</f>
        <v>3400</v>
      </c>
      <c r="F421" s="3">
        <f>F434</f>
        <v>3399</v>
      </c>
      <c r="G421" s="3">
        <f>G434</f>
        <v>0</v>
      </c>
      <c r="H421" s="3">
        <f>SUM(F421:G421)</f>
        <v>3399</v>
      </c>
      <c r="I421" s="3">
        <f>I434</f>
        <v>0</v>
      </c>
      <c r="J421" s="3">
        <f>J434</f>
        <v>0</v>
      </c>
      <c r="K421" s="28">
        <f t="shared" si="92"/>
        <v>99.97058823529412</v>
      </c>
      <c r="L421" s="28"/>
      <c r="M421" s="28">
        <f t="shared" si="93"/>
        <v>99.97058823529412</v>
      </c>
    </row>
    <row r="422" spans="1:13" ht="17.25" customHeight="1">
      <c r="A422" s="56" t="s">
        <v>283</v>
      </c>
      <c r="B422" s="13" t="s">
        <v>69</v>
      </c>
      <c r="C422" s="1">
        <v>1123</v>
      </c>
      <c r="D422" s="1"/>
      <c r="E422" s="1">
        <f aca="true" t="shared" si="94" ref="E422:E434">C422+D422</f>
        <v>1123</v>
      </c>
      <c r="F422" s="1">
        <v>1123</v>
      </c>
      <c r="G422" s="1"/>
      <c r="H422" s="1">
        <f t="shared" si="91"/>
        <v>1123</v>
      </c>
      <c r="I422" s="1"/>
      <c r="J422" s="1"/>
      <c r="K422" s="14">
        <f t="shared" si="92"/>
        <v>100</v>
      </c>
      <c r="L422" s="14"/>
      <c r="M422" s="14">
        <f t="shared" si="93"/>
        <v>100</v>
      </c>
    </row>
    <row r="423" spans="1:13" ht="17.25" customHeight="1">
      <c r="A423" s="15" t="s">
        <v>200</v>
      </c>
      <c r="B423" s="13" t="s">
        <v>48</v>
      </c>
      <c r="C423" s="1">
        <v>454900</v>
      </c>
      <c r="D423" s="1"/>
      <c r="E423" s="1">
        <f t="shared" si="94"/>
        <v>454900</v>
      </c>
      <c r="F423" s="1">
        <v>454831</v>
      </c>
      <c r="G423" s="1"/>
      <c r="H423" s="1">
        <f t="shared" si="91"/>
        <v>454831</v>
      </c>
      <c r="I423" s="1"/>
      <c r="J423" s="1"/>
      <c r="K423" s="14">
        <f t="shared" si="92"/>
        <v>99.98483183117169</v>
      </c>
      <c r="L423" s="14"/>
      <c r="M423" s="14">
        <f t="shared" si="93"/>
        <v>99.98483183117169</v>
      </c>
    </row>
    <row r="424" spans="1:13" ht="17.25" customHeight="1">
      <c r="A424" s="15" t="s">
        <v>202</v>
      </c>
      <c r="B424" s="13" t="s">
        <v>49</v>
      </c>
      <c r="C424" s="1">
        <v>32800</v>
      </c>
      <c r="D424" s="1"/>
      <c r="E424" s="1">
        <f t="shared" si="94"/>
        <v>32800</v>
      </c>
      <c r="F424" s="1">
        <v>32775</v>
      </c>
      <c r="G424" s="1"/>
      <c r="H424" s="1">
        <f t="shared" si="91"/>
        <v>32775</v>
      </c>
      <c r="I424" s="1">
        <v>32497</v>
      </c>
      <c r="J424" s="1"/>
      <c r="K424" s="14">
        <f t="shared" si="92"/>
        <v>99.92378048780488</v>
      </c>
      <c r="L424" s="14"/>
      <c r="M424" s="14">
        <f t="shared" si="93"/>
        <v>99.92378048780488</v>
      </c>
    </row>
    <row r="425" spans="1:13" ht="17.25" customHeight="1">
      <c r="A425" s="44" t="s">
        <v>201</v>
      </c>
      <c r="B425" s="13" t="s">
        <v>51</v>
      </c>
      <c r="C425" s="1">
        <v>82100</v>
      </c>
      <c r="D425" s="1"/>
      <c r="E425" s="1">
        <f t="shared" si="94"/>
        <v>82100</v>
      </c>
      <c r="F425" s="1">
        <v>82066</v>
      </c>
      <c r="G425" s="1"/>
      <c r="H425" s="1">
        <f t="shared" si="91"/>
        <v>82066</v>
      </c>
      <c r="I425" s="1">
        <v>5762</v>
      </c>
      <c r="J425" s="1"/>
      <c r="K425" s="14">
        <f t="shared" si="92"/>
        <v>99.95858708891595</v>
      </c>
      <c r="L425" s="14"/>
      <c r="M425" s="14">
        <f t="shared" si="93"/>
        <v>99.95858708891595</v>
      </c>
    </row>
    <row r="426" spans="1:13" ht="17.25" customHeight="1">
      <c r="A426" s="15" t="s">
        <v>124</v>
      </c>
      <c r="B426" s="13" t="s">
        <v>52</v>
      </c>
      <c r="C426" s="1">
        <v>11600</v>
      </c>
      <c r="D426" s="1"/>
      <c r="E426" s="1">
        <f t="shared" si="94"/>
        <v>11600</v>
      </c>
      <c r="F426" s="1">
        <v>11571</v>
      </c>
      <c r="G426" s="1"/>
      <c r="H426" s="1">
        <f t="shared" si="91"/>
        <v>11571</v>
      </c>
      <c r="I426" s="1">
        <v>796</v>
      </c>
      <c r="J426" s="1"/>
      <c r="K426" s="14">
        <f t="shared" si="92"/>
        <v>99.75</v>
      </c>
      <c r="L426" s="14"/>
      <c r="M426" s="14">
        <f t="shared" si="93"/>
        <v>99.75</v>
      </c>
    </row>
    <row r="427" spans="1:13" ht="17.25" customHeight="1">
      <c r="A427" s="15" t="s">
        <v>198</v>
      </c>
      <c r="B427" s="13" t="s">
        <v>53</v>
      </c>
      <c r="C427" s="1">
        <v>15877</v>
      </c>
      <c r="D427" s="1"/>
      <c r="E427" s="1">
        <f t="shared" si="94"/>
        <v>15877</v>
      </c>
      <c r="F427" s="1">
        <v>15871</v>
      </c>
      <c r="G427" s="1"/>
      <c r="H427" s="1">
        <f t="shared" si="91"/>
        <v>15871</v>
      </c>
      <c r="I427" s="1"/>
      <c r="J427" s="1"/>
      <c r="K427" s="14">
        <f t="shared" si="92"/>
        <v>99.96220948541917</v>
      </c>
      <c r="L427" s="14"/>
      <c r="M427" s="14">
        <f t="shared" si="93"/>
        <v>99.96220948541917</v>
      </c>
    </row>
    <row r="428" spans="1:13" ht="17.25" customHeight="1">
      <c r="A428" s="15" t="s">
        <v>229</v>
      </c>
      <c r="B428" s="13" t="s">
        <v>77</v>
      </c>
      <c r="C428" s="1">
        <v>2000</v>
      </c>
      <c r="D428" s="1"/>
      <c r="E428" s="1">
        <f t="shared" si="94"/>
        <v>2000</v>
      </c>
      <c r="F428" s="1">
        <v>2000</v>
      </c>
      <c r="G428" s="1"/>
      <c r="H428" s="1">
        <f t="shared" si="91"/>
        <v>2000</v>
      </c>
      <c r="I428" s="1"/>
      <c r="J428" s="1"/>
      <c r="K428" s="14">
        <f t="shared" si="92"/>
        <v>100</v>
      </c>
      <c r="L428" s="14"/>
      <c r="M428" s="14">
        <f t="shared" si="93"/>
        <v>100</v>
      </c>
    </row>
    <row r="429" spans="1:13" ht="17.25" customHeight="1">
      <c r="A429" s="15" t="s">
        <v>125</v>
      </c>
      <c r="B429" s="13" t="s">
        <v>55</v>
      </c>
      <c r="C429" s="1">
        <v>121900</v>
      </c>
      <c r="D429" s="1"/>
      <c r="E429" s="1">
        <f t="shared" si="94"/>
        <v>121900</v>
      </c>
      <c r="F429" s="1">
        <v>121887</v>
      </c>
      <c r="G429" s="1"/>
      <c r="H429" s="1">
        <f t="shared" si="91"/>
        <v>121887</v>
      </c>
      <c r="I429" s="1">
        <v>2800</v>
      </c>
      <c r="J429" s="1"/>
      <c r="K429" s="14">
        <f t="shared" si="92"/>
        <v>99.98933552091879</v>
      </c>
      <c r="L429" s="14"/>
      <c r="M429" s="14">
        <f t="shared" si="93"/>
        <v>99.98933552091879</v>
      </c>
    </row>
    <row r="430" spans="1:13" ht="17.25" customHeight="1">
      <c r="A430" s="44" t="s">
        <v>123</v>
      </c>
      <c r="B430" s="13" t="s">
        <v>37</v>
      </c>
      <c r="C430" s="1">
        <v>4464</v>
      </c>
      <c r="D430" s="1"/>
      <c r="E430" s="1">
        <f t="shared" si="94"/>
        <v>4464</v>
      </c>
      <c r="F430" s="1">
        <v>4388</v>
      </c>
      <c r="G430" s="1"/>
      <c r="H430" s="1">
        <f t="shared" si="91"/>
        <v>4388</v>
      </c>
      <c r="I430" s="1"/>
      <c r="J430" s="1"/>
      <c r="K430" s="14">
        <f t="shared" si="92"/>
        <v>98.29749103942652</v>
      </c>
      <c r="L430" s="14"/>
      <c r="M430" s="14">
        <f t="shared" si="93"/>
        <v>98.29749103942652</v>
      </c>
    </row>
    <row r="431" spans="1:13" ht="17.25" customHeight="1">
      <c r="A431" s="15" t="s">
        <v>122</v>
      </c>
      <c r="B431" s="13" t="s">
        <v>32</v>
      </c>
      <c r="C431" s="1">
        <v>60000</v>
      </c>
      <c r="D431" s="1"/>
      <c r="E431" s="1">
        <f t="shared" si="94"/>
        <v>60000</v>
      </c>
      <c r="F431" s="1">
        <v>59999</v>
      </c>
      <c r="G431" s="1"/>
      <c r="H431" s="1">
        <f t="shared" si="91"/>
        <v>59999</v>
      </c>
      <c r="I431" s="1"/>
      <c r="J431" s="1"/>
      <c r="K431" s="14">
        <f t="shared" si="92"/>
        <v>99.99833333333333</v>
      </c>
      <c r="L431" s="14"/>
      <c r="M431" s="14">
        <f t="shared" si="93"/>
        <v>99.99833333333333</v>
      </c>
    </row>
    <row r="432" spans="1:13" ht="17.25" customHeight="1">
      <c r="A432" s="15" t="s">
        <v>126</v>
      </c>
      <c r="B432" s="13" t="s">
        <v>58</v>
      </c>
      <c r="C432" s="1">
        <v>1636</v>
      </c>
      <c r="D432" s="1"/>
      <c r="E432" s="1">
        <f t="shared" si="94"/>
        <v>1636</v>
      </c>
      <c r="F432" s="1">
        <v>1636</v>
      </c>
      <c r="G432" s="1"/>
      <c r="H432" s="1">
        <f t="shared" si="91"/>
        <v>1636</v>
      </c>
      <c r="I432" s="1"/>
      <c r="J432" s="1"/>
      <c r="K432" s="14">
        <f t="shared" si="92"/>
        <v>100</v>
      </c>
      <c r="L432" s="14"/>
      <c r="M432" s="14">
        <f t="shared" si="93"/>
        <v>100</v>
      </c>
    </row>
    <row r="433" spans="1:13" ht="17.25" customHeight="1">
      <c r="A433" s="15" t="s">
        <v>212</v>
      </c>
      <c r="B433" s="13" t="s">
        <v>62</v>
      </c>
      <c r="C433" s="1">
        <v>16200</v>
      </c>
      <c r="D433" s="1"/>
      <c r="E433" s="1">
        <f t="shared" si="94"/>
        <v>16200</v>
      </c>
      <c r="F433" s="1">
        <v>16200</v>
      </c>
      <c r="G433" s="1"/>
      <c r="H433" s="1">
        <f t="shared" si="91"/>
        <v>16200</v>
      </c>
      <c r="I433" s="1"/>
      <c r="J433" s="1"/>
      <c r="K433" s="14">
        <f t="shared" si="92"/>
        <v>100</v>
      </c>
      <c r="L433" s="14"/>
      <c r="M433" s="14">
        <f t="shared" si="93"/>
        <v>100</v>
      </c>
    </row>
    <row r="434" spans="1:13" ht="17.25" customHeight="1">
      <c r="A434" s="15" t="s">
        <v>172</v>
      </c>
      <c r="B434" s="13" t="s">
        <v>42</v>
      </c>
      <c r="C434" s="1">
        <v>3400</v>
      </c>
      <c r="D434" s="1"/>
      <c r="E434" s="1">
        <f t="shared" si="94"/>
        <v>3400</v>
      </c>
      <c r="F434" s="1">
        <v>3399</v>
      </c>
      <c r="G434" s="1"/>
      <c r="H434" s="1">
        <f t="shared" si="91"/>
        <v>3399</v>
      </c>
      <c r="I434" s="1"/>
      <c r="J434" s="1"/>
      <c r="K434" s="14">
        <f t="shared" si="92"/>
        <v>99.97058823529412</v>
      </c>
      <c r="L434" s="14"/>
      <c r="M434" s="14">
        <f t="shared" si="93"/>
        <v>99.97058823529412</v>
      </c>
    </row>
    <row r="435" spans="1:13" ht="17.25" customHeight="1">
      <c r="A435" s="38"/>
      <c r="B435" s="1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4"/>
    </row>
    <row r="436" spans="1:13" s="42" customFormat="1" ht="17.25" customHeight="1">
      <c r="A436" s="49" t="s">
        <v>78</v>
      </c>
      <c r="B436" s="39" t="s">
        <v>153</v>
      </c>
      <c r="C436" s="2">
        <f>SUM(C437:C439)</f>
        <v>60000</v>
      </c>
      <c r="D436" s="2">
        <f>SUM(D437:D439)</f>
        <v>284800</v>
      </c>
      <c r="E436" s="2">
        <f>SUM(C436:D436)</f>
        <v>344800</v>
      </c>
      <c r="F436" s="2">
        <f>SUM(F437:F439)</f>
        <v>60000</v>
      </c>
      <c r="G436" s="2">
        <f>SUM(G437:G439)</f>
        <v>283617</v>
      </c>
      <c r="H436" s="2">
        <f>SUM(F436:G436)</f>
        <v>343617</v>
      </c>
      <c r="I436" s="2">
        <f>SUM(I437:I439)</f>
        <v>13483</v>
      </c>
      <c r="J436" s="2">
        <f>SUM(J437:J439)</f>
        <v>0</v>
      </c>
      <c r="K436" s="33">
        <f>F436/C436*100</f>
        <v>100</v>
      </c>
      <c r="L436" s="33">
        <f>G436/D436*100</f>
        <v>99.58462078651685</v>
      </c>
      <c r="M436" s="33">
        <f>H436/E436*100</f>
        <v>99.65690255220417</v>
      </c>
    </row>
    <row r="437" spans="1:13" s="29" customFormat="1" ht="17.25" customHeight="1">
      <c r="A437" s="43" t="s">
        <v>186</v>
      </c>
      <c r="B437" s="47"/>
      <c r="C437" s="3">
        <f>SUM(C442:C445)</f>
        <v>0</v>
      </c>
      <c r="D437" s="3">
        <f>SUM(D442:D445)</f>
        <v>192313</v>
      </c>
      <c r="E437" s="3">
        <f>SUM(C437:D437)</f>
        <v>192313</v>
      </c>
      <c r="F437" s="3">
        <f>SUM(F442:F445)</f>
        <v>0</v>
      </c>
      <c r="G437" s="3">
        <f>SUM(G442:G445)</f>
        <v>192311</v>
      </c>
      <c r="H437" s="3">
        <f>SUM(F437:G437)</f>
        <v>192311</v>
      </c>
      <c r="I437" s="3">
        <f>SUM(I442:I445)</f>
        <v>13357</v>
      </c>
      <c r="J437" s="3">
        <f>SUM(J442:J445)</f>
        <v>0</v>
      </c>
      <c r="K437" s="28"/>
      <c r="L437" s="28">
        <f>G437/D437*100</f>
        <v>99.99896002870321</v>
      </c>
      <c r="M437" s="28">
        <f>H437/E437*100</f>
        <v>99.99896002870321</v>
      </c>
    </row>
    <row r="438" spans="1:13" s="29" customFormat="1" ht="17.25" customHeight="1">
      <c r="A438" s="53" t="s">
        <v>188</v>
      </c>
      <c r="B438" s="47"/>
      <c r="C438" s="3">
        <f>SUM(C440)</f>
        <v>60000</v>
      </c>
      <c r="D438" s="3">
        <f>SUM(D440)</f>
        <v>0</v>
      </c>
      <c r="E438" s="3">
        <f>SUM(C438:D438)</f>
        <v>60000</v>
      </c>
      <c r="F438" s="3">
        <f>SUM(F440)</f>
        <v>60000</v>
      </c>
      <c r="G438" s="3">
        <f>SUM(G440)</f>
        <v>0</v>
      </c>
      <c r="H438" s="3">
        <f>SUM(F438:G438)</f>
        <v>60000</v>
      </c>
      <c r="I438" s="3">
        <f>SUM(I440)</f>
        <v>0</v>
      </c>
      <c r="J438" s="3">
        <f>SUM(J440)</f>
        <v>0</v>
      </c>
      <c r="K438" s="28">
        <f>F438/C438*100</f>
        <v>100</v>
      </c>
      <c r="L438" s="28"/>
      <c r="M438" s="28">
        <f aca="true" t="shared" si="95" ref="M438:M454">H438/E438*100</f>
        <v>100</v>
      </c>
    </row>
    <row r="439" spans="1:13" s="29" customFormat="1" ht="17.25" customHeight="1">
      <c r="A439" s="43" t="s">
        <v>185</v>
      </c>
      <c r="B439" s="47"/>
      <c r="C439" s="3">
        <f>SUM(C446:C454)+C441</f>
        <v>0</v>
      </c>
      <c r="D439" s="3">
        <f>SUM(D446:D454)+D441</f>
        <v>92487</v>
      </c>
      <c r="E439" s="3">
        <f>SUM(C439:D439)</f>
        <v>92487</v>
      </c>
      <c r="F439" s="3">
        <f>SUM(F446:F454)+F441</f>
        <v>0</v>
      </c>
      <c r="G439" s="3">
        <f>SUM(G446:G454)+G441</f>
        <v>91306</v>
      </c>
      <c r="H439" s="3">
        <f>SUM(F439:G439)</f>
        <v>91306</v>
      </c>
      <c r="I439" s="3">
        <f>SUM(I446:I454)+I441</f>
        <v>126</v>
      </c>
      <c r="J439" s="3">
        <f>SUM(J446:J454)+J441</f>
        <v>0</v>
      </c>
      <c r="K439" s="28"/>
      <c r="L439" s="28">
        <f>G439/D439*100</f>
        <v>98.72306378193693</v>
      </c>
      <c r="M439" s="28">
        <f t="shared" si="95"/>
        <v>98.72306378193693</v>
      </c>
    </row>
    <row r="440" spans="1:13" ht="17.25" customHeight="1">
      <c r="A440" s="15" t="s">
        <v>139</v>
      </c>
      <c r="B440" s="13" t="s">
        <v>45</v>
      </c>
      <c r="C440" s="1">
        <v>60000</v>
      </c>
      <c r="D440" s="1"/>
      <c r="E440" s="1">
        <f>C440+D440</f>
        <v>60000</v>
      </c>
      <c r="F440" s="1">
        <v>60000</v>
      </c>
      <c r="G440" s="1"/>
      <c r="H440" s="1">
        <f>F440+G440</f>
        <v>60000</v>
      </c>
      <c r="I440" s="1"/>
      <c r="J440" s="1"/>
      <c r="K440" s="14">
        <f>F440/C440*100</f>
        <v>100</v>
      </c>
      <c r="L440" s="33"/>
      <c r="M440" s="14">
        <f t="shared" si="95"/>
        <v>100</v>
      </c>
    </row>
    <row r="441" spans="1:13" ht="17.25" customHeight="1">
      <c r="A441" s="56" t="s">
        <v>283</v>
      </c>
      <c r="B441" s="13" t="s">
        <v>69</v>
      </c>
      <c r="C441" s="1"/>
      <c r="D441" s="1">
        <v>295</v>
      </c>
      <c r="E441" s="1">
        <f>C441+D441</f>
        <v>295</v>
      </c>
      <c r="F441" s="1"/>
      <c r="G441" s="1">
        <v>294</v>
      </c>
      <c r="H441" s="1">
        <f>F441+G441</f>
        <v>294</v>
      </c>
      <c r="I441" s="1"/>
      <c r="J441" s="1"/>
      <c r="K441" s="14"/>
      <c r="L441" s="14">
        <f aca="true" t="shared" si="96" ref="L441:L454">G441/D441*100</f>
        <v>99.66101694915255</v>
      </c>
      <c r="M441" s="14">
        <f t="shared" si="95"/>
        <v>99.66101694915255</v>
      </c>
    </row>
    <row r="442" spans="1:13" ht="17.25" customHeight="1">
      <c r="A442" s="15" t="s">
        <v>200</v>
      </c>
      <c r="B442" s="13" t="s">
        <v>48</v>
      </c>
      <c r="C442" s="1"/>
      <c r="D442" s="1">
        <v>150295</v>
      </c>
      <c r="E442" s="1">
        <f>C442+D442</f>
        <v>150295</v>
      </c>
      <c r="F442" s="1"/>
      <c r="G442" s="1">
        <v>150295</v>
      </c>
      <c r="H442" s="1">
        <f aca="true" t="shared" si="97" ref="H442:H468">F442+G442</f>
        <v>150295</v>
      </c>
      <c r="I442" s="1"/>
      <c r="J442" s="1"/>
      <c r="K442" s="14"/>
      <c r="L442" s="14">
        <f t="shared" si="96"/>
        <v>100</v>
      </c>
      <c r="M442" s="14">
        <f t="shared" si="95"/>
        <v>100</v>
      </c>
    </row>
    <row r="443" spans="1:13" ht="17.25" customHeight="1">
      <c r="A443" s="15" t="s">
        <v>202</v>
      </c>
      <c r="B443" s="13" t="s">
        <v>49</v>
      </c>
      <c r="C443" s="1"/>
      <c r="D443" s="1">
        <v>10534</v>
      </c>
      <c r="E443" s="1">
        <f>C443+D443</f>
        <v>10534</v>
      </c>
      <c r="F443" s="1"/>
      <c r="G443" s="1">
        <v>10533</v>
      </c>
      <c r="H443" s="1">
        <f t="shared" si="97"/>
        <v>10533</v>
      </c>
      <c r="I443" s="1">
        <v>11114</v>
      </c>
      <c r="J443" s="1"/>
      <c r="K443" s="14"/>
      <c r="L443" s="14">
        <f t="shared" si="96"/>
        <v>99.99050692994115</v>
      </c>
      <c r="M443" s="14">
        <f t="shared" si="95"/>
        <v>99.99050692994115</v>
      </c>
    </row>
    <row r="444" spans="1:13" ht="17.25" customHeight="1">
      <c r="A444" s="44" t="s">
        <v>201</v>
      </c>
      <c r="B444" s="13" t="s">
        <v>51</v>
      </c>
      <c r="C444" s="1"/>
      <c r="D444" s="1">
        <v>27661</v>
      </c>
      <c r="E444" s="1">
        <f aca="true" t="shared" si="98" ref="E444:E468">C444+D444</f>
        <v>27661</v>
      </c>
      <c r="F444" s="1"/>
      <c r="G444" s="1">
        <v>27661</v>
      </c>
      <c r="H444" s="1">
        <f t="shared" si="97"/>
        <v>27661</v>
      </c>
      <c r="I444" s="1">
        <v>1971</v>
      </c>
      <c r="J444" s="1"/>
      <c r="K444" s="14"/>
      <c r="L444" s="14">
        <f t="shared" si="96"/>
        <v>100</v>
      </c>
      <c r="M444" s="14">
        <f t="shared" si="95"/>
        <v>100</v>
      </c>
    </row>
    <row r="445" spans="1:13" ht="17.25" customHeight="1">
      <c r="A445" s="15" t="s">
        <v>124</v>
      </c>
      <c r="B445" s="13" t="s">
        <v>52</v>
      </c>
      <c r="C445" s="1"/>
      <c r="D445" s="1">
        <v>3823</v>
      </c>
      <c r="E445" s="1">
        <f t="shared" si="98"/>
        <v>3823</v>
      </c>
      <c r="F445" s="1"/>
      <c r="G445" s="1">
        <v>3822</v>
      </c>
      <c r="H445" s="1">
        <f t="shared" si="97"/>
        <v>3822</v>
      </c>
      <c r="I445" s="1">
        <v>272</v>
      </c>
      <c r="J445" s="1"/>
      <c r="K445" s="14"/>
      <c r="L445" s="14">
        <f t="shared" si="96"/>
        <v>99.9738425320429</v>
      </c>
      <c r="M445" s="14">
        <f t="shared" si="95"/>
        <v>99.9738425320429</v>
      </c>
    </row>
    <row r="446" spans="1:13" ht="17.25" customHeight="1">
      <c r="A446" s="15" t="s">
        <v>198</v>
      </c>
      <c r="B446" s="13" t="s">
        <v>53</v>
      </c>
      <c r="C446" s="1"/>
      <c r="D446" s="1">
        <v>32345</v>
      </c>
      <c r="E446" s="1">
        <f t="shared" si="98"/>
        <v>32345</v>
      </c>
      <c r="F446" s="1"/>
      <c r="G446" s="1">
        <v>32253</v>
      </c>
      <c r="H446" s="1">
        <f t="shared" si="97"/>
        <v>32253</v>
      </c>
      <c r="I446" s="1"/>
      <c r="J446" s="1"/>
      <c r="K446" s="14"/>
      <c r="L446" s="14">
        <f t="shared" si="96"/>
        <v>99.71556654815272</v>
      </c>
      <c r="M446" s="14">
        <f t="shared" si="95"/>
        <v>99.71556654815272</v>
      </c>
    </row>
    <row r="447" spans="1:13" ht="17.25" customHeight="1">
      <c r="A447" s="15" t="s">
        <v>128</v>
      </c>
      <c r="B447" s="13" t="s">
        <v>79</v>
      </c>
      <c r="C447" s="1"/>
      <c r="D447" s="1">
        <v>1260</v>
      </c>
      <c r="E447" s="1">
        <f t="shared" si="98"/>
        <v>1260</v>
      </c>
      <c r="F447" s="1"/>
      <c r="G447" s="1">
        <v>1220</v>
      </c>
      <c r="H447" s="1">
        <f t="shared" si="97"/>
        <v>1220</v>
      </c>
      <c r="I447" s="1"/>
      <c r="J447" s="1"/>
      <c r="K447" s="14"/>
      <c r="L447" s="14">
        <f t="shared" si="96"/>
        <v>96.82539682539682</v>
      </c>
      <c r="M447" s="14">
        <f t="shared" si="95"/>
        <v>96.82539682539682</v>
      </c>
    </row>
    <row r="448" spans="1:13" ht="17.25" customHeight="1">
      <c r="A448" s="15" t="s">
        <v>229</v>
      </c>
      <c r="B448" s="13" t="s">
        <v>77</v>
      </c>
      <c r="C448" s="1"/>
      <c r="D448" s="1">
        <v>100</v>
      </c>
      <c r="E448" s="1">
        <f t="shared" si="98"/>
        <v>100</v>
      </c>
      <c r="F448" s="1"/>
      <c r="G448" s="1">
        <v>100</v>
      </c>
      <c r="H448" s="1">
        <f t="shared" si="97"/>
        <v>100</v>
      </c>
      <c r="I448" s="1"/>
      <c r="J448" s="1"/>
      <c r="K448" s="14"/>
      <c r="L448" s="14">
        <f t="shared" si="96"/>
        <v>100</v>
      </c>
      <c r="M448" s="14">
        <f t="shared" si="95"/>
        <v>100</v>
      </c>
    </row>
    <row r="449" spans="1:13" ht="17.25" customHeight="1">
      <c r="A449" s="15" t="s">
        <v>125</v>
      </c>
      <c r="B449" s="13" t="s">
        <v>55</v>
      </c>
      <c r="C449" s="1"/>
      <c r="D449" s="1">
        <v>13000</v>
      </c>
      <c r="E449" s="1">
        <f t="shared" si="98"/>
        <v>13000</v>
      </c>
      <c r="F449" s="1"/>
      <c r="G449" s="1">
        <v>12629</v>
      </c>
      <c r="H449" s="1">
        <f t="shared" si="97"/>
        <v>12629</v>
      </c>
      <c r="I449" s="1">
        <v>126</v>
      </c>
      <c r="J449" s="1"/>
      <c r="K449" s="14"/>
      <c r="L449" s="14">
        <f t="shared" si="96"/>
        <v>97.14615384615385</v>
      </c>
      <c r="M449" s="14">
        <f t="shared" si="95"/>
        <v>97.14615384615385</v>
      </c>
    </row>
    <row r="450" spans="1:13" ht="17.25" customHeight="1">
      <c r="A450" s="15" t="s">
        <v>122</v>
      </c>
      <c r="B450" s="13" t="s">
        <v>32</v>
      </c>
      <c r="C450" s="1"/>
      <c r="D450" s="1">
        <v>35884</v>
      </c>
      <c r="E450" s="1">
        <f t="shared" si="98"/>
        <v>35884</v>
      </c>
      <c r="F450" s="1"/>
      <c r="G450" s="1">
        <v>35208</v>
      </c>
      <c r="H450" s="1">
        <f t="shared" si="97"/>
        <v>35208</v>
      </c>
      <c r="I450" s="1"/>
      <c r="J450" s="1"/>
      <c r="K450" s="14"/>
      <c r="L450" s="14">
        <f t="shared" si="96"/>
        <v>98.11615204547988</v>
      </c>
      <c r="M450" s="14">
        <f t="shared" si="95"/>
        <v>98.11615204547988</v>
      </c>
    </row>
    <row r="451" spans="1:13" ht="17.25" customHeight="1">
      <c r="A451" s="15" t="s">
        <v>164</v>
      </c>
      <c r="B451" s="13" t="s">
        <v>56</v>
      </c>
      <c r="C451" s="1"/>
      <c r="D451" s="1">
        <v>500</v>
      </c>
      <c r="E451" s="1">
        <f t="shared" si="98"/>
        <v>500</v>
      </c>
      <c r="F451" s="1"/>
      <c r="G451" s="1">
        <v>500</v>
      </c>
      <c r="H451" s="1">
        <f t="shared" si="97"/>
        <v>500</v>
      </c>
      <c r="I451" s="1"/>
      <c r="J451" s="1"/>
      <c r="K451" s="14"/>
      <c r="L451" s="14">
        <f t="shared" si="96"/>
        <v>100</v>
      </c>
      <c r="M451" s="14">
        <f t="shared" si="95"/>
        <v>100</v>
      </c>
    </row>
    <row r="452" spans="1:13" ht="17.25" customHeight="1">
      <c r="A452" s="15" t="s">
        <v>126</v>
      </c>
      <c r="B452" s="13" t="s">
        <v>58</v>
      </c>
      <c r="C452" s="1"/>
      <c r="D452" s="1">
        <v>1604</v>
      </c>
      <c r="E452" s="1">
        <f t="shared" si="98"/>
        <v>1604</v>
      </c>
      <c r="F452" s="1"/>
      <c r="G452" s="1">
        <v>1604</v>
      </c>
      <c r="H452" s="1">
        <f t="shared" si="97"/>
        <v>1604</v>
      </c>
      <c r="I452" s="1"/>
      <c r="J452" s="1"/>
      <c r="K452" s="14"/>
      <c r="L452" s="14">
        <f t="shared" si="96"/>
        <v>100</v>
      </c>
      <c r="M452" s="14">
        <f t="shared" si="95"/>
        <v>100</v>
      </c>
    </row>
    <row r="453" spans="1:13" ht="17.25" customHeight="1">
      <c r="A453" s="15" t="s">
        <v>212</v>
      </c>
      <c r="B453" s="13" t="s">
        <v>62</v>
      </c>
      <c r="C453" s="1"/>
      <c r="D453" s="1">
        <v>6261</v>
      </c>
      <c r="E453" s="1">
        <f t="shared" si="98"/>
        <v>6261</v>
      </c>
      <c r="F453" s="1"/>
      <c r="G453" s="1">
        <v>6261</v>
      </c>
      <c r="H453" s="1">
        <f t="shared" si="97"/>
        <v>6261</v>
      </c>
      <c r="I453" s="1"/>
      <c r="J453" s="1"/>
      <c r="K453" s="14"/>
      <c r="L453" s="14">
        <f t="shared" si="96"/>
        <v>100</v>
      </c>
      <c r="M453" s="14">
        <f t="shared" si="95"/>
        <v>100</v>
      </c>
    </row>
    <row r="454" spans="1:13" ht="17.25" customHeight="1">
      <c r="A454" s="15" t="s">
        <v>131</v>
      </c>
      <c r="B454" s="13" t="s">
        <v>92</v>
      </c>
      <c r="C454" s="1"/>
      <c r="D454" s="1">
        <v>1238</v>
      </c>
      <c r="E454" s="1">
        <f t="shared" si="98"/>
        <v>1238</v>
      </c>
      <c r="F454" s="1"/>
      <c r="G454" s="1">
        <v>1237</v>
      </c>
      <c r="H454" s="1">
        <f t="shared" si="97"/>
        <v>1237</v>
      </c>
      <c r="I454" s="1"/>
      <c r="J454" s="1"/>
      <c r="K454" s="14"/>
      <c r="L454" s="14">
        <f t="shared" si="96"/>
        <v>99.91922455573506</v>
      </c>
      <c r="M454" s="14">
        <f t="shared" si="95"/>
        <v>99.91922455573506</v>
      </c>
    </row>
    <row r="455" spans="1:13" ht="17.25" customHeight="1">
      <c r="A455" s="15"/>
      <c r="B455" s="1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4"/>
    </row>
    <row r="456" spans="1:13" s="42" customFormat="1" ht="17.25" customHeight="1">
      <c r="A456" s="49" t="s">
        <v>173</v>
      </c>
      <c r="B456" s="54">
        <v>85212</v>
      </c>
      <c r="C456" s="2">
        <f>SUM(C457:C459)</f>
        <v>0</v>
      </c>
      <c r="D456" s="2">
        <f>SUM(D457:D459)</f>
        <v>8954620</v>
      </c>
      <c r="E456" s="2">
        <f t="shared" si="98"/>
        <v>8954620</v>
      </c>
      <c r="F456" s="2">
        <f>SUM(F457:F459)</f>
        <v>0</v>
      </c>
      <c r="G456" s="2">
        <f>SUM(G457:G459)</f>
        <v>8329074</v>
      </c>
      <c r="H456" s="2">
        <f t="shared" si="97"/>
        <v>8329074</v>
      </c>
      <c r="I456" s="2">
        <f>SUM(I457:I459)</f>
        <v>8190</v>
      </c>
      <c r="J456" s="2">
        <f>SUM(J457:J459)</f>
        <v>0</v>
      </c>
      <c r="K456" s="33">
        <v>0</v>
      </c>
      <c r="L456" s="33">
        <f aca="true" t="shared" si="99" ref="L456:M461">G456/D456*100</f>
        <v>93.01426526195416</v>
      </c>
      <c r="M456" s="33">
        <f t="shared" si="99"/>
        <v>93.01426526195416</v>
      </c>
    </row>
    <row r="457" spans="1:13" s="29" customFormat="1" ht="17.25" customHeight="1">
      <c r="A457" s="43" t="s">
        <v>186</v>
      </c>
      <c r="B457" s="47"/>
      <c r="C457" s="3">
        <f>SUM(C461:C464)</f>
        <v>0</v>
      </c>
      <c r="D457" s="3">
        <f>SUM(D461:D464)</f>
        <v>254099</v>
      </c>
      <c r="E457" s="3">
        <f>SUM(C457:D457)</f>
        <v>254099</v>
      </c>
      <c r="F457" s="3">
        <f>SUM(F461:F464)</f>
        <v>0</v>
      </c>
      <c r="G457" s="3">
        <f>SUM(G461:G464)</f>
        <v>252590</v>
      </c>
      <c r="H457" s="3">
        <f>SUM(F457:G457)</f>
        <v>252590</v>
      </c>
      <c r="I457" s="3">
        <f>SUM(I461:I464)</f>
        <v>8148</v>
      </c>
      <c r="J457" s="3">
        <f>SUM(J461:J464)</f>
        <v>0</v>
      </c>
      <c r="K457" s="28"/>
      <c r="L457" s="28">
        <f t="shared" si="99"/>
        <v>99.40613697810696</v>
      </c>
      <c r="M457" s="28">
        <f t="shared" si="99"/>
        <v>99.40613697810696</v>
      </c>
    </row>
    <row r="458" spans="1:13" s="29" customFormat="1" ht="17.25" customHeight="1">
      <c r="A458" s="43" t="s">
        <v>185</v>
      </c>
      <c r="B458" s="47"/>
      <c r="C458" s="3">
        <f>SUM(C465:C467)+C460</f>
        <v>0</v>
      </c>
      <c r="D458" s="3">
        <f>SUM(D465:D467)+D460</f>
        <v>8670297</v>
      </c>
      <c r="E458" s="3">
        <f>SUM(C458:D458)</f>
        <v>8670297</v>
      </c>
      <c r="F458" s="3">
        <f>SUM(F465:F467)+F460</f>
        <v>0</v>
      </c>
      <c r="G458" s="3">
        <f>SUM(G465:G467)+G460</f>
        <v>8046260</v>
      </c>
      <c r="H458" s="3">
        <f>SUM(F458:G458)</f>
        <v>8046260</v>
      </c>
      <c r="I458" s="3">
        <f>SUM(I465:I467)+I460</f>
        <v>42</v>
      </c>
      <c r="J458" s="3">
        <f>SUM(J465:J467)+J460</f>
        <v>0</v>
      </c>
      <c r="K458" s="28"/>
      <c r="L458" s="28">
        <f t="shared" si="99"/>
        <v>92.80258796209634</v>
      </c>
      <c r="M458" s="28">
        <f t="shared" si="99"/>
        <v>92.80258796209634</v>
      </c>
    </row>
    <row r="459" spans="1:13" s="29" customFormat="1" ht="17.25" customHeight="1">
      <c r="A459" s="43" t="s">
        <v>187</v>
      </c>
      <c r="B459" s="47"/>
      <c r="C459" s="3">
        <f>SUM(C468)</f>
        <v>0</v>
      </c>
      <c r="D459" s="3">
        <f>SUM(D468)</f>
        <v>30224</v>
      </c>
      <c r="E459" s="3">
        <f>SUM(C459:D459)</f>
        <v>30224</v>
      </c>
      <c r="F459" s="3">
        <f>SUM(F468)</f>
        <v>0</v>
      </c>
      <c r="G459" s="3">
        <f>SUM(G468)</f>
        <v>30224</v>
      </c>
      <c r="H459" s="3">
        <f>SUM(F459:G459)</f>
        <v>30224</v>
      </c>
      <c r="I459" s="3">
        <f>SUM(I468)</f>
        <v>0</v>
      </c>
      <c r="J459" s="3">
        <f>SUM(J468)</f>
        <v>0</v>
      </c>
      <c r="K459" s="28"/>
      <c r="L459" s="28">
        <f t="shared" si="99"/>
        <v>100</v>
      </c>
      <c r="M459" s="28">
        <f t="shared" si="99"/>
        <v>100</v>
      </c>
    </row>
    <row r="460" spans="1:13" ht="17.25" customHeight="1">
      <c r="A460" s="56" t="s">
        <v>130</v>
      </c>
      <c r="B460" s="13" t="s">
        <v>80</v>
      </c>
      <c r="C460" s="1"/>
      <c r="D460" s="1">
        <v>8631501</v>
      </c>
      <c r="E460" s="1">
        <f t="shared" si="98"/>
        <v>8631501</v>
      </c>
      <c r="F460" s="1"/>
      <c r="G460" s="1">
        <v>8011345</v>
      </c>
      <c r="H460" s="1">
        <f t="shared" si="97"/>
        <v>8011345</v>
      </c>
      <c r="I460" s="1"/>
      <c r="J460" s="1"/>
      <c r="K460" s="14"/>
      <c r="L460" s="14">
        <f t="shared" si="99"/>
        <v>92.81520097141853</v>
      </c>
      <c r="M460" s="14">
        <f t="shared" si="99"/>
        <v>92.81520097141853</v>
      </c>
    </row>
    <row r="461" spans="1:13" ht="17.25" customHeight="1">
      <c r="A461" s="15" t="s">
        <v>200</v>
      </c>
      <c r="B461" s="13" t="s">
        <v>48</v>
      </c>
      <c r="C461" s="1"/>
      <c r="D461" s="1">
        <v>77220</v>
      </c>
      <c r="E461" s="1">
        <f t="shared" si="98"/>
        <v>77220</v>
      </c>
      <c r="F461" s="1"/>
      <c r="G461" s="1">
        <v>77085</v>
      </c>
      <c r="H461" s="1">
        <f t="shared" si="97"/>
        <v>77085</v>
      </c>
      <c r="I461" s="1"/>
      <c r="J461" s="1"/>
      <c r="K461" s="14"/>
      <c r="L461" s="14">
        <f t="shared" si="99"/>
        <v>99.82517482517483</v>
      </c>
      <c r="M461" s="14">
        <f t="shared" si="99"/>
        <v>99.82517482517483</v>
      </c>
    </row>
    <row r="462" spans="1:13" ht="17.25" customHeight="1">
      <c r="A462" s="15" t="s">
        <v>202</v>
      </c>
      <c r="B462" s="13" t="s">
        <v>49</v>
      </c>
      <c r="C462" s="1"/>
      <c r="D462" s="1">
        <v>0</v>
      </c>
      <c r="E462" s="1">
        <f t="shared" si="98"/>
        <v>0</v>
      </c>
      <c r="F462" s="1"/>
      <c r="G462" s="1">
        <v>0</v>
      </c>
      <c r="H462" s="1">
        <f t="shared" si="97"/>
        <v>0</v>
      </c>
      <c r="I462" s="1">
        <v>6780</v>
      </c>
      <c r="J462" s="1"/>
      <c r="K462" s="14"/>
      <c r="L462" s="14">
        <v>0</v>
      </c>
      <c r="M462" s="14">
        <v>0</v>
      </c>
    </row>
    <row r="463" spans="1:13" ht="17.25" customHeight="1">
      <c r="A463" s="44" t="s">
        <v>201</v>
      </c>
      <c r="B463" s="13" t="s">
        <v>51</v>
      </c>
      <c r="C463" s="1"/>
      <c r="D463" s="1">
        <v>175000</v>
      </c>
      <c r="E463" s="1">
        <f t="shared" si="98"/>
        <v>175000</v>
      </c>
      <c r="F463" s="1"/>
      <c r="G463" s="1">
        <v>173630</v>
      </c>
      <c r="H463" s="1">
        <f t="shared" si="97"/>
        <v>173630</v>
      </c>
      <c r="I463" s="1">
        <v>1202</v>
      </c>
      <c r="J463" s="1"/>
      <c r="K463" s="14"/>
      <c r="L463" s="14">
        <f aca="true" t="shared" si="100" ref="L463:M468">G463/D463*100</f>
        <v>99.21714285714286</v>
      </c>
      <c r="M463" s="14">
        <f t="shared" si="100"/>
        <v>99.21714285714286</v>
      </c>
    </row>
    <row r="464" spans="1:13" ht="17.25" customHeight="1">
      <c r="A464" s="15" t="s">
        <v>124</v>
      </c>
      <c r="B464" s="13" t="s">
        <v>52</v>
      </c>
      <c r="C464" s="1"/>
      <c r="D464" s="1">
        <v>1879</v>
      </c>
      <c r="E464" s="1">
        <f t="shared" si="98"/>
        <v>1879</v>
      </c>
      <c r="F464" s="1"/>
      <c r="G464" s="1">
        <v>1875</v>
      </c>
      <c r="H464" s="1">
        <f t="shared" si="97"/>
        <v>1875</v>
      </c>
      <c r="I464" s="1">
        <v>166</v>
      </c>
      <c r="J464" s="1"/>
      <c r="K464" s="14"/>
      <c r="L464" s="14">
        <f t="shared" si="100"/>
        <v>99.78712080894093</v>
      </c>
      <c r="M464" s="14">
        <f t="shared" si="100"/>
        <v>99.78712080894093</v>
      </c>
    </row>
    <row r="465" spans="1:13" ht="17.25" customHeight="1">
      <c r="A465" s="15" t="s">
        <v>198</v>
      </c>
      <c r="B465" s="13" t="s">
        <v>53</v>
      </c>
      <c r="C465" s="1"/>
      <c r="D465" s="1">
        <v>12861</v>
      </c>
      <c r="E465" s="1">
        <f t="shared" si="98"/>
        <v>12861</v>
      </c>
      <c r="F465" s="1"/>
      <c r="G465" s="1">
        <v>9234</v>
      </c>
      <c r="H465" s="1">
        <f t="shared" si="97"/>
        <v>9234</v>
      </c>
      <c r="I465" s="1"/>
      <c r="J465" s="1"/>
      <c r="K465" s="14"/>
      <c r="L465" s="14">
        <f t="shared" si="100"/>
        <v>71.79846046186145</v>
      </c>
      <c r="M465" s="14">
        <f t="shared" si="100"/>
        <v>71.79846046186145</v>
      </c>
    </row>
    <row r="466" spans="1:13" ht="17.25" customHeight="1">
      <c r="A466" s="15" t="s">
        <v>122</v>
      </c>
      <c r="B466" s="13" t="s">
        <v>32</v>
      </c>
      <c r="C466" s="1"/>
      <c r="D466" s="1">
        <v>23500</v>
      </c>
      <c r="E466" s="1">
        <f t="shared" si="98"/>
        <v>23500</v>
      </c>
      <c r="F466" s="1"/>
      <c r="G466" s="1">
        <v>23246</v>
      </c>
      <c r="H466" s="1">
        <f t="shared" si="97"/>
        <v>23246</v>
      </c>
      <c r="I466" s="1">
        <v>42</v>
      </c>
      <c r="J466" s="1"/>
      <c r="K466" s="14"/>
      <c r="L466" s="14">
        <f t="shared" si="100"/>
        <v>98.9191489361702</v>
      </c>
      <c r="M466" s="14">
        <f t="shared" si="100"/>
        <v>98.9191489361702</v>
      </c>
    </row>
    <row r="467" spans="1:13" ht="17.25" customHeight="1">
      <c r="A467" s="15" t="s">
        <v>212</v>
      </c>
      <c r="B467" s="13" t="s">
        <v>62</v>
      </c>
      <c r="C467" s="1"/>
      <c r="D467" s="1">
        <v>2435</v>
      </c>
      <c r="E467" s="1">
        <f t="shared" si="98"/>
        <v>2435</v>
      </c>
      <c r="F467" s="1"/>
      <c r="G467" s="1">
        <v>2435</v>
      </c>
      <c r="H467" s="1">
        <f t="shared" si="97"/>
        <v>2435</v>
      </c>
      <c r="I467" s="1"/>
      <c r="J467" s="1"/>
      <c r="K467" s="14"/>
      <c r="L467" s="14">
        <f t="shared" si="100"/>
        <v>100</v>
      </c>
      <c r="M467" s="14">
        <f t="shared" si="100"/>
        <v>100</v>
      </c>
    </row>
    <row r="468" spans="1:13" ht="17.25" customHeight="1">
      <c r="A468" s="15" t="s">
        <v>172</v>
      </c>
      <c r="B468" s="13" t="s">
        <v>42</v>
      </c>
      <c r="C468" s="1"/>
      <c r="D468" s="1">
        <v>30224</v>
      </c>
      <c r="E468" s="1">
        <f t="shared" si="98"/>
        <v>30224</v>
      </c>
      <c r="F468" s="1"/>
      <c r="G468" s="1">
        <v>30224</v>
      </c>
      <c r="H468" s="1">
        <f t="shared" si="97"/>
        <v>30224</v>
      </c>
      <c r="I468" s="1"/>
      <c r="J468" s="1"/>
      <c r="K468" s="14"/>
      <c r="L468" s="14">
        <f t="shared" si="100"/>
        <v>100</v>
      </c>
      <c r="M468" s="14">
        <f t="shared" si="100"/>
        <v>100</v>
      </c>
    </row>
    <row r="469" spans="1:13" ht="17.25" customHeight="1">
      <c r="A469" s="15"/>
      <c r="B469" s="1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4"/>
    </row>
    <row r="470" spans="1:13" s="42" customFormat="1" ht="17.25" customHeight="1">
      <c r="A470" s="41" t="s">
        <v>230</v>
      </c>
      <c r="B470" s="39" t="s">
        <v>154</v>
      </c>
      <c r="C470" s="2">
        <f>SUM(C472)</f>
        <v>0</v>
      </c>
      <c r="D470" s="2">
        <f>SUM(D472)</f>
        <v>167691</v>
      </c>
      <c r="E470" s="2">
        <f>C470+D470</f>
        <v>167691</v>
      </c>
      <c r="F470" s="2">
        <f>SUM(F472)</f>
        <v>0</v>
      </c>
      <c r="G470" s="2">
        <f>SUM(G472)</f>
        <v>167653</v>
      </c>
      <c r="H470" s="2">
        <f>F470+G470</f>
        <v>167653</v>
      </c>
      <c r="I470" s="2">
        <f>SUM(I472)</f>
        <v>0</v>
      </c>
      <c r="J470" s="2">
        <f>SUM(J472)</f>
        <v>0</v>
      </c>
      <c r="K470" s="33"/>
      <c r="L470" s="33">
        <f aca="true" t="shared" si="101" ref="L470:M472">G470/D470*100</f>
        <v>99.9773392728292</v>
      </c>
      <c r="M470" s="33">
        <f t="shared" si="101"/>
        <v>99.9773392728292</v>
      </c>
    </row>
    <row r="471" spans="1:13" s="29" customFormat="1" ht="17.25" customHeight="1">
      <c r="A471" s="43" t="s">
        <v>185</v>
      </c>
      <c r="B471" s="47"/>
      <c r="C471" s="3">
        <f>SUM(C472)</f>
        <v>0</v>
      </c>
      <c r="D471" s="3">
        <f>SUM(D472)</f>
        <v>167691</v>
      </c>
      <c r="E471" s="3">
        <f>SUM(E472)</f>
        <v>167691</v>
      </c>
      <c r="F471" s="3">
        <f>SUM(F472)</f>
        <v>0</v>
      </c>
      <c r="G471" s="3">
        <f>SUM(G472)</f>
        <v>167653</v>
      </c>
      <c r="H471" s="3">
        <f>SUM(F471:G471)</f>
        <v>167653</v>
      </c>
      <c r="I471" s="3">
        <f>SUM(I472)</f>
        <v>0</v>
      </c>
      <c r="J471" s="3">
        <f>SUM(J472)</f>
        <v>0</v>
      </c>
      <c r="K471" s="28"/>
      <c r="L471" s="28">
        <f t="shared" si="101"/>
        <v>99.9773392728292</v>
      </c>
      <c r="M471" s="28">
        <f t="shared" si="101"/>
        <v>99.9773392728292</v>
      </c>
    </row>
    <row r="472" spans="1:13" ht="17.25" customHeight="1">
      <c r="A472" s="44" t="s">
        <v>231</v>
      </c>
      <c r="B472" s="13" t="s">
        <v>60</v>
      </c>
      <c r="C472" s="1"/>
      <c r="D472" s="1">
        <v>167691</v>
      </c>
      <c r="E472" s="1">
        <f>C472+D472</f>
        <v>167691</v>
      </c>
      <c r="F472" s="1"/>
      <c r="G472" s="1">
        <v>167653</v>
      </c>
      <c r="H472" s="1">
        <f>F472+G472</f>
        <v>167653</v>
      </c>
      <c r="I472" s="1"/>
      <c r="J472" s="1"/>
      <c r="K472" s="14"/>
      <c r="L472" s="14">
        <f t="shared" si="101"/>
        <v>99.9773392728292</v>
      </c>
      <c r="M472" s="14">
        <f t="shared" si="101"/>
        <v>99.9773392728292</v>
      </c>
    </row>
    <row r="473" spans="1:13" ht="17.25" customHeight="1">
      <c r="A473" s="1"/>
      <c r="B473" s="1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4"/>
    </row>
    <row r="474" spans="1:13" s="42" customFormat="1" ht="17.25" customHeight="1">
      <c r="A474" s="41" t="s">
        <v>13</v>
      </c>
      <c r="B474" s="39" t="s">
        <v>155</v>
      </c>
      <c r="C474" s="2">
        <f>SUM(C477:C479)</f>
        <v>1349370</v>
      </c>
      <c r="D474" s="2">
        <f>SUM(D477:D479)</f>
        <v>2699998</v>
      </c>
      <c r="E474" s="2">
        <f>SUM(C474:D474)</f>
        <v>4049368</v>
      </c>
      <c r="F474" s="2">
        <f>SUM(F477:F479)</f>
        <v>1349366</v>
      </c>
      <c r="G474" s="2">
        <f>SUM(G477:G479)</f>
        <v>2529998</v>
      </c>
      <c r="H474" s="2">
        <f>SUM(F474:G474)</f>
        <v>3879364</v>
      </c>
      <c r="I474" s="2">
        <f>SUM(I477:I479)</f>
        <v>4670</v>
      </c>
      <c r="J474" s="2">
        <f>SUM(J477:J479)</f>
        <v>0</v>
      </c>
      <c r="K474" s="33">
        <f>F474/C474*100</f>
        <v>99.99970356536754</v>
      </c>
      <c r="L474" s="33">
        <f>G474/D474*100</f>
        <v>93.70369903977706</v>
      </c>
      <c r="M474" s="33">
        <f>H474/E474*100</f>
        <v>95.80171523062364</v>
      </c>
    </row>
    <row r="475" spans="1:13" s="29" customFormat="1" ht="17.25" customHeight="1">
      <c r="A475" s="43" t="s">
        <v>186</v>
      </c>
      <c r="B475" s="40"/>
      <c r="C475" s="3">
        <f>C479</f>
        <v>0</v>
      </c>
      <c r="D475" s="3">
        <f>D479</f>
        <v>95082</v>
      </c>
      <c r="E475" s="3">
        <f>SUM(C475:D475)</f>
        <v>95082</v>
      </c>
      <c r="F475" s="3">
        <f>F479</f>
        <v>0</v>
      </c>
      <c r="G475" s="3">
        <f>G479</f>
        <v>95082</v>
      </c>
      <c r="H475" s="3">
        <f>SUM(F475:G475)</f>
        <v>95082</v>
      </c>
      <c r="I475" s="3">
        <f>I479</f>
        <v>0</v>
      </c>
      <c r="J475" s="3">
        <f>J479</f>
        <v>0</v>
      </c>
      <c r="K475" s="28"/>
      <c r="L475" s="28">
        <f>G475/D475*100</f>
        <v>100</v>
      </c>
      <c r="M475" s="28">
        <f>H475/E475*100</f>
        <v>100</v>
      </c>
    </row>
    <row r="476" spans="1:13" s="29" customFormat="1" ht="17.25" customHeight="1">
      <c r="A476" s="43" t="s">
        <v>185</v>
      </c>
      <c r="B476" s="47"/>
      <c r="C476" s="3">
        <f>SUM(C477:C478)</f>
        <v>1349370</v>
      </c>
      <c r="D476" s="3">
        <f>SUM(D477:D478)</f>
        <v>2604916</v>
      </c>
      <c r="E476" s="3">
        <f>SUM(C476:D476)</f>
        <v>3954286</v>
      </c>
      <c r="F476" s="3">
        <f>SUM(F477:F478)</f>
        <v>1349366</v>
      </c>
      <c r="G476" s="3">
        <f>SUM(G477:G478)</f>
        <v>2434916</v>
      </c>
      <c r="H476" s="3">
        <f>SUM(F476:G476)</f>
        <v>3784282</v>
      </c>
      <c r="I476" s="3">
        <f>SUM(I477:I478)</f>
        <v>4670</v>
      </c>
      <c r="J476" s="3">
        <f>SUM(J477:J478)</f>
        <v>0</v>
      </c>
      <c r="K476" s="28">
        <f>F476/C476*100</f>
        <v>99.99970356536754</v>
      </c>
      <c r="L476" s="28">
        <f>G476/D476*100</f>
        <v>93.47387785249121</v>
      </c>
      <c r="M476" s="28">
        <f>H476/E476*100</f>
        <v>95.70076620659204</v>
      </c>
    </row>
    <row r="477" spans="1:13" ht="17.25" customHeight="1">
      <c r="A477" s="44" t="s">
        <v>174</v>
      </c>
      <c r="B477" s="13" t="s">
        <v>175</v>
      </c>
      <c r="C477" s="1">
        <v>6870</v>
      </c>
      <c r="D477" s="1"/>
      <c r="E477" s="1">
        <f>SUM(C477:D477)</f>
        <v>6870</v>
      </c>
      <c r="F477" s="1">
        <v>6868</v>
      </c>
      <c r="G477" s="1"/>
      <c r="H477" s="1">
        <f>SUM(F477:G477)</f>
        <v>6868</v>
      </c>
      <c r="I477" s="1"/>
      <c r="J477" s="1"/>
      <c r="K477" s="14">
        <f>F477/C477*100</f>
        <v>99.97088791848617</v>
      </c>
      <c r="L477" s="14"/>
      <c r="M477" s="14">
        <f>H477/E477*100</f>
        <v>99.97088791848617</v>
      </c>
    </row>
    <row r="478" spans="1:13" ht="17.25" customHeight="1">
      <c r="A478" s="56" t="s">
        <v>130</v>
      </c>
      <c r="B478" s="13" t="s">
        <v>80</v>
      </c>
      <c r="C478" s="1">
        <v>1342500</v>
      </c>
      <c r="D478" s="1">
        <v>2604916</v>
      </c>
      <c r="E478" s="1">
        <f>C478+D478</f>
        <v>3947416</v>
      </c>
      <c r="F478" s="1">
        <v>1342498</v>
      </c>
      <c r="G478" s="1">
        <v>2434916</v>
      </c>
      <c r="H478" s="1">
        <f>F478+G478</f>
        <v>3777414</v>
      </c>
      <c r="I478" s="1">
        <v>4670</v>
      </c>
      <c r="J478" s="1"/>
      <c r="K478" s="14">
        <f>F478/C478*100</f>
        <v>99.99985102420857</v>
      </c>
      <c r="L478" s="14">
        <f>G478/D478*100</f>
        <v>93.47387785249121</v>
      </c>
      <c r="M478" s="14">
        <f>H478/E478*100</f>
        <v>95.69333457634058</v>
      </c>
    </row>
    <row r="479" spans="1:13" ht="17.25" customHeight="1">
      <c r="A479" s="44" t="s">
        <v>201</v>
      </c>
      <c r="B479" s="13" t="s">
        <v>51</v>
      </c>
      <c r="C479" s="1"/>
      <c r="D479" s="1">
        <v>95082</v>
      </c>
      <c r="E479" s="1">
        <f>C479+D479</f>
        <v>95082</v>
      </c>
      <c r="F479" s="1"/>
      <c r="G479" s="1">
        <v>95082</v>
      </c>
      <c r="H479" s="1">
        <f>F479+G479</f>
        <v>95082</v>
      </c>
      <c r="I479" s="1"/>
      <c r="J479" s="1"/>
      <c r="K479" s="14"/>
      <c r="L479" s="14">
        <f>G479/D479*100</f>
        <v>100</v>
      </c>
      <c r="M479" s="14">
        <f>H479/E479*100</f>
        <v>100</v>
      </c>
    </row>
    <row r="480" spans="1:13" ht="17.25" customHeight="1">
      <c r="A480" s="15"/>
      <c r="B480" s="1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4"/>
    </row>
    <row r="481" spans="1:13" s="42" customFormat="1" ht="17.25" customHeight="1">
      <c r="A481" s="41" t="s">
        <v>14</v>
      </c>
      <c r="B481" s="39" t="s">
        <v>156</v>
      </c>
      <c r="C481" s="2">
        <f>C483</f>
        <v>3612734</v>
      </c>
      <c r="D481" s="2">
        <f>D483</f>
        <v>0</v>
      </c>
      <c r="E481" s="2">
        <f>C481+D481</f>
        <v>3612734</v>
      </c>
      <c r="F481" s="2">
        <f>F483</f>
        <v>3608418</v>
      </c>
      <c r="G481" s="2">
        <f>G483</f>
        <v>0</v>
      </c>
      <c r="H481" s="2">
        <f>F481+G481</f>
        <v>3608418</v>
      </c>
      <c r="I481" s="2">
        <f>I483</f>
        <v>0</v>
      </c>
      <c r="J481" s="2">
        <f>J483</f>
        <v>0</v>
      </c>
      <c r="K481" s="33">
        <f>F481/C481*100</f>
        <v>99.88053368999766</v>
      </c>
      <c r="L481" s="33"/>
      <c r="M481" s="33">
        <f>H481/E481*100</f>
        <v>99.88053368999766</v>
      </c>
    </row>
    <row r="482" spans="1:13" s="29" customFormat="1" ht="17.25" customHeight="1">
      <c r="A482" s="43" t="s">
        <v>185</v>
      </c>
      <c r="B482" s="47"/>
      <c r="C482" s="3">
        <f>SUM(C483)</f>
        <v>3612734</v>
      </c>
      <c r="D482" s="3">
        <f>SUM(D483)</f>
        <v>0</v>
      </c>
      <c r="E482" s="3">
        <f>SUM(C482:D482)</f>
        <v>3612734</v>
      </c>
      <c r="F482" s="3">
        <f>SUM(F483)</f>
        <v>3608418</v>
      </c>
      <c r="G482" s="3">
        <f>SUM(G483)</f>
        <v>0</v>
      </c>
      <c r="H482" s="3">
        <f>SUM(F482:G482)</f>
        <v>3608418</v>
      </c>
      <c r="I482" s="3">
        <f>SUM(I483)</f>
        <v>0</v>
      </c>
      <c r="J482" s="3">
        <f>SUM(J483)</f>
        <v>0</v>
      </c>
      <c r="K482" s="28">
        <f>F482/C482*100</f>
        <v>99.88053368999766</v>
      </c>
      <c r="L482" s="28"/>
      <c r="M482" s="28">
        <f>H482/E482*100</f>
        <v>99.88053368999766</v>
      </c>
    </row>
    <row r="483" spans="1:13" ht="17.25" customHeight="1">
      <c r="A483" s="56" t="s">
        <v>130</v>
      </c>
      <c r="B483" s="13" t="s">
        <v>80</v>
      </c>
      <c r="C483" s="1">
        <v>3612734</v>
      </c>
      <c r="D483" s="1"/>
      <c r="E483" s="1">
        <f>C483+D483</f>
        <v>3612734</v>
      </c>
      <c r="F483" s="1">
        <v>3608418</v>
      </c>
      <c r="G483" s="1"/>
      <c r="H483" s="1">
        <f>F483+G483</f>
        <v>3608418</v>
      </c>
      <c r="I483" s="1"/>
      <c r="J483" s="1"/>
      <c r="K483" s="14">
        <f>F483/C483*100</f>
        <v>99.88053368999766</v>
      </c>
      <c r="L483" s="14"/>
      <c r="M483" s="14">
        <f>H483/E483*100</f>
        <v>99.88053368999766</v>
      </c>
    </row>
    <row r="484" spans="1:13" ht="17.25" customHeight="1">
      <c r="A484" s="38"/>
      <c r="B484" s="1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4"/>
    </row>
    <row r="485" spans="1:13" s="42" customFormat="1" ht="17.25" customHeight="1">
      <c r="A485" s="60" t="s">
        <v>232</v>
      </c>
      <c r="B485" s="39" t="s">
        <v>157</v>
      </c>
      <c r="C485" s="2">
        <f>C487</f>
        <v>0</v>
      </c>
      <c r="D485" s="2">
        <f>D487</f>
        <v>46431</v>
      </c>
      <c r="E485" s="2">
        <f>C485+D485</f>
        <v>46431</v>
      </c>
      <c r="F485" s="2">
        <f>F487</f>
        <v>0</v>
      </c>
      <c r="G485" s="2">
        <f>G487</f>
        <v>46430</v>
      </c>
      <c r="H485" s="2">
        <f>F485+G485</f>
        <v>46430</v>
      </c>
      <c r="I485" s="2">
        <f>I487</f>
        <v>0</v>
      </c>
      <c r="J485" s="2">
        <f>J487</f>
        <v>0</v>
      </c>
      <c r="K485" s="33"/>
      <c r="L485" s="33">
        <f aca="true" t="shared" si="102" ref="L485:M487">G485/D485*100</f>
        <v>99.99784626650299</v>
      </c>
      <c r="M485" s="33">
        <f t="shared" si="102"/>
        <v>99.99784626650299</v>
      </c>
    </row>
    <row r="486" spans="1:13" s="29" customFormat="1" ht="17.25" customHeight="1">
      <c r="A486" s="43" t="s">
        <v>185</v>
      </c>
      <c r="B486" s="47"/>
      <c r="C486" s="3">
        <f>SUM(C487)</f>
        <v>0</v>
      </c>
      <c r="D486" s="3">
        <f>SUM(D487)</f>
        <v>46431</v>
      </c>
      <c r="E486" s="3">
        <f>SUM(C486:D486)</f>
        <v>46431</v>
      </c>
      <c r="F486" s="3">
        <f>SUM(F487)</f>
        <v>0</v>
      </c>
      <c r="G486" s="3">
        <f>SUM(G487)</f>
        <v>46430</v>
      </c>
      <c r="H486" s="3">
        <f>SUM(F486:G486)</f>
        <v>46430</v>
      </c>
      <c r="I486" s="3">
        <f>SUM(I487)</f>
        <v>0</v>
      </c>
      <c r="J486" s="3">
        <f>SUM(J487)</f>
        <v>0</v>
      </c>
      <c r="K486" s="28"/>
      <c r="L486" s="28">
        <f t="shared" si="102"/>
        <v>99.99784626650299</v>
      </c>
      <c r="M486" s="28">
        <f t="shared" si="102"/>
        <v>99.99784626650299</v>
      </c>
    </row>
    <row r="487" spans="1:13" ht="17.25" customHeight="1">
      <c r="A487" s="56" t="s">
        <v>130</v>
      </c>
      <c r="B487" s="13" t="s">
        <v>80</v>
      </c>
      <c r="C487" s="1"/>
      <c r="D487" s="1">
        <v>46431</v>
      </c>
      <c r="E487" s="1">
        <f>C487+D487</f>
        <v>46431</v>
      </c>
      <c r="F487" s="1"/>
      <c r="G487" s="1">
        <v>46430</v>
      </c>
      <c r="H487" s="1">
        <f>F487+G487</f>
        <v>46430</v>
      </c>
      <c r="I487" s="1"/>
      <c r="J487" s="1"/>
      <c r="K487" s="14"/>
      <c r="L487" s="14">
        <f t="shared" si="102"/>
        <v>99.99784626650299</v>
      </c>
      <c r="M487" s="14">
        <f t="shared" si="102"/>
        <v>99.99784626650299</v>
      </c>
    </row>
    <row r="488" spans="1:13" ht="17.25" customHeight="1">
      <c r="A488" s="1"/>
      <c r="B488" s="4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4"/>
    </row>
    <row r="489" spans="1:13" s="42" customFormat="1" ht="17.25" customHeight="1">
      <c r="A489" s="49" t="s">
        <v>81</v>
      </c>
      <c r="B489" s="39" t="s">
        <v>159</v>
      </c>
      <c r="C489" s="2">
        <f>SUM(C490:C492)</f>
        <v>1268228</v>
      </c>
      <c r="D489" s="2">
        <f>SUM(D490:D492)</f>
        <v>1171709</v>
      </c>
      <c r="E489" s="2">
        <f>SUM(C489:D489)</f>
        <v>2439937</v>
      </c>
      <c r="F489" s="2">
        <f>SUM(F490:F492)</f>
        <v>1265812</v>
      </c>
      <c r="G489" s="2">
        <f>SUM(G490:G492)</f>
        <v>1171709</v>
      </c>
      <c r="H489" s="2">
        <f>SUM(F489:G489)</f>
        <v>2437521</v>
      </c>
      <c r="I489" s="2">
        <f>SUM(I490:I492)</f>
        <v>154806</v>
      </c>
      <c r="J489" s="2">
        <f>SUM(J490:J492)</f>
        <v>0</v>
      </c>
      <c r="K489" s="33">
        <f aca="true" t="shared" si="103" ref="K489:M491">F489/C489*100</f>
        <v>99.8094979767045</v>
      </c>
      <c r="L489" s="33">
        <f t="shared" si="103"/>
        <v>100</v>
      </c>
      <c r="M489" s="33">
        <f t="shared" si="103"/>
        <v>99.90098104992056</v>
      </c>
    </row>
    <row r="490" spans="1:13" s="29" customFormat="1" ht="17.25" customHeight="1">
      <c r="A490" s="43" t="s">
        <v>186</v>
      </c>
      <c r="B490" s="47"/>
      <c r="C490" s="3">
        <f>SUM(C494:C497)</f>
        <v>1017899</v>
      </c>
      <c r="D490" s="3">
        <f>SUM(D494:D497)</f>
        <v>1106389</v>
      </c>
      <c r="E490" s="3">
        <f>SUM(C490:D490)</f>
        <v>2124288</v>
      </c>
      <c r="F490" s="3">
        <f>SUM(F494:F497)</f>
        <v>1016124</v>
      </c>
      <c r="G490" s="3">
        <f>SUM(G494:G497)</f>
        <v>1106389</v>
      </c>
      <c r="H490" s="3">
        <f>SUM(F490:G490)</f>
        <v>2122513</v>
      </c>
      <c r="I490" s="3">
        <f>SUM(I494:I497)</f>
        <v>151468</v>
      </c>
      <c r="J490" s="3">
        <f>SUM(J494:J497)</f>
        <v>0</v>
      </c>
      <c r="K490" s="28">
        <f t="shared" si="103"/>
        <v>99.8256212060332</v>
      </c>
      <c r="L490" s="28">
        <f t="shared" si="103"/>
        <v>100</v>
      </c>
      <c r="M490" s="28">
        <f t="shared" si="103"/>
        <v>99.91644259158834</v>
      </c>
    </row>
    <row r="491" spans="1:13" s="29" customFormat="1" ht="17.25" customHeight="1">
      <c r="A491" s="43" t="s">
        <v>185</v>
      </c>
      <c r="B491" s="47"/>
      <c r="C491" s="3">
        <f>SUM(C498:C504)+C493</f>
        <v>243329</v>
      </c>
      <c r="D491" s="3">
        <f>SUM(D498:D504)+D493</f>
        <v>65320</v>
      </c>
      <c r="E491" s="3">
        <f>SUM(C491:D491)</f>
        <v>308649</v>
      </c>
      <c r="F491" s="3">
        <f>SUM(F498:F504)+F493</f>
        <v>242842</v>
      </c>
      <c r="G491" s="3">
        <f>SUM(G498:G504)+G493</f>
        <v>65320</v>
      </c>
      <c r="H491" s="3">
        <f>SUM(F491:G491)</f>
        <v>308162</v>
      </c>
      <c r="I491" s="3">
        <f>SUM(I498:I504)+I493</f>
        <v>3338</v>
      </c>
      <c r="J491" s="3">
        <f>SUM(J498:J504)+J493</f>
        <v>0</v>
      </c>
      <c r="K491" s="28">
        <f t="shared" si="103"/>
        <v>99.79985944955185</v>
      </c>
      <c r="L491" s="28">
        <f t="shared" si="103"/>
        <v>100</v>
      </c>
      <c r="M491" s="28">
        <f t="shared" si="103"/>
        <v>99.84221559117314</v>
      </c>
    </row>
    <row r="492" spans="1:13" s="29" customFormat="1" ht="17.25" customHeight="1">
      <c r="A492" s="43" t="s">
        <v>187</v>
      </c>
      <c r="B492" s="47"/>
      <c r="C492" s="3">
        <f>C505</f>
        <v>7000</v>
      </c>
      <c r="D492" s="3">
        <f>D505</f>
        <v>0</v>
      </c>
      <c r="E492" s="3">
        <f>SUM(C492:D492)</f>
        <v>7000</v>
      </c>
      <c r="F492" s="3">
        <f>F505</f>
        <v>6846</v>
      </c>
      <c r="G492" s="3">
        <f>G505</f>
        <v>0</v>
      </c>
      <c r="H492" s="3">
        <f>SUM(F492:G492)</f>
        <v>6846</v>
      </c>
      <c r="I492" s="3">
        <f>I505</f>
        <v>0</v>
      </c>
      <c r="J492" s="3">
        <f>J505</f>
        <v>0</v>
      </c>
      <c r="K492" s="28">
        <f aca="true" t="shared" si="104" ref="K492:K505">F492/C492*100</f>
        <v>97.8</v>
      </c>
      <c r="L492" s="28"/>
      <c r="M492" s="28">
        <f aca="true" t="shared" si="105" ref="M492:M505">H492/E492*100</f>
        <v>97.8</v>
      </c>
    </row>
    <row r="493" spans="1:13" ht="17.25" customHeight="1">
      <c r="A493" s="56" t="s">
        <v>283</v>
      </c>
      <c r="B493" s="13" t="s">
        <v>69</v>
      </c>
      <c r="C493" s="1">
        <v>5000</v>
      </c>
      <c r="D493" s="1">
        <v>2000</v>
      </c>
      <c r="E493" s="1">
        <f aca="true" t="shared" si="106" ref="E493:E505">C493+D493</f>
        <v>7000</v>
      </c>
      <c r="F493" s="1">
        <v>4932</v>
      </c>
      <c r="G493" s="1">
        <v>2000</v>
      </c>
      <c r="H493" s="1">
        <f aca="true" t="shared" si="107" ref="H493:H505">F493+G493</f>
        <v>6932</v>
      </c>
      <c r="I493" s="1"/>
      <c r="J493" s="1"/>
      <c r="K493" s="14">
        <f t="shared" si="104"/>
        <v>98.64</v>
      </c>
      <c r="L493" s="14">
        <f aca="true" t="shared" si="108" ref="L493:L503">G493/D493*100</f>
        <v>100</v>
      </c>
      <c r="M493" s="14">
        <f t="shared" si="105"/>
        <v>99.02857142857144</v>
      </c>
    </row>
    <row r="494" spans="1:13" ht="17.25" customHeight="1">
      <c r="A494" s="15" t="s">
        <v>200</v>
      </c>
      <c r="B494" s="13" t="s">
        <v>48</v>
      </c>
      <c r="C494" s="1">
        <v>801400</v>
      </c>
      <c r="D494" s="1">
        <v>852000</v>
      </c>
      <c r="E494" s="1">
        <f t="shared" si="106"/>
        <v>1653400</v>
      </c>
      <c r="F494" s="1">
        <v>800753</v>
      </c>
      <c r="G494" s="1">
        <v>852000</v>
      </c>
      <c r="H494" s="1">
        <f t="shared" si="107"/>
        <v>1652753</v>
      </c>
      <c r="I494" s="1"/>
      <c r="J494" s="1"/>
      <c r="K494" s="14">
        <f t="shared" si="104"/>
        <v>99.919266284003</v>
      </c>
      <c r="L494" s="14">
        <f t="shared" si="108"/>
        <v>100</v>
      </c>
      <c r="M494" s="14">
        <f t="shared" si="105"/>
        <v>99.96086851336639</v>
      </c>
    </row>
    <row r="495" spans="1:13" ht="17.25" customHeight="1">
      <c r="A495" s="15" t="s">
        <v>202</v>
      </c>
      <c r="B495" s="13" t="s">
        <v>49</v>
      </c>
      <c r="C495" s="1">
        <v>51388</v>
      </c>
      <c r="D495" s="1">
        <v>70000</v>
      </c>
      <c r="E495" s="1">
        <f t="shared" si="106"/>
        <v>121388</v>
      </c>
      <c r="F495" s="1">
        <v>51387</v>
      </c>
      <c r="G495" s="1">
        <v>70000</v>
      </c>
      <c r="H495" s="1">
        <f t="shared" si="107"/>
        <v>121387</v>
      </c>
      <c r="I495" s="1">
        <v>126034</v>
      </c>
      <c r="J495" s="1"/>
      <c r="K495" s="14">
        <f t="shared" si="104"/>
        <v>99.99805402039387</v>
      </c>
      <c r="L495" s="14">
        <f t="shared" si="108"/>
        <v>100</v>
      </c>
      <c r="M495" s="14">
        <f t="shared" si="105"/>
        <v>99.99917619534055</v>
      </c>
    </row>
    <row r="496" spans="1:13" ht="17.25" customHeight="1">
      <c r="A496" s="44" t="s">
        <v>201</v>
      </c>
      <c r="B496" s="13" t="s">
        <v>51</v>
      </c>
      <c r="C496" s="1">
        <v>144100</v>
      </c>
      <c r="D496" s="1">
        <v>162900</v>
      </c>
      <c r="E496" s="1">
        <f t="shared" si="106"/>
        <v>307000</v>
      </c>
      <c r="F496" s="1">
        <v>143066</v>
      </c>
      <c r="G496" s="1">
        <v>162900</v>
      </c>
      <c r="H496" s="1">
        <f t="shared" si="107"/>
        <v>305966</v>
      </c>
      <c r="I496" s="1">
        <v>22346</v>
      </c>
      <c r="J496" s="1"/>
      <c r="K496" s="14">
        <f t="shared" si="104"/>
        <v>99.2824427480916</v>
      </c>
      <c r="L496" s="14">
        <f t="shared" si="108"/>
        <v>100</v>
      </c>
      <c r="M496" s="14">
        <f t="shared" si="105"/>
        <v>99.66319218241043</v>
      </c>
    </row>
    <row r="497" spans="1:13" ht="17.25" customHeight="1">
      <c r="A497" s="15" t="s">
        <v>124</v>
      </c>
      <c r="B497" s="13" t="s">
        <v>52</v>
      </c>
      <c r="C497" s="1">
        <v>21011</v>
      </c>
      <c r="D497" s="1">
        <v>21489</v>
      </c>
      <c r="E497" s="1">
        <f t="shared" si="106"/>
        <v>42500</v>
      </c>
      <c r="F497" s="1">
        <v>20918</v>
      </c>
      <c r="G497" s="1">
        <v>21489</v>
      </c>
      <c r="H497" s="1">
        <f t="shared" si="107"/>
        <v>42407</v>
      </c>
      <c r="I497" s="1">
        <v>3088</v>
      </c>
      <c r="J497" s="1"/>
      <c r="K497" s="14">
        <f t="shared" si="104"/>
        <v>99.55737470848604</v>
      </c>
      <c r="L497" s="14">
        <f t="shared" si="108"/>
        <v>100</v>
      </c>
      <c r="M497" s="14">
        <f t="shared" si="105"/>
        <v>99.78117647058824</v>
      </c>
    </row>
    <row r="498" spans="1:13" ht="17.25" customHeight="1">
      <c r="A498" s="15" t="s">
        <v>198</v>
      </c>
      <c r="B498" s="13" t="s">
        <v>53</v>
      </c>
      <c r="C498" s="1">
        <v>78714</v>
      </c>
      <c r="D498" s="1">
        <v>6320</v>
      </c>
      <c r="E498" s="1">
        <f t="shared" si="106"/>
        <v>85034</v>
      </c>
      <c r="F498" s="1">
        <v>78676</v>
      </c>
      <c r="G498" s="1">
        <v>6320</v>
      </c>
      <c r="H498" s="1">
        <f t="shared" si="107"/>
        <v>84996</v>
      </c>
      <c r="I498" s="1">
        <v>74</v>
      </c>
      <c r="J498" s="1"/>
      <c r="K498" s="14">
        <f t="shared" si="104"/>
        <v>99.95172396270041</v>
      </c>
      <c r="L498" s="14">
        <f t="shared" si="108"/>
        <v>100</v>
      </c>
      <c r="M498" s="14">
        <f t="shared" si="105"/>
        <v>99.95531199284991</v>
      </c>
    </row>
    <row r="499" spans="1:13" ht="17.25" customHeight="1">
      <c r="A499" s="15" t="s">
        <v>125</v>
      </c>
      <c r="B499" s="13" t="s">
        <v>55</v>
      </c>
      <c r="C499" s="1">
        <v>14096</v>
      </c>
      <c r="D499" s="1">
        <v>18000</v>
      </c>
      <c r="E499" s="1">
        <f t="shared" si="106"/>
        <v>32096</v>
      </c>
      <c r="F499" s="1">
        <v>13943</v>
      </c>
      <c r="G499" s="1">
        <v>18000</v>
      </c>
      <c r="H499" s="1">
        <f t="shared" si="107"/>
        <v>31943</v>
      </c>
      <c r="I499" s="1">
        <v>3133</v>
      </c>
      <c r="J499" s="1"/>
      <c r="K499" s="14">
        <f t="shared" si="104"/>
        <v>98.91458569807038</v>
      </c>
      <c r="L499" s="14">
        <f t="shared" si="108"/>
        <v>100</v>
      </c>
      <c r="M499" s="14">
        <f t="shared" si="105"/>
        <v>99.52330508474576</v>
      </c>
    </row>
    <row r="500" spans="1:13" ht="17.25" customHeight="1">
      <c r="A500" s="15" t="s">
        <v>122</v>
      </c>
      <c r="B500" s="13" t="s">
        <v>32</v>
      </c>
      <c r="C500" s="1">
        <v>90000</v>
      </c>
      <c r="D500" s="1">
        <v>8000</v>
      </c>
      <c r="E500" s="1">
        <f t="shared" si="106"/>
        <v>98000</v>
      </c>
      <c r="F500" s="1">
        <v>89878</v>
      </c>
      <c r="G500" s="1">
        <v>8000</v>
      </c>
      <c r="H500" s="1">
        <f t="shared" si="107"/>
        <v>97878</v>
      </c>
      <c r="I500" s="1">
        <v>131</v>
      </c>
      <c r="J500" s="1"/>
      <c r="K500" s="14">
        <f t="shared" si="104"/>
        <v>99.86444444444444</v>
      </c>
      <c r="L500" s="14">
        <f t="shared" si="108"/>
        <v>100</v>
      </c>
      <c r="M500" s="14">
        <f t="shared" si="105"/>
        <v>99.87551020408164</v>
      </c>
    </row>
    <row r="501" spans="1:13" ht="17.25" customHeight="1">
      <c r="A501" s="15" t="s">
        <v>164</v>
      </c>
      <c r="B501" s="13" t="s">
        <v>56</v>
      </c>
      <c r="C501" s="1">
        <v>17000</v>
      </c>
      <c r="D501" s="1">
        <v>5000</v>
      </c>
      <c r="E501" s="1">
        <f t="shared" si="106"/>
        <v>22000</v>
      </c>
      <c r="F501" s="1">
        <v>16903</v>
      </c>
      <c r="G501" s="1">
        <v>5000</v>
      </c>
      <c r="H501" s="1">
        <f t="shared" si="107"/>
        <v>21903</v>
      </c>
      <c r="I501" s="1"/>
      <c r="J501" s="1"/>
      <c r="K501" s="14">
        <f t="shared" si="104"/>
        <v>99.42941176470588</v>
      </c>
      <c r="L501" s="14">
        <f t="shared" si="108"/>
        <v>100</v>
      </c>
      <c r="M501" s="14">
        <f t="shared" si="105"/>
        <v>99.55909090909091</v>
      </c>
    </row>
    <row r="502" spans="1:13" ht="17.25" customHeight="1">
      <c r="A502" s="15" t="s">
        <v>126</v>
      </c>
      <c r="B502" s="13" t="s">
        <v>58</v>
      </c>
      <c r="C502" s="1">
        <v>10453</v>
      </c>
      <c r="D502" s="1">
        <v>1000</v>
      </c>
      <c r="E502" s="1">
        <f t="shared" si="106"/>
        <v>11453</v>
      </c>
      <c r="F502" s="1">
        <v>10444</v>
      </c>
      <c r="G502" s="1">
        <v>1000</v>
      </c>
      <c r="H502" s="1">
        <f t="shared" si="107"/>
        <v>11444</v>
      </c>
      <c r="I502" s="1"/>
      <c r="J502" s="1"/>
      <c r="K502" s="14">
        <f t="shared" si="104"/>
        <v>99.91390031569884</v>
      </c>
      <c r="L502" s="14">
        <f t="shared" si="108"/>
        <v>100</v>
      </c>
      <c r="M502" s="14">
        <f t="shared" si="105"/>
        <v>99.92141796909107</v>
      </c>
    </row>
    <row r="503" spans="1:13" ht="17.25" customHeight="1">
      <c r="A503" s="15" t="s">
        <v>212</v>
      </c>
      <c r="B503" s="13" t="s">
        <v>82</v>
      </c>
      <c r="C503" s="1">
        <v>24548</v>
      </c>
      <c r="D503" s="1">
        <v>25000</v>
      </c>
      <c r="E503" s="1">
        <f t="shared" si="106"/>
        <v>49548</v>
      </c>
      <c r="F503" s="1">
        <v>24548</v>
      </c>
      <c r="G503" s="1">
        <v>25000</v>
      </c>
      <c r="H503" s="1">
        <f t="shared" si="107"/>
        <v>49548</v>
      </c>
      <c r="I503" s="1"/>
      <c r="J503" s="1"/>
      <c r="K503" s="14">
        <f t="shared" si="104"/>
        <v>100</v>
      </c>
      <c r="L503" s="14">
        <f t="shared" si="108"/>
        <v>100</v>
      </c>
      <c r="M503" s="14">
        <f t="shared" si="105"/>
        <v>100</v>
      </c>
    </row>
    <row r="504" spans="1:13" ht="17.25" customHeight="1">
      <c r="A504" s="15" t="s">
        <v>131</v>
      </c>
      <c r="B504" s="13" t="s">
        <v>92</v>
      </c>
      <c r="C504" s="1">
        <v>3518</v>
      </c>
      <c r="D504" s="1"/>
      <c r="E504" s="1">
        <f t="shared" si="106"/>
        <v>3518</v>
      </c>
      <c r="F504" s="1">
        <v>3518</v>
      </c>
      <c r="G504" s="1"/>
      <c r="H504" s="1">
        <f t="shared" si="107"/>
        <v>3518</v>
      </c>
      <c r="I504" s="1"/>
      <c r="J504" s="1"/>
      <c r="K504" s="14">
        <f t="shared" si="104"/>
        <v>100</v>
      </c>
      <c r="L504" s="14"/>
      <c r="M504" s="14">
        <f t="shared" si="105"/>
        <v>100</v>
      </c>
    </row>
    <row r="505" spans="1:13" ht="17.25" customHeight="1">
      <c r="A505" s="15" t="s">
        <v>172</v>
      </c>
      <c r="B505" s="13" t="s">
        <v>42</v>
      </c>
      <c r="C505" s="1">
        <v>7000</v>
      </c>
      <c r="D505" s="1"/>
      <c r="E505" s="1">
        <f t="shared" si="106"/>
        <v>7000</v>
      </c>
      <c r="F505" s="1">
        <v>6846</v>
      </c>
      <c r="G505" s="1"/>
      <c r="H505" s="1">
        <f t="shared" si="107"/>
        <v>6846</v>
      </c>
      <c r="I505" s="1"/>
      <c r="J505" s="1"/>
      <c r="K505" s="14">
        <f t="shared" si="104"/>
        <v>97.8</v>
      </c>
      <c r="L505" s="14"/>
      <c r="M505" s="14">
        <f t="shared" si="105"/>
        <v>97.8</v>
      </c>
    </row>
    <row r="506" spans="1:13" ht="17.25" customHeight="1">
      <c r="A506" s="15"/>
      <c r="B506" s="1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4"/>
    </row>
    <row r="507" spans="1:13" s="42" customFormat="1" ht="17.25" customHeight="1">
      <c r="A507" s="41" t="s">
        <v>233</v>
      </c>
      <c r="B507" s="39" t="s">
        <v>158</v>
      </c>
      <c r="C507" s="2">
        <f>SUM(C508:C509)</f>
        <v>417720</v>
      </c>
      <c r="D507" s="2">
        <f>SUM(D508:D509)</f>
        <v>78500</v>
      </c>
      <c r="E507" s="2">
        <f>SUM(C507:D507)</f>
        <v>496220</v>
      </c>
      <c r="F507" s="2">
        <f>SUM(F508:F509)</f>
        <v>417661</v>
      </c>
      <c r="G507" s="2">
        <f>SUM(G508:G509)</f>
        <v>58500</v>
      </c>
      <c r="H507" s="2">
        <f>SUM(F507:G507)</f>
        <v>476161</v>
      </c>
      <c r="I507" s="2">
        <f>SUM(I508:I509)</f>
        <v>0</v>
      </c>
      <c r="J507" s="2">
        <f>SUM(J508:J509)</f>
        <v>0</v>
      </c>
      <c r="K507" s="33">
        <f>F507/C507*100</f>
        <v>99.98587570621469</v>
      </c>
      <c r="L507" s="33">
        <f>G507/D507*100</f>
        <v>74.52229299363057</v>
      </c>
      <c r="M507" s="33">
        <f>H507/E507*100</f>
        <v>95.95763975655959</v>
      </c>
    </row>
    <row r="508" spans="1:13" s="29" customFormat="1" ht="17.25" customHeight="1">
      <c r="A508" s="43" t="s">
        <v>186</v>
      </c>
      <c r="B508" s="47"/>
      <c r="C508" s="3">
        <f>SUM(C511:C513)</f>
        <v>16220</v>
      </c>
      <c r="D508" s="3">
        <f>SUM(D511:D513)</f>
        <v>0</v>
      </c>
      <c r="E508" s="3">
        <f>SUM(C508:D508)</f>
        <v>16220</v>
      </c>
      <c r="F508" s="3">
        <f>SUM(F511:F513)</f>
        <v>16161</v>
      </c>
      <c r="G508" s="3">
        <f>SUM(G511:G513)</f>
        <v>0</v>
      </c>
      <c r="H508" s="3">
        <f>SUM(F508:G508)</f>
        <v>16161</v>
      </c>
      <c r="I508" s="3">
        <f>SUM(I511:I513)</f>
        <v>0</v>
      </c>
      <c r="J508" s="3">
        <f>SUM(J511:J513)</f>
        <v>0</v>
      </c>
      <c r="K508" s="28">
        <f aca="true" t="shared" si="109" ref="K508:K513">F508/C508*100</f>
        <v>99.63625154130703</v>
      </c>
      <c r="L508" s="28"/>
      <c r="M508" s="28">
        <f aca="true" t="shared" si="110" ref="M508:M513">H508/E508*100</f>
        <v>99.63625154130703</v>
      </c>
    </row>
    <row r="509" spans="1:13" s="29" customFormat="1" ht="17.25" customHeight="1">
      <c r="A509" s="53" t="s">
        <v>188</v>
      </c>
      <c r="B509" s="47"/>
      <c r="C509" s="3">
        <f>SUM(C510)</f>
        <v>401500</v>
      </c>
      <c r="D509" s="3">
        <f>SUM(D510)</f>
        <v>78500</v>
      </c>
      <c r="E509" s="3">
        <f>SUM(C509:D509)</f>
        <v>480000</v>
      </c>
      <c r="F509" s="3">
        <f>SUM(F510)</f>
        <v>401500</v>
      </c>
      <c r="G509" s="3">
        <f>SUM(G510)</f>
        <v>58500</v>
      </c>
      <c r="H509" s="3">
        <f>SUM(F509:G509)</f>
        <v>460000</v>
      </c>
      <c r="I509" s="3">
        <f>SUM(I510)</f>
        <v>0</v>
      </c>
      <c r="J509" s="3">
        <f>SUM(J510)</f>
        <v>0</v>
      </c>
      <c r="K509" s="28">
        <f t="shared" si="109"/>
        <v>100</v>
      </c>
      <c r="L509" s="28">
        <f>G509/D509*100</f>
        <v>74.52229299363057</v>
      </c>
      <c r="M509" s="28">
        <f t="shared" si="110"/>
        <v>95.83333333333334</v>
      </c>
    </row>
    <row r="510" spans="1:13" ht="17.25" customHeight="1">
      <c r="A510" s="15" t="s">
        <v>139</v>
      </c>
      <c r="B510" s="13" t="s">
        <v>45</v>
      </c>
      <c r="C510" s="1">
        <v>401500</v>
      </c>
      <c r="D510" s="1">
        <v>78500</v>
      </c>
      <c r="E510" s="1">
        <f>SUM(C510:D510)</f>
        <v>480000</v>
      </c>
      <c r="F510" s="1">
        <v>401500</v>
      </c>
      <c r="G510" s="1">
        <v>58500</v>
      </c>
      <c r="H510" s="1">
        <f>SUM(F510:G510)</f>
        <v>460000</v>
      </c>
      <c r="I510" s="1"/>
      <c r="J510" s="1"/>
      <c r="K510" s="14">
        <f t="shared" si="109"/>
        <v>100</v>
      </c>
      <c r="L510" s="14">
        <f>G510/D510*100</f>
        <v>74.52229299363057</v>
      </c>
      <c r="M510" s="14">
        <f t="shared" si="110"/>
        <v>95.83333333333334</v>
      </c>
    </row>
    <row r="511" spans="1:13" ht="17.25" customHeight="1">
      <c r="A511" s="15" t="s">
        <v>202</v>
      </c>
      <c r="B511" s="13" t="s">
        <v>49</v>
      </c>
      <c r="C511" s="1">
        <v>13500</v>
      </c>
      <c r="D511" s="1"/>
      <c r="E511" s="1">
        <f>SUM(C511:D511)</f>
        <v>13500</v>
      </c>
      <c r="F511" s="1">
        <v>13448</v>
      </c>
      <c r="G511" s="1"/>
      <c r="H511" s="1">
        <f>SUM(F511:G511)</f>
        <v>13448</v>
      </c>
      <c r="I511" s="1"/>
      <c r="J511" s="1"/>
      <c r="K511" s="14">
        <f t="shared" si="109"/>
        <v>99.6148148148148</v>
      </c>
      <c r="L511" s="14"/>
      <c r="M511" s="14">
        <f t="shared" si="110"/>
        <v>99.6148148148148</v>
      </c>
    </row>
    <row r="512" spans="1:13" ht="17.25" customHeight="1">
      <c r="A512" s="44" t="s">
        <v>201</v>
      </c>
      <c r="B512" s="13" t="s">
        <v>51</v>
      </c>
      <c r="C512" s="1">
        <v>2390</v>
      </c>
      <c r="D512" s="1"/>
      <c r="E512" s="1">
        <f>C512+D512</f>
        <v>2390</v>
      </c>
      <c r="F512" s="1">
        <v>2384</v>
      </c>
      <c r="G512" s="1"/>
      <c r="H512" s="1">
        <f>F512+G512</f>
        <v>2384</v>
      </c>
      <c r="I512" s="1"/>
      <c r="J512" s="1"/>
      <c r="K512" s="14">
        <f t="shared" si="109"/>
        <v>99.7489539748954</v>
      </c>
      <c r="L512" s="14"/>
      <c r="M512" s="14">
        <f t="shared" si="110"/>
        <v>99.7489539748954</v>
      </c>
    </row>
    <row r="513" spans="1:13" ht="17.25" customHeight="1">
      <c r="A513" s="15" t="s">
        <v>124</v>
      </c>
      <c r="B513" s="13" t="s">
        <v>52</v>
      </c>
      <c r="C513" s="1">
        <v>330</v>
      </c>
      <c r="D513" s="1"/>
      <c r="E513" s="1">
        <f>C513+D513</f>
        <v>330</v>
      </c>
      <c r="F513" s="1">
        <v>329</v>
      </c>
      <c r="G513" s="1"/>
      <c r="H513" s="1">
        <f>SUM(F513:G513)</f>
        <v>329</v>
      </c>
      <c r="I513" s="1"/>
      <c r="J513" s="1"/>
      <c r="K513" s="14">
        <f t="shared" si="109"/>
        <v>99.69696969696969</v>
      </c>
      <c r="L513" s="14"/>
      <c r="M513" s="14">
        <f t="shared" si="110"/>
        <v>99.69696969696969</v>
      </c>
    </row>
    <row r="514" spans="1:13" ht="17.25" customHeight="1">
      <c r="A514" s="15"/>
      <c r="B514" s="1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4"/>
    </row>
    <row r="515" spans="1:13" s="42" customFormat="1" ht="17.25" customHeight="1">
      <c r="A515" s="49" t="s">
        <v>176</v>
      </c>
      <c r="B515" s="54">
        <v>85278</v>
      </c>
      <c r="C515" s="2">
        <f>SUM(C517)</f>
        <v>0</v>
      </c>
      <c r="D515" s="2">
        <f>SUM(D517)</f>
        <v>574</v>
      </c>
      <c r="E515" s="2">
        <f>C515+D515</f>
        <v>574</v>
      </c>
      <c r="F515" s="2">
        <f>SUM(F517)</f>
        <v>0</v>
      </c>
      <c r="G515" s="2">
        <f>SUM(G517)</f>
        <v>573</v>
      </c>
      <c r="H515" s="2">
        <f>SUM(F515:G515)</f>
        <v>573</v>
      </c>
      <c r="I515" s="2">
        <f>SUM(I517)</f>
        <v>0</v>
      </c>
      <c r="J515" s="2">
        <f>SUM(J517)</f>
        <v>0</v>
      </c>
      <c r="K515" s="33">
        <v>0</v>
      </c>
      <c r="L515" s="33">
        <f aca="true" t="shared" si="111" ref="L515:M517">G515/D515*100</f>
        <v>99.82578397212544</v>
      </c>
      <c r="M515" s="33">
        <f t="shared" si="111"/>
        <v>99.82578397212544</v>
      </c>
    </row>
    <row r="516" spans="1:13" s="29" customFormat="1" ht="17.25" customHeight="1">
      <c r="A516" s="43" t="s">
        <v>185</v>
      </c>
      <c r="B516" s="47"/>
      <c r="C516" s="3">
        <f>SUM(C517)</f>
        <v>0</v>
      </c>
      <c r="D516" s="3">
        <f>SUM(D517)</f>
        <v>574</v>
      </c>
      <c r="E516" s="3">
        <f>SUM(C516:D516)</f>
        <v>574</v>
      </c>
      <c r="F516" s="3">
        <f>SUM(F517)</f>
        <v>0</v>
      </c>
      <c r="G516" s="3">
        <f>SUM(G517)</f>
        <v>573</v>
      </c>
      <c r="H516" s="3">
        <f>SUM(F516:G516)</f>
        <v>573</v>
      </c>
      <c r="I516" s="3">
        <f>SUM(I517)</f>
        <v>0</v>
      </c>
      <c r="J516" s="3">
        <f>SUM(J517)</f>
        <v>0</v>
      </c>
      <c r="K516" s="28">
        <v>0</v>
      </c>
      <c r="L516" s="28">
        <f t="shared" si="111"/>
        <v>99.82578397212544</v>
      </c>
      <c r="M516" s="28">
        <f t="shared" si="111"/>
        <v>99.82578397212544</v>
      </c>
    </row>
    <row r="517" spans="1:13" ht="17.25" customHeight="1">
      <c r="A517" s="56" t="s">
        <v>130</v>
      </c>
      <c r="B517" s="13" t="s">
        <v>80</v>
      </c>
      <c r="C517" s="1"/>
      <c r="D517" s="1">
        <v>574</v>
      </c>
      <c r="E517" s="1">
        <f>C517+D517</f>
        <v>574</v>
      </c>
      <c r="F517" s="1"/>
      <c r="G517" s="1">
        <v>573</v>
      </c>
      <c r="H517" s="1">
        <f>SUM(F517:G517)</f>
        <v>573</v>
      </c>
      <c r="I517" s="1"/>
      <c r="J517" s="1"/>
      <c r="K517" s="14">
        <v>0</v>
      </c>
      <c r="L517" s="14">
        <f t="shared" si="111"/>
        <v>99.82578397212544</v>
      </c>
      <c r="M517" s="14">
        <f t="shared" si="111"/>
        <v>99.82578397212544</v>
      </c>
    </row>
    <row r="518" spans="1:13" ht="17.25" customHeight="1">
      <c r="A518" s="15"/>
      <c r="B518" s="1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4"/>
    </row>
    <row r="519" spans="1:13" s="42" customFormat="1" ht="17.25" customHeight="1">
      <c r="A519" s="49" t="s">
        <v>190</v>
      </c>
      <c r="B519" s="54">
        <v>85295</v>
      </c>
      <c r="C519" s="2">
        <f>SUM(C521)</f>
        <v>0</v>
      </c>
      <c r="D519" s="2">
        <f>SUM(D521)</f>
        <v>114515</v>
      </c>
      <c r="E519" s="2">
        <f>C519+D519</f>
        <v>114515</v>
      </c>
      <c r="F519" s="2">
        <f>SUM(F521)</f>
        <v>0</v>
      </c>
      <c r="G519" s="2">
        <f>SUM(G521)</f>
        <v>114515</v>
      </c>
      <c r="H519" s="2">
        <f>SUM(F519:G519)</f>
        <v>114515</v>
      </c>
      <c r="I519" s="2">
        <f>SUM(I521)</f>
        <v>0</v>
      </c>
      <c r="J519" s="2">
        <f>SUM(J521)</f>
        <v>0</v>
      </c>
      <c r="K519" s="33">
        <v>0</v>
      </c>
      <c r="L519" s="33">
        <f aca="true" t="shared" si="112" ref="L519:M521">G519/D519*100</f>
        <v>100</v>
      </c>
      <c r="M519" s="33">
        <f t="shared" si="112"/>
        <v>100</v>
      </c>
    </row>
    <row r="520" spans="1:13" s="29" customFormat="1" ht="17.25" customHeight="1">
      <c r="A520" s="43" t="s">
        <v>185</v>
      </c>
      <c r="B520" s="47"/>
      <c r="C520" s="3">
        <f>SUM(C521)</f>
        <v>0</v>
      </c>
      <c r="D520" s="3">
        <f>SUM(D521)</f>
        <v>114515</v>
      </c>
      <c r="E520" s="3">
        <f>SUM(C520:D520)</f>
        <v>114515</v>
      </c>
      <c r="F520" s="3">
        <f>SUM(F521)</f>
        <v>0</v>
      </c>
      <c r="G520" s="3">
        <f>SUM(G521)</f>
        <v>114515</v>
      </c>
      <c r="H520" s="3">
        <f>SUM(F520:G520)</f>
        <v>114515</v>
      </c>
      <c r="I520" s="3">
        <f>SUM(I521)</f>
        <v>0</v>
      </c>
      <c r="J520" s="3">
        <f>SUM(J521)</f>
        <v>0</v>
      </c>
      <c r="K520" s="28">
        <v>0</v>
      </c>
      <c r="L520" s="28">
        <f t="shared" si="112"/>
        <v>100</v>
      </c>
      <c r="M520" s="28">
        <f t="shared" si="112"/>
        <v>100</v>
      </c>
    </row>
    <row r="521" spans="1:13" ht="17.25" customHeight="1">
      <c r="A521" s="56" t="s">
        <v>130</v>
      </c>
      <c r="B521" s="13" t="s">
        <v>80</v>
      </c>
      <c r="C521" s="1"/>
      <c r="D521" s="1">
        <v>114515</v>
      </c>
      <c r="E521" s="1">
        <f>C521+D521</f>
        <v>114515</v>
      </c>
      <c r="F521" s="1"/>
      <c r="G521" s="1">
        <v>114515</v>
      </c>
      <c r="H521" s="1">
        <f>SUM(F521:G521)</f>
        <v>114515</v>
      </c>
      <c r="I521" s="1"/>
      <c r="J521" s="1"/>
      <c r="K521" s="14">
        <v>0</v>
      </c>
      <c r="L521" s="14">
        <f t="shared" si="112"/>
        <v>100</v>
      </c>
      <c r="M521" s="14">
        <f t="shared" si="112"/>
        <v>100</v>
      </c>
    </row>
    <row r="522" spans="1:13" ht="17.25" customHeight="1">
      <c r="A522" s="15"/>
      <c r="B522" s="1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4"/>
    </row>
    <row r="523" spans="1:13" ht="17.25" customHeight="1">
      <c r="A523" s="49" t="s">
        <v>234</v>
      </c>
      <c r="B523" s="39" t="s">
        <v>76</v>
      </c>
      <c r="C523" s="2">
        <f>SUM(C524:C526)</f>
        <v>585000</v>
      </c>
      <c r="D523" s="2">
        <f>SUM(D524:D526)</f>
        <v>0</v>
      </c>
      <c r="E523" s="2">
        <f>SUM(C523:D523)</f>
        <v>585000</v>
      </c>
      <c r="F523" s="2">
        <f>SUM(F524:F526)</f>
        <v>584992.26</v>
      </c>
      <c r="G523" s="2">
        <f>SUM(G524:G526)</f>
        <v>0</v>
      </c>
      <c r="H523" s="2">
        <f>SUM(F523:G523)</f>
        <v>584992.26</v>
      </c>
      <c r="I523" s="2">
        <f>SUM(I524:I526)</f>
        <v>37311</v>
      </c>
      <c r="J523" s="2">
        <f>SUM(J524:J526)</f>
        <v>0</v>
      </c>
      <c r="K523" s="33">
        <f>F523/C523*100</f>
        <v>99.99867692307693</v>
      </c>
      <c r="L523" s="33"/>
      <c r="M523" s="33">
        <f>H523/E523*100</f>
        <v>99.99867692307693</v>
      </c>
    </row>
    <row r="524" spans="1:13" s="29" customFormat="1" ht="17.25" customHeight="1">
      <c r="A524" s="3" t="s">
        <v>186</v>
      </c>
      <c r="B524" s="47"/>
      <c r="C524" s="3">
        <f>SUM(C529)</f>
        <v>485675</v>
      </c>
      <c r="D524" s="3">
        <f>SUM(D529)</f>
        <v>0</v>
      </c>
      <c r="E524" s="3">
        <f>SUM(C524:D524)</f>
        <v>485675</v>
      </c>
      <c r="F524" s="3">
        <f>SUM(F529)</f>
        <v>485672.26</v>
      </c>
      <c r="G524" s="3">
        <f>SUM(G529)</f>
        <v>0</v>
      </c>
      <c r="H524" s="3">
        <f>SUM(F524:G524)</f>
        <v>485672.26</v>
      </c>
      <c r="I524" s="3">
        <f>SUM(I529)</f>
        <v>35939</v>
      </c>
      <c r="J524" s="3">
        <f>SUM(J529)</f>
        <v>0</v>
      </c>
      <c r="K524" s="28">
        <f>F524/C524*100</f>
        <v>99.9994358367221</v>
      </c>
      <c r="L524" s="28"/>
      <c r="M524" s="28">
        <f>H524/E524*100</f>
        <v>99.9994358367221</v>
      </c>
    </row>
    <row r="525" spans="1:13" s="29" customFormat="1" ht="17.25" customHeight="1">
      <c r="A525" s="30" t="s">
        <v>188</v>
      </c>
      <c r="B525" s="47"/>
      <c r="C525" s="3">
        <f>SUM(C545)</f>
        <v>10000</v>
      </c>
      <c r="D525" s="3">
        <f>SUM(D545)</f>
        <v>0</v>
      </c>
      <c r="E525" s="3">
        <f>SUM(C525:D525)</f>
        <v>10000</v>
      </c>
      <c r="F525" s="3">
        <f>SUM(F545)</f>
        <v>9997</v>
      </c>
      <c r="G525" s="3">
        <f>SUM(G545)</f>
        <v>0</v>
      </c>
      <c r="H525" s="3">
        <f>SUM(F525:G525)</f>
        <v>9997</v>
      </c>
      <c r="I525" s="3">
        <f>SUM(I545)</f>
        <v>0</v>
      </c>
      <c r="J525" s="3">
        <f>SUM(J545)</f>
        <v>0</v>
      </c>
      <c r="K525" s="28">
        <f>F525/C525*100</f>
        <v>99.97</v>
      </c>
      <c r="L525" s="28"/>
      <c r="M525" s="28">
        <f>H525/E525*100</f>
        <v>99.97</v>
      </c>
    </row>
    <row r="526" spans="1:13" s="29" customFormat="1" ht="17.25" customHeight="1">
      <c r="A526" s="3" t="s">
        <v>185</v>
      </c>
      <c r="B526" s="47"/>
      <c r="C526" s="3">
        <f>SUM(C530)</f>
        <v>89325</v>
      </c>
      <c r="D526" s="3">
        <f>SUM(D530)</f>
        <v>0</v>
      </c>
      <c r="E526" s="3">
        <f>SUM(C526:D526)</f>
        <v>89325</v>
      </c>
      <c r="F526" s="3">
        <f>SUM(F530)</f>
        <v>89323</v>
      </c>
      <c r="G526" s="3">
        <f>SUM(G530)</f>
        <v>0</v>
      </c>
      <c r="H526" s="3">
        <f>SUM(F526:G526)</f>
        <v>89323</v>
      </c>
      <c r="I526" s="3">
        <f>SUM(I530)</f>
        <v>1372</v>
      </c>
      <c r="J526" s="3">
        <f>SUM(J530)</f>
        <v>0</v>
      </c>
      <c r="K526" s="28">
        <f>F526/C526*100</f>
        <v>99.99776098516652</v>
      </c>
      <c r="L526" s="28"/>
      <c r="M526" s="28">
        <f>H526/E526*100</f>
        <v>99.99776098516652</v>
      </c>
    </row>
    <row r="527" spans="1:13" ht="17.25" customHeight="1">
      <c r="A527" s="1"/>
      <c r="B527" s="1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4"/>
    </row>
    <row r="528" spans="1:13" s="42" customFormat="1" ht="17.25" customHeight="1">
      <c r="A528" s="2" t="s">
        <v>11</v>
      </c>
      <c r="B528" s="48">
        <v>85305</v>
      </c>
      <c r="C528" s="2">
        <f>SUM(C529:C530)</f>
        <v>575000</v>
      </c>
      <c r="D528" s="2">
        <f>SUM(D529:D530)</f>
        <v>0</v>
      </c>
      <c r="E528" s="2">
        <f>SUM(C528:D528)</f>
        <v>575000</v>
      </c>
      <c r="F528" s="2">
        <f>SUM(F529:F530)</f>
        <v>574995.26</v>
      </c>
      <c r="G528" s="2">
        <f>SUM(G529:G530)</f>
        <v>0</v>
      </c>
      <c r="H528" s="2">
        <f>SUM(F528:G528)</f>
        <v>574995.26</v>
      </c>
      <c r="I528" s="2">
        <f>SUM(I529:I530)</f>
        <v>37311</v>
      </c>
      <c r="J528" s="2">
        <f>SUM(J529:J530)</f>
        <v>0</v>
      </c>
      <c r="K528" s="33">
        <f aca="true" t="shared" si="113" ref="K528:K542">F528/C528*100</f>
        <v>99.9991756521739</v>
      </c>
      <c r="L528" s="33"/>
      <c r="M528" s="33">
        <f aca="true" t="shared" si="114" ref="M528:M542">H528/E528*100</f>
        <v>99.9991756521739</v>
      </c>
    </row>
    <row r="529" spans="1:13" s="29" customFormat="1" ht="17.25" customHeight="1">
      <c r="A529" s="43" t="s">
        <v>186</v>
      </c>
      <c r="B529" s="47"/>
      <c r="C529" s="3">
        <f>SUM(C531:C534)</f>
        <v>485675</v>
      </c>
      <c r="D529" s="3">
        <f>SUM(D531:D534)</f>
        <v>0</v>
      </c>
      <c r="E529" s="3">
        <f>SUM(C529:D529)</f>
        <v>485675</v>
      </c>
      <c r="F529" s="3">
        <f>SUM(F531:F534)</f>
        <v>485672.26</v>
      </c>
      <c r="G529" s="3">
        <f>SUM(G531:G534)</f>
        <v>0</v>
      </c>
      <c r="H529" s="3">
        <f>SUM(F529:G529)</f>
        <v>485672.26</v>
      </c>
      <c r="I529" s="3">
        <f>SUM(I531:I534)</f>
        <v>35939</v>
      </c>
      <c r="J529" s="3">
        <f>SUM(J531:J534)</f>
        <v>0</v>
      </c>
      <c r="K529" s="28">
        <f t="shared" si="113"/>
        <v>99.9994358367221</v>
      </c>
      <c r="L529" s="28"/>
      <c r="M529" s="28">
        <f t="shared" si="114"/>
        <v>99.9994358367221</v>
      </c>
    </row>
    <row r="530" spans="1:13" s="29" customFormat="1" ht="17.25" customHeight="1">
      <c r="A530" s="43" t="s">
        <v>185</v>
      </c>
      <c r="B530" s="47"/>
      <c r="C530" s="3">
        <f>SUM(C535:C542)</f>
        <v>89325</v>
      </c>
      <c r="D530" s="3">
        <f>SUM(D535:D542)</f>
        <v>0</v>
      </c>
      <c r="E530" s="3">
        <f>SUM(C530:D530)</f>
        <v>89325</v>
      </c>
      <c r="F530" s="3">
        <f>SUM(F535:F542)</f>
        <v>89323</v>
      </c>
      <c r="G530" s="3">
        <f>SUM(G535:G542)</f>
        <v>0</v>
      </c>
      <c r="H530" s="3">
        <f>SUM(F530:G530)</f>
        <v>89323</v>
      </c>
      <c r="I530" s="3">
        <f>SUM(I535:I542)</f>
        <v>1372</v>
      </c>
      <c r="J530" s="3">
        <f>SUM(J535:J542)</f>
        <v>0</v>
      </c>
      <c r="K530" s="28">
        <f t="shared" si="113"/>
        <v>99.99776098516652</v>
      </c>
      <c r="L530" s="28"/>
      <c r="M530" s="28">
        <f t="shared" si="114"/>
        <v>99.99776098516652</v>
      </c>
    </row>
    <row r="531" spans="1:13" ht="17.25" customHeight="1">
      <c r="A531" s="15" t="s">
        <v>200</v>
      </c>
      <c r="B531" s="13" t="s">
        <v>48</v>
      </c>
      <c r="C531" s="1">
        <v>376325</v>
      </c>
      <c r="D531" s="1"/>
      <c r="E531" s="1">
        <f aca="true" t="shared" si="115" ref="E531:E542">C531+D531</f>
        <v>376325</v>
      </c>
      <c r="F531" s="1">
        <v>376324</v>
      </c>
      <c r="G531" s="1"/>
      <c r="H531" s="1">
        <f aca="true" t="shared" si="116" ref="H531:H542">F531+G531</f>
        <v>376324</v>
      </c>
      <c r="I531" s="1"/>
      <c r="J531" s="1"/>
      <c r="K531" s="14">
        <f t="shared" si="113"/>
        <v>99.9997342722381</v>
      </c>
      <c r="L531" s="14"/>
      <c r="M531" s="14">
        <f t="shared" si="114"/>
        <v>99.9997342722381</v>
      </c>
    </row>
    <row r="532" spans="1:13" ht="17.25" customHeight="1">
      <c r="A532" s="15" t="s">
        <v>202</v>
      </c>
      <c r="B532" s="13" t="s">
        <v>49</v>
      </c>
      <c r="C532" s="1">
        <v>30678</v>
      </c>
      <c r="D532" s="1"/>
      <c r="E532" s="1">
        <f t="shared" si="115"/>
        <v>30678</v>
      </c>
      <c r="F532" s="1">
        <v>30677.26</v>
      </c>
      <c r="G532" s="1"/>
      <c r="H532" s="1">
        <f t="shared" si="116"/>
        <v>30677.26</v>
      </c>
      <c r="I532" s="1">
        <v>29904</v>
      </c>
      <c r="J532" s="1"/>
      <c r="K532" s="14">
        <f t="shared" si="113"/>
        <v>99.99758784796923</v>
      </c>
      <c r="L532" s="14"/>
      <c r="M532" s="14">
        <f t="shared" si="114"/>
        <v>99.99758784796923</v>
      </c>
    </row>
    <row r="533" spans="1:13" ht="17.25" customHeight="1">
      <c r="A533" s="44" t="s">
        <v>201</v>
      </c>
      <c r="B533" s="13" t="s">
        <v>51</v>
      </c>
      <c r="C533" s="1">
        <v>69120</v>
      </c>
      <c r="D533" s="1"/>
      <c r="E533" s="1">
        <f t="shared" si="115"/>
        <v>69120</v>
      </c>
      <c r="F533" s="1">
        <v>69120</v>
      </c>
      <c r="G533" s="1"/>
      <c r="H533" s="1">
        <f t="shared" si="116"/>
        <v>69120</v>
      </c>
      <c r="I533" s="1">
        <v>5302</v>
      </c>
      <c r="J533" s="1"/>
      <c r="K533" s="14">
        <f t="shared" si="113"/>
        <v>100</v>
      </c>
      <c r="L533" s="14"/>
      <c r="M533" s="14">
        <f t="shared" si="114"/>
        <v>100</v>
      </c>
    </row>
    <row r="534" spans="1:13" ht="17.25" customHeight="1">
      <c r="A534" s="15" t="s">
        <v>124</v>
      </c>
      <c r="B534" s="13" t="s">
        <v>52</v>
      </c>
      <c r="C534" s="1">
        <v>9552</v>
      </c>
      <c r="D534" s="1"/>
      <c r="E534" s="1">
        <f t="shared" si="115"/>
        <v>9552</v>
      </c>
      <c r="F534" s="1">
        <v>9551</v>
      </c>
      <c r="G534" s="1"/>
      <c r="H534" s="1">
        <f t="shared" si="116"/>
        <v>9551</v>
      </c>
      <c r="I534" s="1">
        <v>733</v>
      </c>
      <c r="J534" s="1"/>
      <c r="K534" s="14">
        <f t="shared" si="113"/>
        <v>99.98953098827471</v>
      </c>
      <c r="L534" s="14"/>
      <c r="M534" s="14">
        <f t="shared" si="114"/>
        <v>99.98953098827471</v>
      </c>
    </row>
    <row r="535" spans="1:13" ht="17.25" customHeight="1">
      <c r="A535" s="15" t="s">
        <v>198</v>
      </c>
      <c r="B535" s="13" t="s">
        <v>53</v>
      </c>
      <c r="C535" s="1">
        <v>14635</v>
      </c>
      <c r="D535" s="1"/>
      <c r="E535" s="1">
        <f t="shared" si="115"/>
        <v>14635</v>
      </c>
      <c r="F535" s="1">
        <v>14635</v>
      </c>
      <c r="G535" s="1"/>
      <c r="H535" s="1">
        <f t="shared" si="116"/>
        <v>14635</v>
      </c>
      <c r="I535" s="1">
        <v>1372</v>
      </c>
      <c r="J535" s="1"/>
      <c r="K535" s="14">
        <f t="shared" si="113"/>
        <v>100</v>
      </c>
      <c r="L535" s="14"/>
      <c r="M535" s="14">
        <f t="shared" si="114"/>
        <v>100</v>
      </c>
    </row>
    <row r="536" spans="1:13" ht="17.25" customHeight="1">
      <c r="A536" s="15" t="s">
        <v>179</v>
      </c>
      <c r="B536" s="13" t="s">
        <v>61</v>
      </c>
      <c r="C536" s="1">
        <v>2000</v>
      </c>
      <c r="D536" s="1"/>
      <c r="E536" s="1">
        <f t="shared" si="115"/>
        <v>2000</v>
      </c>
      <c r="F536" s="1">
        <v>2000</v>
      </c>
      <c r="G536" s="1"/>
      <c r="H536" s="1">
        <f t="shared" si="116"/>
        <v>2000</v>
      </c>
      <c r="I536" s="1"/>
      <c r="J536" s="1"/>
      <c r="K536" s="14">
        <f t="shared" si="113"/>
        <v>100</v>
      </c>
      <c r="L536" s="14"/>
      <c r="M536" s="14">
        <f t="shared" si="114"/>
        <v>100</v>
      </c>
    </row>
    <row r="537" spans="1:13" ht="17.25" customHeight="1">
      <c r="A537" s="44" t="s">
        <v>123</v>
      </c>
      <c r="B537" s="13" t="s">
        <v>37</v>
      </c>
      <c r="C537" s="1">
        <v>35386</v>
      </c>
      <c r="D537" s="1"/>
      <c r="E537" s="1">
        <f t="shared" si="115"/>
        <v>35386</v>
      </c>
      <c r="F537" s="1">
        <v>35385</v>
      </c>
      <c r="G537" s="1"/>
      <c r="H537" s="1">
        <f t="shared" si="116"/>
        <v>35385</v>
      </c>
      <c r="I537" s="1"/>
      <c r="J537" s="1"/>
      <c r="K537" s="14">
        <f t="shared" si="113"/>
        <v>99.99717402362516</v>
      </c>
      <c r="L537" s="14"/>
      <c r="M537" s="14">
        <f t="shared" si="114"/>
        <v>99.99717402362516</v>
      </c>
    </row>
    <row r="538" spans="1:13" ht="17.25" customHeight="1">
      <c r="A538" s="15" t="s">
        <v>122</v>
      </c>
      <c r="B538" s="13" t="s">
        <v>32</v>
      </c>
      <c r="C538" s="1">
        <v>13000</v>
      </c>
      <c r="D538" s="1"/>
      <c r="E538" s="1">
        <f t="shared" si="115"/>
        <v>13000</v>
      </c>
      <c r="F538" s="1">
        <v>13000</v>
      </c>
      <c r="G538" s="1"/>
      <c r="H538" s="1">
        <f t="shared" si="116"/>
        <v>13000</v>
      </c>
      <c r="I538" s="1"/>
      <c r="J538" s="1"/>
      <c r="K538" s="14">
        <f t="shared" si="113"/>
        <v>100</v>
      </c>
      <c r="L538" s="14"/>
      <c r="M538" s="14">
        <f t="shared" si="114"/>
        <v>100</v>
      </c>
    </row>
    <row r="539" spans="1:13" ht="17.25" customHeight="1">
      <c r="A539" s="15" t="s">
        <v>164</v>
      </c>
      <c r="B539" s="13" t="s">
        <v>56</v>
      </c>
      <c r="C539" s="1">
        <v>500</v>
      </c>
      <c r="D539" s="1"/>
      <c r="E539" s="1">
        <f t="shared" si="115"/>
        <v>500</v>
      </c>
      <c r="F539" s="1">
        <v>499</v>
      </c>
      <c r="G539" s="1"/>
      <c r="H539" s="1">
        <f t="shared" si="116"/>
        <v>499</v>
      </c>
      <c r="I539" s="1"/>
      <c r="J539" s="1"/>
      <c r="K539" s="14">
        <f t="shared" si="113"/>
        <v>99.8</v>
      </c>
      <c r="L539" s="14"/>
      <c r="M539" s="14">
        <f t="shared" si="114"/>
        <v>99.8</v>
      </c>
    </row>
    <row r="540" spans="1:13" ht="17.25" customHeight="1">
      <c r="A540" s="15" t="s">
        <v>126</v>
      </c>
      <c r="B540" s="13" t="s">
        <v>58</v>
      </c>
      <c r="C540" s="1">
        <v>721</v>
      </c>
      <c r="D540" s="1"/>
      <c r="E540" s="1">
        <f t="shared" si="115"/>
        <v>721</v>
      </c>
      <c r="F540" s="1">
        <v>721</v>
      </c>
      <c r="G540" s="1"/>
      <c r="H540" s="1">
        <f t="shared" si="116"/>
        <v>721</v>
      </c>
      <c r="I540" s="1"/>
      <c r="J540" s="1"/>
      <c r="K540" s="14">
        <f t="shared" si="113"/>
        <v>100</v>
      </c>
      <c r="L540" s="14"/>
      <c r="M540" s="14">
        <f t="shared" si="114"/>
        <v>100</v>
      </c>
    </row>
    <row r="541" spans="1:13" ht="17.25" customHeight="1">
      <c r="A541" s="15" t="s">
        <v>212</v>
      </c>
      <c r="B541" s="13" t="s">
        <v>62</v>
      </c>
      <c r="C541" s="1">
        <v>16687</v>
      </c>
      <c r="D541" s="1"/>
      <c r="E541" s="1">
        <f t="shared" si="115"/>
        <v>16687</v>
      </c>
      <c r="F541" s="1">
        <v>16687</v>
      </c>
      <c r="G541" s="1"/>
      <c r="H541" s="1">
        <f t="shared" si="116"/>
        <v>16687</v>
      </c>
      <c r="I541" s="1"/>
      <c r="J541" s="1"/>
      <c r="K541" s="14">
        <f t="shared" si="113"/>
        <v>100</v>
      </c>
      <c r="L541" s="14"/>
      <c r="M541" s="14">
        <f t="shared" si="114"/>
        <v>100</v>
      </c>
    </row>
    <row r="542" spans="1:13" ht="17.25" customHeight="1">
      <c r="A542" s="15" t="s">
        <v>131</v>
      </c>
      <c r="B542" s="13" t="s">
        <v>92</v>
      </c>
      <c r="C542" s="1">
        <v>6396</v>
      </c>
      <c r="D542" s="1"/>
      <c r="E542" s="1">
        <f t="shared" si="115"/>
        <v>6396</v>
      </c>
      <c r="F542" s="1">
        <v>6396</v>
      </c>
      <c r="G542" s="1"/>
      <c r="H542" s="1">
        <f t="shared" si="116"/>
        <v>6396</v>
      </c>
      <c r="I542" s="1"/>
      <c r="J542" s="1"/>
      <c r="K542" s="14">
        <f t="shared" si="113"/>
        <v>100</v>
      </c>
      <c r="L542" s="14"/>
      <c r="M542" s="14">
        <f t="shared" si="114"/>
        <v>100</v>
      </c>
    </row>
    <row r="543" spans="1:13" ht="17.25" customHeight="1">
      <c r="A543" s="1"/>
      <c r="B543" s="1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4"/>
    </row>
    <row r="544" spans="1:13" s="42" customFormat="1" ht="17.25" customHeight="1">
      <c r="A544" s="41" t="s">
        <v>4</v>
      </c>
      <c r="B544" s="48">
        <v>85395</v>
      </c>
      <c r="C544" s="2">
        <f>SUM(C546:C546)</f>
        <v>10000</v>
      </c>
      <c r="D544" s="2">
        <f>SUM(D546:D546)</f>
        <v>0</v>
      </c>
      <c r="E544" s="2">
        <f>C544+D544</f>
        <v>10000</v>
      </c>
      <c r="F544" s="2">
        <f>SUM(F546:F546)</f>
        <v>9997</v>
      </c>
      <c r="G544" s="2">
        <f>SUM(G546:G546)</f>
        <v>0</v>
      </c>
      <c r="H544" s="2">
        <f>F544+G544</f>
        <v>9997</v>
      </c>
      <c r="I544" s="2">
        <f>SUM(I546:I546)</f>
        <v>0</v>
      </c>
      <c r="J544" s="2">
        <f>SUM(J546:J546)</f>
        <v>0</v>
      </c>
      <c r="K544" s="33">
        <f>F544/C544*100</f>
        <v>99.97</v>
      </c>
      <c r="L544" s="33"/>
      <c r="M544" s="33">
        <f>H544/E544*100</f>
        <v>99.97</v>
      </c>
    </row>
    <row r="545" spans="1:13" s="29" customFormat="1" ht="17.25" customHeight="1">
      <c r="A545" s="53" t="s">
        <v>188</v>
      </c>
      <c r="B545" s="47"/>
      <c r="C545" s="3">
        <f>SUM(C546)</f>
        <v>10000</v>
      </c>
      <c r="D545" s="3">
        <f>SUM(D546)</f>
        <v>0</v>
      </c>
      <c r="E545" s="3">
        <f>SUM(C545:D545)</f>
        <v>10000</v>
      </c>
      <c r="F545" s="3">
        <f>SUM(F546)</f>
        <v>9997</v>
      </c>
      <c r="G545" s="3">
        <f>SUM(G546)</f>
        <v>0</v>
      </c>
      <c r="H545" s="3">
        <f>SUM(F545:G545)</f>
        <v>9997</v>
      </c>
      <c r="I545" s="3">
        <f>SUM(I546)</f>
        <v>0</v>
      </c>
      <c r="J545" s="3">
        <f>SUM(J546)</f>
        <v>0</v>
      </c>
      <c r="K545" s="28">
        <f>F545/C545*100</f>
        <v>99.97</v>
      </c>
      <c r="L545" s="28"/>
      <c r="M545" s="28">
        <f>H545/E545*100</f>
        <v>99.97</v>
      </c>
    </row>
    <row r="546" spans="1:13" ht="17.25" customHeight="1">
      <c r="A546" s="15" t="s">
        <v>139</v>
      </c>
      <c r="B546" s="13" t="s">
        <v>45</v>
      </c>
      <c r="C546" s="1">
        <v>10000</v>
      </c>
      <c r="D546" s="1"/>
      <c r="E546" s="1">
        <f>C546+D546</f>
        <v>10000</v>
      </c>
      <c r="F546" s="1">
        <v>9997</v>
      </c>
      <c r="G546" s="1"/>
      <c r="H546" s="1">
        <f>F546+G546</f>
        <v>9997</v>
      </c>
      <c r="I546" s="1"/>
      <c r="J546" s="1"/>
      <c r="K546" s="14">
        <f>F546/C546*100</f>
        <v>99.97</v>
      </c>
      <c r="L546" s="14"/>
      <c r="M546" s="14">
        <f>H546/E546*100</f>
        <v>99.97</v>
      </c>
    </row>
    <row r="547" spans="1:13" ht="17.25" customHeight="1">
      <c r="A547" s="1"/>
      <c r="B547" s="4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4"/>
    </row>
    <row r="548" spans="1:13" ht="17.25" customHeight="1">
      <c r="A548" s="2" t="s">
        <v>235</v>
      </c>
      <c r="B548" s="41" t="s">
        <v>83</v>
      </c>
      <c r="C548" s="2">
        <f>SUM(C549:C550)</f>
        <v>2070728</v>
      </c>
      <c r="D548" s="2">
        <f>SUM(D549:D550)</f>
        <v>0</v>
      </c>
      <c r="E548" s="2">
        <f>C548+D548</f>
        <v>2070728</v>
      </c>
      <c r="F548" s="2">
        <f>SUM(F549:F550)</f>
        <v>2070665</v>
      </c>
      <c r="G548" s="2">
        <f>SUM(G549:G550)</f>
        <v>0</v>
      </c>
      <c r="H548" s="2">
        <f>F548+G548</f>
        <v>2070665</v>
      </c>
      <c r="I548" s="2">
        <f>SUM(I549:I550)</f>
        <v>182005</v>
      </c>
      <c r="J548" s="2">
        <f>SUM(J549:J550)</f>
        <v>0</v>
      </c>
      <c r="K548" s="33">
        <f>F548/C548*100</f>
        <v>99.9969575917262</v>
      </c>
      <c r="L548" s="33"/>
      <c r="M548" s="33">
        <f>H548/E548*100</f>
        <v>99.9969575917262</v>
      </c>
    </row>
    <row r="549" spans="1:13" s="29" customFormat="1" ht="17.25" customHeight="1">
      <c r="A549" s="3" t="s">
        <v>186</v>
      </c>
      <c r="B549" s="47"/>
      <c r="C549" s="3">
        <f>SUM(C553)</f>
        <v>2012818</v>
      </c>
      <c r="D549" s="3">
        <f>SUM(D553)</f>
        <v>0</v>
      </c>
      <c r="E549" s="3">
        <f>C549+D549</f>
        <v>2012818</v>
      </c>
      <c r="F549" s="3">
        <f>SUM(F553)</f>
        <v>2012755</v>
      </c>
      <c r="G549" s="3">
        <f>SUM(G553)</f>
        <v>0</v>
      </c>
      <c r="H549" s="3">
        <f>F549+G549</f>
        <v>2012755</v>
      </c>
      <c r="I549" s="3">
        <f>SUM(I553)</f>
        <v>182005</v>
      </c>
      <c r="J549" s="3">
        <f>SUM(J553)</f>
        <v>0</v>
      </c>
      <c r="K549" s="28">
        <v>49.46235938408014</v>
      </c>
      <c r="L549" s="28"/>
      <c r="M549" s="28">
        <v>49.46235938408014</v>
      </c>
    </row>
    <row r="550" spans="1:13" s="29" customFormat="1" ht="17.25" customHeight="1">
      <c r="A550" s="3" t="s">
        <v>185</v>
      </c>
      <c r="B550" s="47"/>
      <c r="C550" s="3">
        <f>SUM(C554)</f>
        <v>57910</v>
      </c>
      <c r="D550" s="3">
        <f>SUM(D554)</f>
        <v>0</v>
      </c>
      <c r="E550" s="3">
        <f>C550+D550</f>
        <v>57910</v>
      </c>
      <c r="F550" s="3">
        <f>SUM(F554)</f>
        <v>57910</v>
      </c>
      <c r="G550" s="3">
        <f>SUM(G554)</f>
        <v>0</v>
      </c>
      <c r="H550" s="3">
        <f>F550+G550</f>
        <v>57910</v>
      </c>
      <c r="I550" s="3">
        <f>SUM(I554)</f>
        <v>0</v>
      </c>
      <c r="J550" s="3">
        <f>SUM(J554)</f>
        <v>0</v>
      </c>
      <c r="K550" s="28">
        <v>56.955641516937206</v>
      </c>
      <c r="L550" s="28"/>
      <c r="M550" s="28">
        <v>56.955641516937206</v>
      </c>
    </row>
    <row r="551" spans="1:13" ht="17.25" customHeight="1">
      <c r="A551" s="1"/>
      <c r="B551" s="4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4"/>
    </row>
    <row r="552" spans="1:13" s="42" customFormat="1" ht="17.25" customHeight="1">
      <c r="A552" s="41" t="s">
        <v>84</v>
      </c>
      <c r="B552" s="48">
        <v>85401</v>
      </c>
      <c r="C552" s="2">
        <f>SUM(C553:C554)</f>
        <v>2070728</v>
      </c>
      <c r="D552" s="2">
        <f>SUM(D553:D554)</f>
        <v>0</v>
      </c>
      <c r="E552" s="2">
        <f aca="true" t="shared" si="117" ref="E552:E559">C552+D552</f>
        <v>2070728</v>
      </c>
      <c r="F552" s="2">
        <f>SUM(F553:F554)</f>
        <v>2070665</v>
      </c>
      <c r="G552" s="2">
        <f>SUM(G553:G554)</f>
        <v>0</v>
      </c>
      <c r="H552" s="2">
        <f aca="true" t="shared" si="118" ref="H552:H559">F552+G552</f>
        <v>2070665</v>
      </c>
      <c r="I552" s="2">
        <f>SUM(I553:I554)</f>
        <v>182005</v>
      </c>
      <c r="J552" s="2">
        <f>SUM(J553:J554)</f>
        <v>0</v>
      </c>
      <c r="K552" s="33">
        <f aca="true" t="shared" si="119" ref="K552:K559">F552/C552*100</f>
        <v>99.9969575917262</v>
      </c>
      <c r="L552" s="33"/>
      <c r="M552" s="33">
        <f aca="true" t="shared" si="120" ref="M552:M559">H552/E552*100</f>
        <v>99.9969575917262</v>
      </c>
    </row>
    <row r="553" spans="1:13" s="29" customFormat="1" ht="17.25" customHeight="1">
      <c r="A553" s="43" t="s">
        <v>186</v>
      </c>
      <c r="B553" s="47"/>
      <c r="C553" s="3">
        <f>SUM(C555:C558)</f>
        <v>2012818</v>
      </c>
      <c r="D553" s="3">
        <f>SUM(D555:D558)</f>
        <v>0</v>
      </c>
      <c r="E553" s="3">
        <f t="shared" si="117"/>
        <v>2012818</v>
      </c>
      <c r="F553" s="3">
        <f>SUM(F555:F558)</f>
        <v>2012755</v>
      </c>
      <c r="G553" s="3">
        <f>SUM(G555:G558)</f>
        <v>0</v>
      </c>
      <c r="H553" s="3">
        <f t="shared" si="118"/>
        <v>2012755</v>
      </c>
      <c r="I553" s="3">
        <f>SUM(I555:I558)</f>
        <v>182005</v>
      </c>
      <c r="J553" s="3">
        <f>SUM(J555:J558)</f>
        <v>0</v>
      </c>
      <c r="K553" s="11">
        <f t="shared" si="119"/>
        <v>99.99687005978683</v>
      </c>
      <c r="L553" s="11"/>
      <c r="M553" s="11">
        <f t="shared" si="120"/>
        <v>99.99687005978683</v>
      </c>
    </row>
    <row r="554" spans="1:13" s="29" customFormat="1" ht="17.25" customHeight="1">
      <c r="A554" s="43" t="s">
        <v>185</v>
      </c>
      <c r="B554" s="47"/>
      <c r="C554" s="3">
        <f>SUM(C559)</f>
        <v>57910</v>
      </c>
      <c r="D554" s="3">
        <f>SUM(D559)</f>
        <v>0</v>
      </c>
      <c r="E554" s="3">
        <f t="shared" si="117"/>
        <v>57910</v>
      </c>
      <c r="F554" s="3">
        <f>SUM(F559)</f>
        <v>57910</v>
      </c>
      <c r="G554" s="3">
        <f>SUM(G559)</f>
        <v>0</v>
      </c>
      <c r="H554" s="3">
        <f t="shared" si="118"/>
        <v>57910</v>
      </c>
      <c r="I554" s="3">
        <f>SUM(I559)</f>
        <v>0</v>
      </c>
      <c r="J554" s="3">
        <f>SUM(J559)</f>
        <v>0</v>
      </c>
      <c r="K554" s="11">
        <f t="shared" si="119"/>
        <v>100</v>
      </c>
      <c r="L554" s="11"/>
      <c r="M554" s="11">
        <f t="shared" si="120"/>
        <v>100</v>
      </c>
    </row>
    <row r="555" spans="1:13" ht="17.25" customHeight="1">
      <c r="A555" s="15" t="s">
        <v>200</v>
      </c>
      <c r="B555" s="13" t="s">
        <v>48</v>
      </c>
      <c r="C555" s="1">
        <v>1566307</v>
      </c>
      <c r="D555" s="1"/>
      <c r="E555" s="1">
        <f t="shared" si="117"/>
        <v>1566307</v>
      </c>
      <c r="F555" s="1">
        <v>1566267</v>
      </c>
      <c r="G555" s="1"/>
      <c r="H555" s="1">
        <f t="shared" si="118"/>
        <v>1566267</v>
      </c>
      <c r="I555" s="1">
        <v>35060</v>
      </c>
      <c r="J555" s="1"/>
      <c r="K555" s="14">
        <f t="shared" si="119"/>
        <v>99.99744622222848</v>
      </c>
      <c r="L555" s="14"/>
      <c r="M555" s="14">
        <f t="shared" si="120"/>
        <v>99.99744622222848</v>
      </c>
    </row>
    <row r="556" spans="1:13" ht="17.25" customHeight="1">
      <c r="A556" s="15" t="s">
        <v>202</v>
      </c>
      <c r="B556" s="13" t="s">
        <v>49</v>
      </c>
      <c r="C556" s="1">
        <v>125154</v>
      </c>
      <c r="D556" s="1"/>
      <c r="E556" s="1">
        <f t="shared" si="117"/>
        <v>125154</v>
      </c>
      <c r="F556" s="1">
        <v>125145</v>
      </c>
      <c r="G556" s="1"/>
      <c r="H556" s="1">
        <f t="shared" si="118"/>
        <v>125145</v>
      </c>
      <c r="I556" s="1">
        <v>104371</v>
      </c>
      <c r="J556" s="1"/>
      <c r="K556" s="14">
        <f t="shared" si="119"/>
        <v>99.99280885948511</v>
      </c>
      <c r="L556" s="14"/>
      <c r="M556" s="14">
        <f t="shared" si="120"/>
        <v>99.99280885948511</v>
      </c>
    </row>
    <row r="557" spans="1:13" ht="17.25" customHeight="1">
      <c r="A557" s="44" t="s">
        <v>201</v>
      </c>
      <c r="B557" s="13" t="s">
        <v>51</v>
      </c>
      <c r="C557" s="1">
        <v>282936</v>
      </c>
      <c r="D557" s="1"/>
      <c r="E557" s="1">
        <f t="shared" si="117"/>
        <v>282936</v>
      </c>
      <c r="F557" s="1">
        <v>282927</v>
      </c>
      <c r="G557" s="1"/>
      <c r="H557" s="1">
        <f t="shared" si="118"/>
        <v>282927</v>
      </c>
      <c r="I557" s="1">
        <v>37059</v>
      </c>
      <c r="J557" s="1"/>
      <c r="K557" s="14">
        <f t="shared" si="119"/>
        <v>99.99681906862328</v>
      </c>
      <c r="L557" s="14"/>
      <c r="M557" s="14">
        <f t="shared" si="120"/>
        <v>99.99681906862328</v>
      </c>
    </row>
    <row r="558" spans="1:13" ht="17.25" customHeight="1">
      <c r="A558" s="15" t="s">
        <v>124</v>
      </c>
      <c r="B558" s="13" t="s">
        <v>52</v>
      </c>
      <c r="C558" s="1">
        <v>38421</v>
      </c>
      <c r="D558" s="1"/>
      <c r="E558" s="1">
        <f t="shared" si="117"/>
        <v>38421</v>
      </c>
      <c r="F558" s="1">
        <v>38416</v>
      </c>
      <c r="G558" s="1"/>
      <c r="H558" s="1">
        <f t="shared" si="118"/>
        <v>38416</v>
      </c>
      <c r="I558" s="1">
        <v>5515</v>
      </c>
      <c r="J558" s="1"/>
      <c r="K558" s="14">
        <f t="shared" si="119"/>
        <v>99.98698628354286</v>
      </c>
      <c r="L558" s="14"/>
      <c r="M558" s="14">
        <f t="shared" si="120"/>
        <v>99.98698628354286</v>
      </c>
    </row>
    <row r="559" spans="1:13" ht="17.25" customHeight="1">
      <c r="A559" s="15" t="s">
        <v>212</v>
      </c>
      <c r="B559" s="13" t="s">
        <v>62</v>
      </c>
      <c r="C559" s="1">
        <v>57910</v>
      </c>
      <c r="D559" s="1"/>
      <c r="E559" s="1">
        <f t="shared" si="117"/>
        <v>57910</v>
      </c>
      <c r="F559" s="1">
        <v>57910</v>
      </c>
      <c r="G559" s="1"/>
      <c r="H559" s="1">
        <f t="shared" si="118"/>
        <v>57910</v>
      </c>
      <c r="I559" s="1"/>
      <c r="J559" s="1"/>
      <c r="K559" s="14">
        <f t="shared" si="119"/>
        <v>100</v>
      </c>
      <c r="L559" s="14"/>
      <c r="M559" s="14">
        <f t="shared" si="120"/>
        <v>100</v>
      </c>
    </row>
    <row r="560" spans="1:13" ht="17.25" customHeight="1">
      <c r="A560" s="15"/>
      <c r="B560" s="1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4"/>
    </row>
    <row r="561" spans="1:13" ht="17.25" customHeight="1">
      <c r="A561" s="61" t="s">
        <v>236</v>
      </c>
      <c r="B561" s="39" t="s">
        <v>85</v>
      </c>
      <c r="C561" s="2">
        <f>SUM(C562:C566)</f>
        <v>7884938</v>
      </c>
      <c r="D561" s="2">
        <f>SUM(D562:D566)</f>
        <v>224500</v>
      </c>
      <c r="E561" s="2">
        <f>C561+D561</f>
        <v>8109438</v>
      </c>
      <c r="F561" s="2">
        <f>SUM(F562:F566)</f>
        <v>7262815</v>
      </c>
      <c r="G561" s="2">
        <f>SUM(G562:G566)</f>
        <v>167623</v>
      </c>
      <c r="H561" s="2">
        <f>F561+G561</f>
        <v>7430438</v>
      </c>
      <c r="I561" s="2">
        <f>SUM(I562:I566)</f>
        <v>32856</v>
      </c>
      <c r="J561" s="2">
        <f>SUM(J562:J566)</f>
        <v>25000</v>
      </c>
      <c r="K561" s="33">
        <f>F561/C561*100</f>
        <v>92.10998234862468</v>
      </c>
      <c r="L561" s="33">
        <f>G561/D561*100</f>
        <v>74.66503340757238</v>
      </c>
      <c r="M561" s="33">
        <f>H561/E561*100</f>
        <v>91.62703999956594</v>
      </c>
    </row>
    <row r="562" spans="1:13" s="29" customFormat="1" ht="17.25" customHeight="1">
      <c r="A562" s="3" t="s">
        <v>186</v>
      </c>
      <c r="B562" s="47"/>
      <c r="C562" s="3">
        <f>SUM(C595)</f>
        <v>8700</v>
      </c>
      <c r="D562" s="3">
        <f>SUM(D595)</f>
        <v>0</v>
      </c>
      <c r="E562" s="3">
        <f>SUM(C562:D562)</f>
        <v>8700</v>
      </c>
      <c r="F562" s="3">
        <f>SUM(F595)</f>
        <v>8659</v>
      </c>
      <c r="G562" s="3">
        <f>SUM(G595)</f>
        <v>0</v>
      </c>
      <c r="H562" s="3">
        <f>SUM(F562:G562)</f>
        <v>8659</v>
      </c>
      <c r="I562" s="3">
        <f>SUM(I595)</f>
        <v>984</v>
      </c>
      <c r="J562" s="3">
        <f>SUM(J595)</f>
        <v>0</v>
      </c>
      <c r="K562" s="28">
        <f>F562/C562*100</f>
        <v>99.52873563218391</v>
      </c>
      <c r="L562" s="28"/>
      <c r="M562" s="28">
        <f>H562/E562*100</f>
        <v>99.52873563218391</v>
      </c>
    </row>
    <row r="563" spans="1:13" s="29" customFormat="1" ht="17.25" customHeight="1">
      <c r="A563" s="30" t="s">
        <v>188</v>
      </c>
      <c r="B563" s="47"/>
      <c r="C563" s="3">
        <f>SUM(C596)</f>
        <v>35000</v>
      </c>
      <c r="D563" s="3">
        <f>SUM(D596)</f>
        <v>0</v>
      </c>
      <c r="E563" s="3">
        <f>SUM(C563:D563)</f>
        <v>35000</v>
      </c>
      <c r="F563" s="3">
        <f>SUM(F596)</f>
        <v>35000</v>
      </c>
      <c r="G563" s="3">
        <f>SUM(G596)</f>
        <v>0</v>
      </c>
      <c r="H563" s="3">
        <f>SUM(F563:G563)</f>
        <v>35000</v>
      </c>
      <c r="I563" s="3">
        <f>SUM(I596)</f>
        <v>0</v>
      </c>
      <c r="J563" s="3">
        <f>SUM(J596)</f>
        <v>0</v>
      </c>
      <c r="K563" s="28">
        <f>F563/C563*100</f>
        <v>100</v>
      </c>
      <c r="L563" s="28"/>
      <c r="M563" s="28">
        <f>H563/E563*100</f>
        <v>100</v>
      </c>
    </row>
    <row r="564" spans="1:13" s="29" customFormat="1" ht="17.25" customHeight="1">
      <c r="A564" s="3" t="s">
        <v>185</v>
      </c>
      <c r="B564" s="47"/>
      <c r="C564" s="3">
        <f>SUM(C569+C575+C579+C584+C588+C597)</f>
        <v>5280649</v>
      </c>
      <c r="D564" s="3">
        <f>SUM(D569+D575+D579+D584+D588+D597)</f>
        <v>20000</v>
      </c>
      <c r="E564" s="3">
        <f>SUM(C564:D564)</f>
        <v>5300649</v>
      </c>
      <c r="F564" s="3">
        <f>SUM(F569+F575+F579+F584+F588+F597)</f>
        <v>5112325</v>
      </c>
      <c r="G564" s="3">
        <f>SUM(G569+G575+G579+G584+G588+G597)</f>
        <v>0</v>
      </c>
      <c r="H564" s="3">
        <f>SUM(F564:G564)</f>
        <v>5112325</v>
      </c>
      <c r="I564" s="3">
        <f>SUM(I569+I575+I579+I584+I588+I597)</f>
        <v>6801</v>
      </c>
      <c r="J564" s="3">
        <f>SUM(J569+J575+J579+J584+J588+J597)</f>
        <v>0</v>
      </c>
      <c r="K564" s="28">
        <f>F564/C564*100</f>
        <v>96.81243725913235</v>
      </c>
      <c r="L564" s="28">
        <f>G564/D564*100</f>
        <v>0</v>
      </c>
      <c r="M564" s="28">
        <f>H564/E564*100</f>
        <v>96.44715203742032</v>
      </c>
    </row>
    <row r="565" spans="1:13" s="29" customFormat="1" ht="17.25" customHeight="1">
      <c r="A565" s="3" t="s">
        <v>187</v>
      </c>
      <c r="B565" s="47"/>
      <c r="C565" s="3">
        <f>SUM(C572+C589+C598)</f>
        <v>2240589</v>
      </c>
      <c r="D565" s="3">
        <f>SUM(D572+D589+D598)</f>
        <v>204500</v>
      </c>
      <c r="E565" s="3">
        <f>SUM(C565:D565)</f>
        <v>2445089</v>
      </c>
      <c r="F565" s="3">
        <f>SUM(F572+F589+F598)</f>
        <v>1786831</v>
      </c>
      <c r="G565" s="3">
        <f>SUM(G572+G589+G598)</f>
        <v>167623</v>
      </c>
      <c r="H565" s="3">
        <f>SUM(F565:G565)</f>
        <v>1954454</v>
      </c>
      <c r="I565" s="3">
        <f>SUM(I572+I589+I598)</f>
        <v>25071</v>
      </c>
      <c r="J565" s="3">
        <f>SUM(J572+J589+J598)</f>
        <v>25000</v>
      </c>
      <c r="K565" s="28">
        <f>F565/C565*100</f>
        <v>79.74827154824021</v>
      </c>
      <c r="L565" s="28">
        <f>G565/D565*100</f>
        <v>81.96723716381418</v>
      </c>
      <c r="M565" s="28">
        <f>H565/E565*100</f>
        <v>79.93385925829286</v>
      </c>
    </row>
    <row r="566" spans="1:13" s="29" customFormat="1" ht="17.25" customHeight="1">
      <c r="A566" s="43" t="s">
        <v>291</v>
      </c>
      <c r="B566" s="47"/>
      <c r="C566" s="3">
        <f>C599</f>
        <v>320000</v>
      </c>
      <c r="D566" s="3">
        <f>D599</f>
        <v>0</v>
      </c>
      <c r="E566" s="3">
        <f>SUM(C566:D566)</f>
        <v>320000</v>
      </c>
      <c r="F566" s="3">
        <f>F599</f>
        <v>320000</v>
      </c>
      <c r="G566" s="3">
        <f>G599</f>
        <v>0</v>
      </c>
      <c r="H566" s="3">
        <f>SUM(F566:G566)</f>
        <v>320000</v>
      </c>
      <c r="I566" s="3">
        <f>I599</f>
        <v>0</v>
      </c>
      <c r="J566" s="3">
        <f>J599</f>
        <v>0</v>
      </c>
      <c r="K566" s="28">
        <f>F566/C566*100</f>
        <v>100</v>
      </c>
      <c r="L566" s="28"/>
      <c r="M566" s="28">
        <f>H566/E566*100</f>
        <v>100</v>
      </c>
    </row>
    <row r="567" spans="1:13" ht="17.25" customHeight="1">
      <c r="A567" s="37"/>
      <c r="B567" s="39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3"/>
    </row>
    <row r="568" spans="1:13" s="42" customFormat="1" ht="17.25" customHeight="1">
      <c r="A568" s="49" t="s">
        <v>237</v>
      </c>
      <c r="B568" s="48">
        <v>90001</v>
      </c>
      <c r="C568" s="2">
        <f>SUM(C569:C570)</f>
        <v>270520</v>
      </c>
      <c r="D568" s="2">
        <f>SUM(D569:D570)</f>
        <v>0</v>
      </c>
      <c r="E568" s="2">
        <f>C568+D568</f>
        <v>270520</v>
      </c>
      <c r="F568" s="2">
        <f>SUM(F569:F570)</f>
        <v>184925</v>
      </c>
      <c r="G568" s="2">
        <f>SUM(G569:G570)</f>
        <v>0</v>
      </c>
      <c r="H568" s="2">
        <f>F568+G568</f>
        <v>184925</v>
      </c>
      <c r="I568" s="2">
        <f>SUM(I569:I570)</f>
        <v>0</v>
      </c>
      <c r="J568" s="2">
        <f>SUM(J569:J570)</f>
        <v>0</v>
      </c>
      <c r="K568" s="33">
        <f>F568/C568*100</f>
        <v>68.3590862043472</v>
      </c>
      <c r="L568" s="33"/>
      <c r="M568" s="33">
        <f>H568/E568*100</f>
        <v>68.3590862043472</v>
      </c>
    </row>
    <row r="569" spans="1:13" s="29" customFormat="1" ht="17.25" customHeight="1">
      <c r="A569" s="43" t="s">
        <v>185</v>
      </c>
      <c r="B569" s="47"/>
      <c r="C569" s="3">
        <f>SUM(C571)</f>
        <v>200520</v>
      </c>
      <c r="D569" s="3">
        <f>SUM(D571)</f>
        <v>0</v>
      </c>
      <c r="E569" s="3">
        <f>SUM(C569:D569)</f>
        <v>200520</v>
      </c>
      <c r="F569" s="3">
        <f>SUM(F571)</f>
        <v>179890</v>
      </c>
      <c r="G569" s="3">
        <f>SUM(G571)</f>
        <v>0</v>
      </c>
      <c r="H569" s="3">
        <f>SUM(F569:G569)</f>
        <v>179890</v>
      </c>
      <c r="I569" s="3">
        <f>SUM(I571)</f>
        <v>0</v>
      </c>
      <c r="J569" s="3">
        <f>SUM(J571)</f>
        <v>0</v>
      </c>
      <c r="K569" s="28">
        <f>F569/C569*100</f>
        <v>89.71174945142629</v>
      </c>
      <c r="L569" s="28"/>
      <c r="M569" s="28">
        <f>H569/E569*100</f>
        <v>89.71174945142629</v>
      </c>
    </row>
    <row r="570" spans="1:13" s="29" customFormat="1" ht="17.25" customHeight="1">
      <c r="A570" s="43" t="s">
        <v>187</v>
      </c>
      <c r="B570" s="47"/>
      <c r="C570" s="3">
        <f>SUM(C572)</f>
        <v>70000</v>
      </c>
      <c r="D570" s="3">
        <f>SUM(D572)</f>
        <v>0</v>
      </c>
      <c r="E570" s="3">
        <f>SUM(C570:D570)</f>
        <v>70000</v>
      </c>
      <c r="F570" s="3">
        <f>SUM(F572)</f>
        <v>5035</v>
      </c>
      <c r="G570" s="3">
        <f>SUM(G572)</f>
        <v>0</v>
      </c>
      <c r="H570" s="3">
        <f>SUM(F570:G570)</f>
        <v>5035</v>
      </c>
      <c r="I570" s="3">
        <f>SUM(I572)</f>
        <v>0</v>
      </c>
      <c r="J570" s="3">
        <f>SUM(J572)</f>
        <v>0</v>
      </c>
      <c r="K570" s="28">
        <f>F570/C570*100</f>
        <v>7.192857142857142</v>
      </c>
      <c r="L570" s="11"/>
      <c r="M570" s="28">
        <f>H570/E570*100</f>
        <v>7.192857142857142</v>
      </c>
    </row>
    <row r="571" spans="1:13" ht="17.25" customHeight="1">
      <c r="A571" s="15" t="s">
        <v>122</v>
      </c>
      <c r="B571" s="13" t="s">
        <v>32</v>
      </c>
      <c r="C571" s="1">
        <v>200520</v>
      </c>
      <c r="D571" s="1"/>
      <c r="E571" s="1">
        <f>C571+D571</f>
        <v>200520</v>
      </c>
      <c r="F571" s="1">
        <v>179890</v>
      </c>
      <c r="G571" s="1"/>
      <c r="H571" s="1">
        <f>F571+G571</f>
        <v>179890</v>
      </c>
      <c r="I571" s="1"/>
      <c r="J571" s="1"/>
      <c r="K571" s="14">
        <f>F571/C571*100</f>
        <v>89.71174945142629</v>
      </c>
      <c r="L571" s="14"/>
      <c r="M571" s="14">
        <f>H571/E571*100</f>
        <v>89.71174945142629</v>
      </c>
    </row>
    <row r="572" spans="1:13" ht="17.25" customHeight="1">
      <c r="A572" s="15" t="s">
        <v>205</v>
      </c>
      <c r="B572" s="13" t="s">
        <v>38</v>
      </c>
      <c r="C572" s="1">
        <v>70000</v>
      </c>
      <c r="D572" s="1"/>
      <c r="E572" s="1">
        <f>C572+D572</f>
        <v>70000</v>
      </c>
      <c r="F572" s="1">
        <v>5035</v>
      </c>
      <c r="G572" s="1"/>
      <c r="H572" s="1">
        <f>F572+G572</f>
        <v>5035</v>
      </c>
      <c r="I572" s="1"/>
      <c r="J572" s="1"/>
      <c r="K572" s="14">
        <f>F572/C572*100</f>
        <v>7.192857142857142</v>
      </c>
      <c r="L572" s="14"/>
      <c r="M572" s="14">
        <f>H572/E572*100</f>
        <v>7.192857142857142</v>
      </c>
    </row>
    <row r="573" spans="1:13" ht="17.25" customHeight="1">
      <c r="A573" s="2"/>
      <c r="B573" s="4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4"/>
    </row>
    <row r="574" spans="1:13" s="42" customFormat="1" ht="17.25" customHeight="1">
      <c r="A574" s="49" t="s">
        <v>86</v>
      </c>
      <c r="B574" s="48">
        <v>90003</v>
      </c>
      <c r="C574" s="2">
        <f>C576</f>
        <v>867000</v>
      </c>
      <c r="D574" s="2">
        <f>D576</f>
        <v>0</v>
      </c>
      <c r="E574" s="2">
        <f>C574+D574</f>
        <v>867000</v>
      </c>
      <c r="F574" s="2">
        <f>F576</f>
        <v>866250</v>
      </c>
      <c r="G574" s="2">
        <f>G576</f>
        <v>0</v>
      </c>
      <c r="H574" s="2">
        <f>F574+G574</f>
        <v>866250</v>
      </c>
      <c r="I574" s="2">
        <f>I576</f>
        <v>0</v>
      </c>
      <c r="J574" s="2">
        <f>J576</f>
        <v>0</v>
      </c>
      <c r="K574" s="33">
        <f>F574/C574*100</f>
        <v>99.91349480968859</v>
      </c>
      <c r="L574" s="33"/>
      <c r="M574" s="33">
        <f>H574/E574*100</f>
        <v>99.91349480968859</v>
      </c>
    </row>
    <row r="575" spans="1:13" s="29" customFormat="1" ht="17.25" customHeight="1">
      <c r="A575" s="43" t="s">
        <v>185</v>
      </c>
      <c r="B575" s="47"/>
      <c r="C575" s="3">
        <f>SUM(C576)</f>
        <v>867000</v>
      </c>
      <c r="D575" s="3">
        <f>SUM(D576)</f>
        <v>0</v>
      </c>
      <c r="E575" s="3">
        <f>SUM(C575:D575)</f>
        <v>867000</v>
      </c>
      <c r="F575" s="3">
        <f>SUM(F576)</f>
        <v>866250</v>
      </c>
      <c r="G575" s="3">
        <f>SUM(G576)</f>
        <v>0</v>
      </c>
      <c r="H575" s="3">
        <f>SUM(F575:G575)</f>
        <v>866250</v>
      </c>
      <c r="I575" s="3">
        <f>SUM(I576)</f>
        <v>0</v>
      </c>
      <c r="J575" s="3">
        <f>SUM(J576)</f>
        <v>0</v>
      </c>
      <c r="K575" s="28">
        <f>F575/C575*100</f>
        <v>99.91349480968859</v>
      </c>
      <c r="L575" s="28"/>
      <c r="M575" s="28">
        <f>H575/E575*100</f>
        <v>99.91349480968859</v>
      </c>
    </row>
    <row r="576" spans="1:13" ht="17.25" customHeight="1">
      <c r="A576" s="15" t="s">
        <v>122</v>
      </c>
      <c r="B576" s="13" t="s">
        <v>32</v>
      </c>
      <c r="C576" s="1">
        <v>867000</v>
      </c>
      <c r="D576" s="1"/>
      <c r="E576" s="1">
        <f>C576+D576</f>
        <v>867000</v>
      </c>
      <c r="F576" s="1">
        <v>866250</v>
      </c>
      <c r="G576" s="1"/>
      <c r="H576" s="1">
        <f>F576+G576</f>
        <v>866250</v>
      </c>
      <c r="I576" s="1"/>
      <c r="J576" s="1"/>
      <c r="K576" s="14">
        <f>F576/C576*100</f>
        <v>99.91349480968859</v>
      </c>
      <c r="L576" s="14"/>
      <c r="M576" s="14">
        <f>H576/E576*100</f>
        <v>99.91349480968859</v>
      </c>
    </row>
    <row r="577" spans="1:13" ht="17.25" customHeight="1">
      <c r="A577" s="2"/>
      <c r="B577" s="4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4"/>
    </row>
    <row r="578" spans="1:13" s="42" customFormat="1" ht="17.25" customHeight="1">
      <c r="A578" s="37" t="s">
        <v>238</v>
      </c>
      <c r="B578" s="48">
        <v>90004</v>
      </c>
      <c r="C578" s="2">
        <f>SUM(C580:C581)</f>
        <v>437000</v>
      </c>
      <c r="D578" s="2">
        <f>SUM(D580:D581)</f>
        <v>0</v>
      </c>
      <c r="E578" s="2">
        <f>C578+D578</f>
        <v>437000</v>
      </c>
      <c r="F578" s="2">
        <f>SUM(F580:F581)</f>
        <v>422654</v>
      </c>
      <c r="G578" s="2">
        <f>SUM(G580:G581)</f>
        <v>0</v>
      </c>
      <c r="H578" s="2">
        <f>F578+G578</f>
        <v>422654</v>
      </c>
      <c r="I578" s="2">
        <f>SUM(I580:I581)</f>
        <v>0</v>
      </c>
      <c r="J578" s="2">
        <f>SUM(J580:J581)</f>
        <v>0</v>
      </c>
      <c r="K578" s="33">
        <f>F578/C578*100</f>
        <v>96.71716247139588</v>
      </c>
      <c r="L578" s="33"/>
      <c r="M578" s="33">
        <f>H578/E578*100</f>
        <v>96.71716247139588</v>
      </c>
    </row>
    <row r="579" spans="1:13" s="29" customFormat="1" ht="17.25" customHeight="1">
      <c r="A579" s="43" t="s">
        <v>185</v>
      </c>
      <c r="B579" s="47"/>
      <c r="C579" s="3">
        <f>SUM(C580:C581)</f>
        <v>437000</v>
      </c>
      <c r="D579" s="3">
        <f>SUM(D580:D581)</f>
        <v>0</v>
      </c>
      <c r="E579" s="3">
        <f>SUM(C579:D579)</f>
        <v>437000</v>
      </c>
      <c r="F579" s="3">
        <f>SUM(F580:F581)</f>
        <v>422654</v>
      </c>
      <c r="G579" s="3">
        <f>SUM(G580:G581)</f>
        <v>0</v>
      </c>
      <c r="H579" s="3">
        <f>SUM(F579:G579)</f>
        <v>422654</v>
      </c>
      <c r="I579" s="3">
        <f>SUM(I580:I581)</f>
        <v>0</v>
      </c>
      <c r="J579" s="3">
        <f>SUM(J580:J581)</f>
        <v>0</v>
      </c>
      <c r="K579" s="28">
        <f>F579/C579*100</f>
        <v>96.71716247139588</v>
      </c>
      <c r="L579" s="28"/>
      <c r="M579" s="28">
        <f>H579/E579*100</f>
        <v>96.71716247139588</v>
      </c>
    </row>
    <row r="580" spans="1:13" s="29" customFormat="1" ht="17.25" customHeight="1">
      <c r="A580" s="15" t="s">
        <v>125</v>
      </c>
      <c r="B580" s="13" t="s">
        <v>55</v>
      </c>
      <c r="C580" s="9">
        <v>3000</v>
      </c>
      <c r="D580" s="9"/>
      <c r="E580" s="1">
        <f>C580+D580</f>
        <v>3000</v>
      </c>
      <c r="F580" s="9">
        <v>2272</v>
      </c>
      <c r="G580" s="9"/>
      <c r="H580" s="1">
        <f>F580+G580</f>
        <v>2272</v>
      </c>
      <c r="I580" s="9"/>
      <c r="J580" s="9"/>
      <c r="K580" s="28">
        <f>F580/C580*100</f>
        <v>75.73333333333333</v>
      </c>
      <c r="L580" s="28"/>
      <c r="M580" s="28">
        <f>H580/E580*100</f>
        <v>75.73333333333333</v>
      </c>
    </row>
    <row r="581" spans="1:13" ht="17.25" customHeight="1">
      <c r="A581" s="15" t="s">
        <v>122</v>
      </c>
      <c r="B581" s="13" t="s">
        <v>32</v>
      </c>
      <c r="C581" s="1">
        <v>434000</v>
      </c>
      <c r="D581" s="1"/>
      <c r="E581" s="1">
        <f>C581+D581</f>
        <v>434000</v>
      </c>
      <c r="F581" s="1">
        <v>420382</v>
      </c>
      <c r="G581" s="1"/>
      <c r="H581" s="1">
        <f>F581+G581</f>
        <v>420382</v>
      </c>
      <c r="I581" s="1"/>
      <c r="J581" s="1"/>
      <c r="K581" s="14">
        <f>F581/C581*100</f>
        <v>96.86221198156682</v>
      </c>
      <c r="L581" s="14"/>
      <c r="M581" s="14">
        <f>H581/E581*100</f>
        <v>96.86221198156682</v>
      </c>
    </row>
    <row r="582" spans="1:13" ht="17.25" customHeight="1">
      <c r="A582" s="38"/>
      <c r="B582" s="1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4"/>
    </row>
    <row r="583" spans="1:13" s="42" customFormat="1" ht="17.25" customHeight="1">
      <c r="A583" s="49" t="s">
        <v>87</v>
      </c>
      <c r="B583" s="48">
        <v>90013</v>
      </c>
      <c r="C583" s="2">
        <f>SUM(C585:C585)</f>
        <v>115000</v>
      </c>
      <c r="D583" s="2">
        <f>SUM(D585:D585)</f>
        <v>0</v>
      </c>
      <c r="E583" s="2">
        <f>SUM(C583:D583)</f>
        <v>115000</v>
      </c>
      <c r="F583" s="2">
        <f>SUM(F585:F585)</f>
        <v>115000</v>
      </c>
      <c r="G583" s="2">
        <f>SUM(G585:G585)</f>
        <v>0</v>
      </c>
      <c r="H583" s="2">
        <f>SUM(F583:G583)</f>
        <v>115000</v>
      </c>
      <c r="I583" s="2">
        <f>SUM(I585:I585)</f>
        <v>0</v>
      </c>
      <c r="J583" s="2">
        <f>SUM(J585:J585)</f>
        <v>0</v>
      </c>
      <c r="K583" s="33">
        <f>F583/C583*100</f>
        <v>100</v>
      </c>
      <c r="L583" s="33"/>
      <c r="M583" s="33">
        <f>H583/E583*100</f>
        <v>100</v>
      </c>
    </row>
    <row r="584" spans="1:13" s="29" customFormat="1" ht="17.25" customHeight="1">
      <c r="A584" s="43" t="s">
        <v>185</v>
      </c>
      <c r="B584" s="47"/>
      <c r="C584" s="3">
        <f>SUM(C585)</f>
        <v>115000</v>
      </c>
      <c r="D584" s="3">
        <f>SUM(D585)</f>
        <v>0</v>
      </c>
      <c r="E584" s="3">
        <f>SUM(C584:D584)</f>
        <v>115000</v>
      </c>
      <c r="F584" s="3">
        <f>SUM(F585)</f>
        <v>115000</v>
      </c>
      <c r="G584" s="3">
        <f>SUM(G585)</f>
        <v>0</v>
      </c>
      <c r="H584" s="3">
        <f>SUM(F584:G584)</f>
        <v>115000</v>
      </c>
      <c r="I584" s="3">
        <f>SUM(I585)</f>
        <v>0</v>
      </c>
      <c r="J584" s="3">
        <f>SUM(J585)</f>
        <v>0</v>
      </c>
      <c r="K584" s="28">
        <f>F584/C584*100</f>
        <v>100</v>
      </c>
      <c r="L584" s="28"/>
      <c r="M584" s="28">
        <f>H584/E584*100</f>
        <v>100</v>
      </c>
    </row>
    <row r="585" spans="1:13" ht="17.25" customHeight="1">
      <c r="A585" s="15" t="s">
        <v>122</v>
      </c>
      <c r="B585" s="13" t="s">
        <v>32</v>
      </c>
      <c r="C585" s="1">
        <v>115000</v>
      </c>
      <c r="D585" s="1"/>
      <c r="E585" s="1">
        <f>C585+D585</f>
        <v>115000</v>
      </c>
      <c r="F585" s="1">
        <v>115000</v>
      </c>
      <c r="G585" s="1"/>
      <c r="H585" s="1">
        <f>F585+G585</f>
        <v>115000</v>
      </c>
      <c r="I585" s="1"/>
      <c r="J585" s="1"/>
      <c r="K585" s="14">
        <f>F585/C585*100</f>
        <v>100</v>
      </c>
      <c r="L585" s="14"/>
      <c r="M585" s="14">
        <f>H585/E585*100</f>
        <v>100</v>
      </c>
    </row>
    <row r="586" spans="1:13" ht="17.25" customHeight="1">
      <c r="A586" s="38"/>
      <c r="B586" s="1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4"/>
    </row>
    <row r="587" spans="1:13" s="42" customFormat="1" ht="17.25" customHeight="1">
      <c r="A587" s="49" t="s">
        <v>239</v>
      </c>
      <c r="B587" s="48">
        <v>90015</v>
      </c>
      <c r="C587" s="2">
        <f>SUM(C590:C592)</f>
        <v>2096164</v>
      </c>
      <c r="D587" s="2">
        <f>SUM(D590:D592)</f>
        <v>0</v>
      </c>
      <c r="E587" s="2">
        <f>SUM(C587:D587)</f>
        <v>2096164</v>
      </c>
      <c r="F587" s="2">
        <f>SUM(F590:F592)</f>
        <v>2038898</v>
      </c>
      <c r="G587" s="2">
        <f>SUM(G590:G592)</f>
        <v>0</v>
      </c>
      <c r="H587" s="2">
        <f>SUM(F587:G587)</f>
        <v>2038898</v>
      </c>
      <c r="I587" s="2">
        <f>SUM(I590:I592)</f>
        <v>0</v>
      </c>
      <c r="J587" s="2">
        <f>SUM(J590:J592)</f>
        <v>0</v>
      </c>
      <c r="K587" s="33">
        <f aca="true" t="shared" si="121" ref="K587:K592">F587/C587*100</f>
        <v>97.26805727032809</v>
      </c>
      <c r="L587" s="33"/>
      <c r="M587" s="33">
        <f aca="true" t="shared" si="122" ref="M587:M592">H587/E587*100</f>
        <v>97.26805727032809</v>
      </c>
    </row>
    <row r="588" spans="1:13" s="29" customFormat="1" ht="17.25" customHeight="1">
      <c r="A588" s="43" t="s">
        <v>185</v>
      </c>
      <c r="B588" s="47"/>
      <c r="C588" s="3">
        <f>SUM(C590:C591)</f>
        <v>2046164</v>
      </c>
      <c r="D588" s="3">
        <f>SUM(D590:D591)</f>
        <v>0</v>
      </c>
      <c r="E588" s="3">
        <f>SUM(C588:D588)</f>
        <v>2046164</v>
      </c>
      <c r="F588" s="3">
        <f>SUM(F590:F591)</f>
        <v>1998673</v>
      </c>
      <c r="G588" s="3">
        <f>SUM(G590:G591)</f>
        <v>0</v>
      </c>
      <c r="H588" s="3">
        <f>SUM(F588:G588)</f>
        <v>1998673</v>
      </c>
      <c r="I588" s="3">
        <f>SUM(I590:I591)</f>
        <v>0</v>
      </c>
      <c r="J588" s="3">
        <f>SUM(J590:J591)</f>
        <v>0</v>
      </c>
      <c r="K588" s="28">
        <f t="shared" si="121"/>
        <v>97.67902279582673</v>
      </c>
      <c r="L588" s="28"/>
      <c r="M588" s="28">
        <f t="shared" si="122"/>
        <v>97.67902279582673</v>
      </c>
    </row>
    <row r="589" spans="1:13" s="29" customFormat="1" ht="17.25" customHeight="1">
      <c r="A589" s="43" t="s">
        <v>187</v>
      </c>
      <c r="B589" s="47"/>
      <c r="C589" s="3">
        <f>SUM(C592)</f>
        <v>50000</v>
      </c>
      <c r="D589" s="3">
        <f>SUM(D592)</f>
        <v>0</v>
      </c>
      <c r="E589" s="3">
        <f>SUM(C589:D589)</f>
        <v>50000</v>
      </c>
      <c r="F589" s="3">
        <f>SUM(F592)</f>
        <v>40225</v>
      </c>
      <c r="G589" s="3">
        <f>SUM(G592)</f>
        <v>0</v>
      </c>
      <c r="H589" s="3">
        <f>SUM(F589:G589)</f>
        <v>40225</v>
      </c>
      <c r="I589" s="3">
        <f>SUM(I592)</f>
        <v>0</v>
      </c>
      <c r="J589" s="3">
        <f>SUM(J592)</f>
        <v>0</v>
      </c>
      <c r="K589" s="28">
        <f t="shared" si="121"/>
        <v>80.45</v>
      </c>
      <c r="L589" s="28"/>
      <c r="M589" s="28">
        <f t="shared" si="122"/>
        <v>80.45</v>
      </c>
    </row>
    <row r="590" spans="1:13" ht="17.25" customHeight="1">
      <c r="A590" s="15" t="s">
        <v>125</v>
      </c>
      <c r="B590" s="13" t="s">
        <v>55</v>
      </c>
      <c r="C590" s="1">
        <v>1346164</v>
      </c>
      <c r="D590" s="1"/>
      <c r="E590" s="1">
        <f>C590+D590</f>
        <v>1346164</v>
      </c>
      <c r="F590" s="1">
        <v>1298781</v>
      </c>
      <c r="G590" s="1"/>
      <c r="H590" s="1">
        <f>F590+G590</f>
        <v>1298781</v>
      </c>
      <c r="I590" s="1"/>
      <c r="J590" s="1"/>
      <c r="K590" s="14">
        <f t="shared" si="121"/>
        <v>96.48014654975174</v>
      </c>
      <c r="L590" s="14"/>
      <c r="M590" s="14">
        <f t="shared" si="122"/>
        <v>96.48014654975174</v>
      </c>
    </row>
    <row r="591" spans="1:13" ht="17.25" customHeight="1">
      <c r="A591" s="44" t="s">
        <v>123</v>
      </c>
      <c r="B591" s="13" t="s">
        <v>37</v>
      </c>
      <c r="C591" s="1">
        <v>700000</v>
      </c>
      <c r="D591" s="1"/>
      <c r="E591" s="1">
        <f>C591+D591</f>
        <v>700000</v>
      </c>
      <c r="F591" s="1">
        <v>699892</v>
      </c>
      <c r="G591" s="1"/>
      <c r="H591" s="1">
        <f>F591+G591</f>
        <v>699892</v>
      </c>
      <c r="I591" s="1"/>
      <c r="J591" s="1"/>
      <c r="K591" s="14">
        <f t="shared" si="121"/>
        <v>99.98457142857143</v>
      </c>
      <c r="L591" s="14"/>
      <c r="M591" s="14">
        <f t="shared" si="122"/>
        <v>99.98457142857143</v>
      </c>
    </row>
    <row r="592" spans="1:13" ht="17.25" customHeight="1">
      <c r="A592" s="15" t="s">
        <v>205</v>
      </c>
      <c r="B592" s="13" t="s">
        <v>38</v>
      </c>
      <c r="C592" s="1">
        <v>50000</v>
      </c>
      <c r="D592" s="1"/>
      <c r="E592" s="1">
        <f>C592+D592</f>
        <v>50000</v>
      </c>
      <c r="F592" s="1">
        <v>40225</v>
      </c>
      <c r="G592" s="1"/>
      <c r="H592" s="1">
        <f>F592+G592</f>
        <v>40225</v>
      </c>
      <c r="I592" s="1"/>
      <c r="J592" s="1"/>
      <c r="K592" s="14">
        <f t="shared" si="121"/>
        <v>80.45</v>
      </c>
      <c r="L592" s="14"/>
      <c r="M592" s="14">
        <f t="shared" si="122"/>
        <v>80.45</v>
      </c>
    </row>
    <row r="593" spans="1:13" ht="17.25" customHeight="1">
      <c r="A593" s="38"/>
      <c r="B593" s="1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4"/>
    </row>
    <row r="594" spans="1:13" s="42" customFormat="1" ht="17.25" customHeight="1">
      <c r="A594" s="49" t="s">
        <v>191</v>
      </c>
      <c r="B594" s="48">
        <v>90095</v>
      </c>
      <c r="C594" s="2">
        <f>SUM(C595:C599)</f>
        <v>4099254</v>
      </c>
      <c r="D594" s="2">
        <f>SUM(D595:D599)</f>
        <v>224500</v>
      </c>
      <c r="E594" s="2">
        <f aca="true" t="shared" si="123" ref="E594:E599">SUM(C594:D594)</f>
        <v>4323754</v>
      </c>
      <c r="F594" s="2">
        <f>SUM(F595:F599)</f>
        <v>3635088</v>
      </c>
      <c r="G594" s="2">
        <f>SUM(G595:G599)</f>
        <v>167623</v>
      </c>
      <c r="H594" s="2">
        <f aca="true" t="shared" si="124" ref="H594:H599">SUM(F594:G594)</f>
        <v>3802711</v>
      </c>
      <c r="I594" s="2">
        <f>SUM(I595:I599)</f>
        <v>32856</v>
      </c>
      <c r="J594" s="2">
        <f>SUM(J595:J599)</f>
        <v>25000</v>
      </c>
      <c r="K594" s="33">
        <f>F594/C594*100</f>
        <v>88.67681778196716</v>
      </c>
      <c r="L594" s="33">
        <f>G594/D594*100</f>
        <v>74.66503340757238</v>
      </c>
      <c r="M594" s="33">
        <f>H594/E594*100</f>
        <v>87.94929128715464</v>
      </c>
    </row>
    <row r="595" spans="1:13" s="29" customFormat="1" ht="17.25" customHeight="1">
      <c r="A595" s="43" t="s">
        <v>186</v>
      </c>
      <c r="B595" s="47"/>
      <c r="C595" s="3">
        <f>SUM(C602:C603)</f>
        <v>8700</v>
      </c>
      <c r="D595" s="3">
        <f>SUM(D602:D603)</f>
        <v>0</v>
      </c>
      <c r="E595" s="3">
        <f t="shared" si="123"/>
        <v>8700</v>
      </c>
      <c r="F595" s="3">
        <f>SUM(F602:F603)</f>
        <v>8659</v>
      </c>
      <c r="G595" s="3">
        <f>SUM(G602:G603)</f>
        <v>0</v>
      </c>
      <c r="H595" s="3">
        <f t="shared" si="124"/>
        <v>8659</v>
      </c>
      <c r="I595" s="3">
        <f>SUM(I602:I603)</f>
        <v>984</v>
      </c>
      <c r="J595" s="3">
        <f>SUM(J602:J603)</f>
        <v>0</v>
      </c>
      <c r="K595" s="28">
        <f aca="true" t="shared" si="125" ref="K595:K613">F595/C595*100</f>
        <v>99.52873563218391</v>
      </c>
      <c r="L595" s="28"/>
      <c r="M595" s="28">
        <f aca="true" t="shared" si="126" ref="M595:M613">H595/E595*100</f>
        <v>99.52873563218391</v>
      </c>
    </row>
    <row r="596" spans="1:13" ht="17.25" customHeight="1">
      <c r="A596" s="53" t="s">
        <v>188</v>
      </c>
      <c r="B596" s="62"/>
      <c r="C596" s="1">
        <f>SUM(C600)</f>
        <v>35000</v>
      </c>
      <c r="D596" s="1">
        <f>SUM(D600)</f>
        <v>0</v>
      </c>
      <c r="E596" s="3">
        <f t="shared" si="123"/>
        <v>35000</v>
      </c>
      <c r="F596" s="1">
        <f>SUM(F600)</f>
        <v>35000</v>
      </c>
      <c r="G596" s="1">
        <f>SUM(G600)</f>
        <v>0</v>
      </c>
      <c r="H596" s="3">
        <f t="shared" si="124"/>
        <v>35000</v>
      </c>
      <c r="I596" s="1">
        <f>SUM(I600)</f>
        <v>0</v>
      </c>
      <c r="J596" s="1">
        <f>SUM(J600)</f>
        <v>0</v>
      </c>
      <c r="K596" s="28">
        <f t="shared" si="125"/>
        <v>100</v>
      </c>
      <c r="L596" s="14"/>
      <c r="M596" s="28">
        <f t="shared" si="126"/>
        <v>100</v>
      </c>
    </row>
    <row r="597" spans="1:13" s="29" customFormat="1" ht="17.25" customHeight="1">
      <c r="A597" s="43" t="s">
        <v>185</v>
      </c>
      <c r="B597" s="47"/>
      <c r="C597" s="3">
        <f>SUM(C604:C610)+C601</f>
        <v>1614965</v>
      </c>
      <c r="D597" s="3">
        <f>SUM(D604:D610)+D601</f>
        <v>20000</v>
      </c>
      <c r="E597" s="3">
        <f t="shared" si="123"/>
        <v>1634965</v>
      </c>
      <c r="F597" s="3">
        <f>SUM(F604:F610)+F601</f>
        <v>1529858</v>
      </c>
      <c r="G597" s="3">
        <f>SUM(G604:G610)+G601</f>
        <v>0</v>
      </c>
      <c r="H597" s="3">
        <f t="shared" si="124"/>
        <v>1529858</v>
      </c>
      <c r="I597" s="3">
        <f>SUM(I604:I610)+I601</f>
        <v>6801</v>
      </c>
      <c r="J597" s="3">
        <f>SUM(J604:J610)+J601</f>
        <v>0</v>
      </c>
      <c r="K597" s="28">
        <f t="shared" si="125"/>
        <v>94.73010250996151</v>
      </c>
      <c r="L597" s="28">
        <f>G597/D597*100</f>
        <v>0</v>
      </c>
      <c r="M597" s="28">
        <f t="shared" si="126"/>
        <v>93.5712996914307</v>
      </c>
    </row>
    <row r="598" spans="1:13" s="29" customFormat="1" ht="17.25" customHeight="1">
      <c r="A598" s="43" t="s">
        <v>187</v>
      </c>
      <c r="B598" s="47"/>
      <c r="C598" s="3">
        <f>SUM(C612:C613)</f>
        <v>2120589</v>
      </c>
      <c r="D598" s="3">
        <f>SUM(D612:D613)</f>
        <v>204500</v>
      </c>
      <c r="E598" s="3">
        <f t="shared" si="123"/>
        <v>2325089</v>
      </c>
      <c r="F598" s="3">
        <f>SUM(F612:F613)</f>
        <v>1741571</v>
      </c>
      <c r="G598" s="3">
        <f>SUM(G612:G613)</f>
        <v>167623</v>
      </c>
      <c r="H598" s="3">
        <f t="shared" si="124"/>
        <v>1909194</v>
      </c>
      <c r="I598" s="3">
        <f>SUM(I612:I613)</f>
        <v>25071</v>
      </c>
      <c r="J598" s="3">
        <f>SUM(J612:J613)</f>
        <v>25000</v>
      </c>
      <c r="K598" s="28">
        <f t="shared" si="125"/>
        <v>82.12675817897764</v>
      </c>
      <c r="L598" s="28">
        <f>G598/D598*100</f>
        <v>81.96723716381418</v>
      </c>
      <c r="M598" s="28">
        <f t="shared" si="126"/>
        <v>82.11272772784181</v>
      </c>
    </row>
    <row r="599" spans="1:13" s="29" customFormat="1" ht="17.25" customHeight="1">
      <c r="A599" s="43" t="s">
        <v>199</v>
      </c>
      <c r="B599" s="47"/>
      <c r="C599" s="3">
        <f>C611</f>
        <v>320000</v>
      </c>
      <c r="D599" s="3">
        <f>D611</f>
        <v>0</v>
      </c>
      <c r="E599" s="3">
        <f t="shared" si="123"/>
        <v>320000</v>
      </c>
      <c r="F599" s="3">
        <f>F611</f>
        <v>320000</v>
      </c>
      <c r="G599" s="3">
        <f>G611</f>
        <v>0</v>
      </c>
      <c r="H599" s="3">
        <f t="shared" si="124"/>
        <v>320000</v>
      </c>
      <c r="I599" s="3">
        <f>I611</f>
        <v>0</v>
      </c>
      <c r="J599" s="3">
        <f>J611</f>
        <v>0</v>
      </c>
      <c r="K599" s="28">
        <f t="shared" si="125"/>
        <v>100</v>
      </c>
      <c r="L599" s="28"/>
      <c r="M599" s="28">
        <f t="shared" si="126"/>
        <v>100</v>
      </c>
    </row>
    <row r="600" spans="1:13" ht="17.25" customHeight="1">
      <c r="A600" s="44" t="s">
        <v>143</v>
      </c>
      <c r="B600" s="13" t="s">
        <v>67</v>
      </c>
      <c r="C600" s="1">
        <v>35000</v>
      </c>
      <c r="D600" s="1"/>
      <c r="E600" s="1">
        <f aca="true" t="shared" si="127" ref="E600:E613">C600+D600</f>
        <v>35000</v>
      </c>
      <c r="F600" s="1">
        <v>35000</v>
      </c>
      <c r="G600" s="1"/>
      <c r="H600" s="1">
        <f aca="true" t="shared" si="128" ref="H600:H613">F600+G600</f>
        <v>35000</v>
      </c>
      <c r="I600" s="1"/>
      <c r="J600" s="1"/>
      <c r="K600" s="14">
        <f t="shared" si="125"/>
        <v>100</v>
      </c>
      <c r="L600" s="14"/>
      <c r="M600" s="14">
        <f t="shared" si="126"/>
        <v>100</v>
      </c>
    </row>
    <row r="601" spans="1:13" ht="17.25" customHeight="1">
      <c r="A601" s="44" t="s">
        <v>245</v>
      </c>
      <c r="B601" s="13" t="s">
        <v>33</v>
      </c>
      <c r="C601" s="1">
        <v>110716</v>
      </c>
      <c r="D601" s="1"/>
      <c r="E601" s="1">
        <f t="shared" si="127"/>
        <v>110716</v>
      </c>
      <c r="F601" s="1">
        <v>107253</v>
      </c>
      <c r="G601" s="1"/>
      <c r="H601" s="1">
        <f t="shared" si="128"/>
        <v>107253</v>
      </c>
      <c r="I601" s="1"/>
      <c r="J601" s="1"/>
      <c r="K601" s="14">
        <f t="shared" si="125"/>
        <v>96.87217746305863</v>
      </c>
      <c r="L601" s="14"/>
      <c r="M601" s="14">
        <f t="shared" si="126"/>
        <v>96.87217746305863</v>
      </c>
    </row>
    <row r="602" spans="1:13" ht="17.25" customHeight="1">
      <c r="A602" s="44" t="s">
        <v>201</v>
      </c>
      <c r="B602" s="13" t="s">
        <v>51</v>
      </c>
      <c r="C602" s="1">
        <v>7600</v>
      </c>
      <c r="D602" s="1"/>
      <c r="E602" s="1">
        <f t="shared" si="127"/>
        <v>7600</v>
      </c>
      <c r="F602" s="1">
        <v>7581</v>
      </c>
      <c r="G602" s="1"/>
      <c r="H602" s="1">
        <f t="shared" si="128"/>
        <v>7581</v>
      </c>
      <c r="I602" s="1">
        <v>861</v>
      </c>
      <c r="J602" s="1"/>
      <c r="K602" s="14">
        <f t="shared" si="125"/>
        <v>99.75</v>
      </c>
      <c r="L602" s="14"/>
      <c r="M602" s="14">
        <f t="shared" si="126"/>
        <v>99.75</v>
      </c>
    </row>
    <row r="603" spans="1:13" ht="17.25" customHeight="1">
      <c r="A603" s="15" t="s">
        <v>124</v>
      </c>
      <c r="B603" s="13" t="s">
        <v>52</v>
      </c>
      <c r="C603" s="1">
        <v>1100</v>
      </c>
      <c r="D603" s="1"/>
      <c r="E603" s="1">
        <f t="shared" si="127"/>
        <v>1100</v>
      </c>
      <c r="F603" s="1">
        <v>1078</v>
      </c>
      <c r="G603" s="1"/>
      <c r="H603" s="1">
        <f t="shared" si="128"/>
        <v>1078</v>
      </c>
      <c r="I603" s="1">
        <v>123</v>
      </c>
      <c r="J603" s="1"/>
      <c r="K603" s="14">
        <f t="shared" si="125"/>
        <v>98</v>
      </c>
      <c r="L603" s="14"/>
      <c r="M603" s="14">
        <f t="shared" si="126"/>
        <v>98</v>
      </c>
    </row>
    <row r="604" spans="1:13" ht="17.25" customHeight="1">
      <c r="A604" s="15" t="s">
        <v>198</v>
      </c>
      <c r="B604" s="13" t="s">
        <v>53</v>
      </c>
      <c r="C604" s="1">
        <v>15900</v>
      </c>
      <c r="D604" s="1"/>
      <c r="E604" s="1">
        <f t="shared" si="127"/>
        <v>15900</v>
      </c>
      <c r="F604" s="1">
        <v>12186</v>
      </c>
      <c r="G604" s="1"/>
      <c r="H604" s="1">
        <f t="shared" si="128"/>
        <v>12186</v>
      </c>
      <c r="I604" s="1"/>
      <c r="J604" s="1"/>
      <c r="K604" s="14">
        <f t="shared" si="125"/>
        <v>76.64150943396226</v>
      </c>
      <c r="L604" s="14"/>
      <c r="M604" s="14">
        <f t="shared" si="126"/>
        <v>76.64150943396226</v>
      </c>
    </row>
    <row r="605" spans="1:13" ht="17.25" customHeight="1">
      <c r="A605" s="15" t="s">
        <v>125</v>
      </c>
      <c r="B605" s="13" t="s">
        <v>55</v>
      </c>
      <c r="C605" s="1">
        <v>69400</v>
      </c>
      <c r="D605" s="1"/>
      <c r="E605" s="1">
        <f t="shared" si="127"/>
        <v>69400</v>
      </c>
      <c r="F605" s="1">
        <v>54541</v>
      </c>
      <c r="G605" s="1"/>
      <c r="H605" s="1">
        <f t="shared" si="128"/>
        <v>54541</v>
      </c>
      <c r="I605" s="1"/>
      <c r="J605" s="1"/>
      <c r="K605" s="14">
        <f t="shared" si="125"/>
        <v>78.58933717579251</v>
      </c>
      <c r="L605" s="14"/>
      <c r="M605" s="14">
        <f t="shared" si="126"/>
        <v>78.58933717579251</v>
      </c>
    </row>
    <row r="606" spans="1:13" ht="17.25" customHeight="1">
      <c r="A606" s="44" t="s">
        <v>123</v>
      </c>
      <c r="B606" s="13" t="s">
        <v>37</v>
      </c>
      <c r="C606" s="1">
        <v>29000</v>
      </c>
      <c r="D606" s="1"/>
      <c r="E606" s="1">
        <f t="shared" si="127"/>
        <v>29000</v>
      </c>
      <c r="F606" s="1">
        <v>28366</v>
      </c>
      <c r="G606" s="1"/>
      <c r="H606" s="1">
        <f t="shared" si="128"/>
        <v>28366</v>
      </c>
      <c r="I606" s="1"/>
      <c r="J606" s="1"/>
      <c r="K606" s="14">
        <f t="shared" si="125"/>
        <v>97.81379310344828</v>
      </c>
      <c r="L606" s="14"/>
      <c r="M606" s="14">
        <f t="shared" si="126"/>
        <v>97.81379310344828</v>
      </c>
    </row>
    <row r="607" spans="1:13" ht="17.25" customHeight="1">
      <c r="A607" s="15" t="s">
        <v>122</v>
      </c>
      <c r="B607" s="13" t="s">
        <v>32</v>
      </c>
      <c r="C607" s="1">
        <v>1321750</v>
      </c>
      <c r="D607" s="1">
        <v>20000</v>
      </c>
      <c r="E607" s="1">
        <f t="shared" si="127"/>
        <v>1341750</v>
      </c>
      <c r="F607" s="1">
        <v>1268624</v>
      </c>
      <c r="G607" s="1"/>
      <c r="H607" s="1">
        <f t="shared" si="128"/>
        <v>1268624</v>
      </c>
      <c r="I607" s="1">
        <v>6801</v>
      </c>
      <c r="J607" s="1"/>
      <c r="K607" s="14">
        <f t="shared" si="125"/>
        <v>95.98063173822584</v>
      </c>
      <c r="L607" s="14">
        <f>G607/D607*100</f>
        <v>0</v>
      </c>
      <c r="M607" s="14">
        <f t="shared" si="126"/>
        <v>94.5499534190423</v>
      </c>
    </row>
    <row r="608" spans="1:13" ht="17.25" customHeight="1">
      <c r="A608" s="15" t="s">
        <v>131</v>
      </c>
      <c r="B608" s="13" t="s">
        <v>92</v>
      </c>
      <c r="C608" s="1">
        <v>32565</v>
      </c>
      <c r="D608" s="1"/>
      <c r="E608" s="1">
        <f t="shared" si="127"/>
        <v>32565</v>
      </c>
      <c r="F608" s="1">
        <v>32565</v>
      </c>
      <c r="G608" s="1"/>
      <c r="H608" s="1">
        <f t="shared" si="128"/>
        <v>32565</v>
      </c>
      <c r="I608" s="1"/>
      <c r="J608" s="1"/>
      <c r="K608" s="14">
        <f t="shared" si="125"/>
        <v>100</v>
      </c>
      <c r="L608" s="14"/>
      <c r="M608" s="14">
        <f t="shared" si="126"/>
        <v>100</v>
      </c>
    </row>
    <row r="609" spans="1:13" ht="17.25" customHeight="1">
      <c r="A609" s="44" t="s">
        <v>242</v>
      </c>
      <c r="B609" s="13" t="s">
        <v>88</v>
      </c>
      <c r="C609" s="1">
        <v>31834</v>
      </c>
      <c r="D609" s="1"/>
      <c r="E609" s="1">
        <f t="shared" si="127"/>
        <v>31834</v>
      </c>
      <c r="F609" s="1">
        <v>23149</v>
      </c>
      <c r="G609" s="1"/>
      <c r="H609" s="1">
        <f t="shared" si="128"/>
        <v>23149</v>
      </c>
      <c r="I609" s="1"/>
      <c r="J609" s="1"/>
      <c r="K609" s="14">
        <f t="shared" si="125"/>
        <v>72.71784884086198</v>
      </c>
      <c r="L609" s="14"/>
      <c r="M609" s="14">
        <f t="shared" si="126"/>
        <v>72.71784884086198</v>
      </c>
    </row>
    <row r="610" spans="1:13" ht="17.25" customHeight="1">
      <c r="A610" s="44" t="s">
        <v>240</v>
      </c>
      <c r="B610" s="13" t="s">
        <v>241</v>
      </c>
      <c r="C610" s="1">
        <v>3800</v>
      </c>
      <c r="D610" s="1"/>
      <c r="E610" s="1">
        <f t="shared" si="127"/>
        <v>3800</v>
      </c>
      <c r="F610" s="1">
        <v>3174</v>
      </c>
      <c r="G610" s="1"/>
      <c r="H610" s="1">
        <f t="shared" si="128"/>
        <v>3174</v>
      </c>
      <c r="I610" s="1"/>
      <c r="J610" s="1"/>
      <c r="K610" s="14">
        <f t="shared" si="125"/>
        <v>83.52631578947368</v>
      </c>
      <c r="L610" s="14"/>
      <c r="M610" s="14">
        <f t="shared" si="126"/>
        <v>83.52631578947368</v>
      </c>
    </row>
    <row r="611" spans="1:13" ht="17.25" customHeight="1">
      <c r="A611" s="44" t="s">
        <v>160</v>
      </c>
      <c r="B611" s="13" t="s">
        <v>161</v>
      </c>
      <c r="C611" s="1">
        <v>320000</v>
      </c>
      <c r="D611" s="1"/>
      <c r="E611" s="1">
        <f t="shared" si="127"/>
        <v>320000</v>
      </c>
      <c r="F611" s="1">
        <v>320000</v>
      </c>
      <c r="G611" s="1"/>
      <c r="H611" s="1">
        <f t="shared" si="128"/>
        <v>320000</v>
      </c>
      <c r="I611" s="1"/>
      <c r="J611" s="1"/>
      <c r="K611" s="14">
        <f t="shared" si="125"/>
        <v>100</v>
      </c>
      <c r="L611" s="14"/>
      <c r="M611" s="14">
        <f t="shared" si="126"/>
        <v>100</v>
      </c>
    </row>
    <row r="612" spans="1:13" ht="17.25" customHeight="1">
      <c r="A612" s="15" t="s">
        <v>205</v>
      </c>
      <c r="B612" s="13" t="s">
        <v>38</v>
      </c>
      <c r="C612" s="1">
        <v>2097547</v>
      </c>
      <c r="D612" s="1">
        <v>204500</v>
      </c>
      <c r="E612" s="1">
        <f t="shared" si="127"/>
        <v>2302047</v>
      </c>
      <c r="F612" s="1">
        <v>1725991</v>
      </c>
      <c r="G612" s="1">
        <v>167623</v>
      </c>
      <c r="H612" s="1">
        <f t="shared" si="128"/>
        <v>1893614</v>
      </c>
      <c r="I612" s="1">
        <v>25071</v>
      </c>
      <c r="J612" s="1">
        <v>25000</v>
      </c>
      <c r="K612" s="14">
        <f t="shared" si="125"/>
        <v>82.28616569735982</v>
      </c>
      <c r="L612" s="14">
        <f>G612/D612*100</f>
        <v>81.96723716381418</v>
      </c>
      <c r="M612" s="14">
        <f t="shared" si="126"/>
        <v>82.25783400599553</v>
      </c>
    </row>
    <row r="613" spans="1:13" ht="17.25" customHeight="1">
      <c r="A613" s="15" t="s">
        <v>172</v>
      </c>
      <c r="B613" s="13" t="s">
        <v>42</v>
      </c>
      <c r="C613" s="1">
        <v>23042</v>
      </c>
      <c r="D613" s="1"/>
      <c r="E613" s="1">
        <f t="shared" si="127"/>
        <v>23042</v>
      </c>
      <c r="F613" s="1">
        <v>15580</v>
      </c>
      <c r="G613" s="1"/>
      <c r="H613" s="1">
        <f t="shared" si="128"/>
        <v>15580</v>
      </c>
      <c r="I613" s="1"/>
      <c r="J613" s="1"/>
      <c r="K613" s="14">
        <f t="shared" si="125"/>
        <v>67.61565836298932</v>
      </c>
      <c r="L613" s="14"/>
      <c r="M613" s="14">
        <f t="shared" si="126"/>
        <v>67.61565836298932</v>
      </c>
    </row>
    <row r="614" spans="1:13" ht="17.25" customHeight="1">
      <c r="A614" s="1"/>
      <c r="B614" s="4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4"/>
    </row>
    <row r="615" spans="1:13" ht="17.25" customHeight="1">
      <c r="A615" s="61" t="s">
        <v>243</v>
      </c>
      <c r="B615" s="39" t="s">
        <v>90</v>
      </c>
      <c r="C615" s="2">
        <f>SUM(C616:C618)</f>
        <v>1247319</v>
      </c>
      <c r="D615" s="2">
        <f>SUM(D616:D618)</f>
        <v>0</v>
      </c>
      <c r="E615" s="2">
        <f>C615+D615</f>
        <v>1247319</v>
      </c>
      <c r="F615" s="2">
        <f>SUM(F616:F618)</f>
        <v>1239541</v>
      </c>
      <c r="G615" s="2">
        <f>SUM(G616:G618)</f>
        <v>0</v>
      </c>
      <c r="H615" s="2">
        <f>F615+G615</f>
        <v>1239541</v>
      </c>
      <c r="I615" s="2">
        <f>SUM(I616:I618)</f>
        <v>100</v>
      </c>
      <c r="J615" s="2">
        <f>SUM(J616:J618)</f>
        <v>0</v>
      </c>
      <c r="K615" s="33">
        <f>F615/C615*100</f>
        <v>99.37642255108757</v>
      </c>
      <c r="L615" s="33"/>
      <c r="M615" s="33">
        <f>H615/E615*100</f>
        <v>99.37642255108757</v>
      </c>
    </row>
    <row r="616" spans="1:13" ht="17.25" customHeight="1">
      <c r="A616" s="30" t="s">
        <v>188</v>
      </c>
      <c r="B616" s="62"/>
      <c r="C616" s="1">
        <f>SUM(C621+C627+C631)</f>
        <v>977011</v>
      </c>
      <c r="D616" s="1">
        <f>SUM(D621+D627+D631)</f>
        <v>0</v>
      </c>
      <c r="E616" s="3">
        <f>SUM(C616:D616)</f>
        <v>977011</v>
      </c>
      <c r="F616" s="3">
        <f>SUM(F621+F627+F631)</f>
        <v>976922</v>
      </c>
      <c r="G616" s="3">
        <f>SUM(G621+G627+G631)</f>
        <v>0</v>
      </c>
      <c r="H616" s="3">
        <f>SUM(F616:G616)</f>
        <v>976922</v>
      </c>
      <c r="I616" s="3">
        <f>SUM(I621+I627+I631)</f>
        <v>0</v>
      </c>
      <c r="J616" s="3">
        <f>SUM(J621+J627+J631)</f>
        <v>0</v>
      </c>
      <c r="K616" s="28">
        <f>F616/C616*100</f>
        <v>99.990890583627</v>
      </c>
      <c r="L616" s="14"/>
      <c r="M616" s="28">
        <f>H616/E616*100</f>
        <v>99.990890583627</v>
      </c>
    </row>
    <row r="617" spans="1:13" s="29" customFormat="1" ht="17.25" customHeight="1">
      <c r="A617" s="3" t="s">
        <v>185</v>
      </c>
      <c r="B617" s="47"/>
      <c r="C617" s="3">
        <f>SUM(C632)</f>
        <v>245308</v>
      </c>
      <c r="D617" s="3">
        <f>SUM(D632)</f>
        <v>0</v>
      </c>
      <c r="E617" s="3">
        <f>SUM(C617:D617)</f>
        <v>245308</v>
      </c>
      <c r="F617" s="3">
        <f>SUM(F632)</f>
        <v>239195</v>
      </c>
      <c r="G617" s="3">
        <f>SUM(G632)</f>
        <v>0</v>
      </c>
      <c r="H617" s="3">
        <f>SUM(F617:G617)</f>
        <v>239195</v>
      </c>
      <c r="I617" s="3">
        <f>SUM(I632)</f>
        <v>100</v>
      </c>
      <c r="J617" s="3">
        <f>SUM(J632)</f>
        <v>0</v>
      </c>
      <c r="K617" s="28">
        <f>F617/C617*100</f>
        <v>97.50803072056354</v>
      </c>
      <c r="L617" s="28"/>
      <c r="M617" s="28">
        <f>H617/E617*100</f>
        <v>97.50803072056354</v>
      </c>
    </row>
    <row r="618" spans="1:13" s="29" customFormat="1" ht="17.25" customHeight="1">
      <c r="A618" s="3" t="s">
        <v>187</v>
      </c>
      <c r="B618" s="47"/>
      <c r="C618" s="3">
        <f>SUM(C622)</f>
        <v>25000</v>
      </c>
      <c r="D618" s="3">
        <f>SUM(D622)</f>
        <v>0</v>
      </c>
      <c r="E618" s="3">
        <f>SUM(C618:D618)</f>
        <v>25000</v>
      </c>
      <c r="F618" s="3">
        <f>SUM(F622)</f>
        <v>23424</v>
      </c>
      <c r="G618" s="3">
        <f>SUM(G622)</f>
        <v>0</v>
      </c>
      <c r="H618" s="3">
        <f>SUM(F618:G618)</f>
        <v>23424</v>
      </c>
      <c r="I618" s="3">
        <f>SUM(I622)</f>
        <v>0</v>
      </c>
      <c r="J618" s="3">
        <f>SUM(J622)</f>
        <v>0</v>
      </c>
      <c r="K618" s="28">
        <f>F618/C618*100</f>
        <v>93.696</v>
      </c>
      <c r="L618" s="28"/>
      <c r="M618" s="28">
        <f>H618/E618*100</f>
        <v>93.696</v>
      </c>
    </row>
    <row r="619" spans="1:13" ht="17.25" customHeight="1">
      <c r="A619" s="1"/>
      <c r="B619" s="44"/>
      <c r="C619" s="1"/>
      <c r="D619" s="1"/>
      <c r="E619" s="1"/>
      <c r="F619" s="1"/>
      <c r="G619" s="1"/>
      <c r="H619" s="1"/>
      <c r="I619" s="1"/>
      <c r="J619" s="1"/>
      <c r="K619" s="14"/>
      <c r="L619" s="14"/>
      <c r="M619" s="14"/>
    </row>
    <row r="620" spans="1:13" s="42" customFormat="1" ht="17.25" customHeight="1">
      <c r="A620" s="41" t="s">
        <v>244</v>
      </c>
      <c r="B620" s="48">
        <v>92105</v>
      </c>
      <c r="C620" s="2">
        <f>SUM(C623:C624)</f>
        <v>148250</v>
      </c>
      <c r="D620" s="2">
        <f>SUM(D623:D624)</f>
        <v>0</v>
      </c>
      <c r="E620" s="2">
        <f>C620+D620</f>
        <v>148250</v>
      </c>
      <c r="F620" s="2">
        <f>SUM(F623:F624)</f>
        <v>146645</v>
      </c>
      <c r="G620" s="2">
        <f>SUM(G623:G624)</f>
        <v>0</v>
      </c>
      <c r="H620" s="2">
        <f>F620+G620</f>
        <v>146645</v>
      </c>
      <c r="I620" s="2">
        <f>SUM(I623:I624)</f>
        <v>0</v>
      </c>
      <c r="J620" s="2">
        <f>SUM(J623:J624)</f>
        <v>0</v>
      </c>
      <c r="K620" s="33">
        <f>F620/C620*100</f>
        <v>98.91736930860033</v>
      </c>
      <c r="L620" s="33"/>
      <c r="M620" s="33">
        <f>H620/E620*100</f>
        <v>98.91736930860033</v>
      </c>
    </row>
    <row r="621" spans="1:13" ht="17.25" customHeight="1">
      <c r="A621" s="53" t="s">
        <v>188</v>
      </c>
      <c r="B621" s="62"/>
      <c r="C621" s="3">
        <f>SUM(C623)</f>
        <v>123250</v>
      </c>
      <c r="D621" s="3">
        <f>SUM(D623)</f>
        <v>0</v>
      </c>
      <c r="E621" s="3">
        <f>SUM(C621:D621)</f>
        <v>123250</v>
      </c>
      <c r="F621" s="3">
        <f>SUM(F623)</f>
        <v>123221</v>
      </c>
      <c r="G621" s="3">
        <f>SUM(G623)</f>
        <v>0</v>
      </c>
      <c r="H621" s="3">
        <f>F621+G621</f>
        <v>123221</v>
      </c>
      <c r="I621" s="3">
        <f>SUM(I623)</f>
        <v>0</v>
      </c>
      <c r="J621" s="3">
        <f>SUM(J623)</f>
        <v>0</v>
      </c>
      <c r="K621" s="28">
        <f>F621/C621*100</f>
        <v>99.97647058823529</v>
      </c>
      <c r="L621" s="14"/>
      <c r="M621" s="28">
        <f>H621/E621*100</f>
        <v>99.97647058823529</v>
      </c>
    </row>
    <row r="622" spans="1:13" s="29" customFormat="1" ht="17.25" customHeight="1">
      <c r="A622" s="43" t="s">
        <v>187</v>
      </c>
      <c r="B622" s="47"/>
      <c r="C622" s="3">
        <f>SUM(C624)</f>
        <v>25000</v>
      </c>
      <c r="D622" s="3">
        <f>SUM(D624)</f>
        <v>0</v>
      </c>
      <c r="E622" s="3">
        <f>SUM(C622:D622)</f>
        <v>25000</v>
      </c>
      <c r="F622" s="3">
        <f>SUM(F624)</f>
        <v>23424</v>
      </c>
      <c r="G622" s="3">
        <f>SUM(G624)</f>
        <v>0</v>
      </c>
      <c r="H622" s="3">
        <f>F622+G622</f>
        <v>23424</v>
      </c>
      <c r="I622" s="3">
        <f>SUM(I624)</f>
        <v>0</v>
      </c>
      <c r="J622" s="3">
        <f>SUM(J624)</f>
        <v>0</v>
      </c>
      <c r="K622" s="28">
        <f>F622/C622*100</f>
        <v>93.696</v>
      </c>
      <c r="L622" s="28"/>
      <c r="M622" s="28">
        <f>H622/E622*100</f>
        <v>93.696</v>
      </c>
    </row>
    <row r="623" spans="1:13" ht="17.25" customHeight="1">
      <c r="A623" s="15" t="s">
        <v>139</v>
      </c>
      <c r="B623" s="13" t="s">
        <v>45</v>
      </c>
      <c r="C623" s="1">
        <v>123250</v>
      </c>
      <c r="D623" s="1"/>
      <c r="E623" s="1">
        <f>C623+D623</f>
        <v>123250</v>
      </c>
      <c r="F623" s="1">
        <v>123221</v>
      </c>
      <c r="G623" s="1"/>
      <c r="H623" s="1">
        <f>F623+G623</f>
        <v>123221</v>
      </c>
      <c r="I623" s="1"/>
      <c r="J623" s="1"/>
      <c r="K623" s="14">
        <f>F623/C623*100</f>
        <v>99.97647058823529</v>
      </c>
      <c r="L623" s="14"/>
      <c r="M623" s="14">
        <f>H623/E623*100</f>
        <v>99.97647058823529</v>
      </c>
    </row>
    <row r="624" spans="1:13" ht="17.25" customHeight="1">
      <c r="A624" s="15" t="s">
        <v>205</v>
      </c>
      <c r="B624" s="13" t="s">
        <v>38</v>
      </c>
      <c r="C624" s="1">
        <v>25000</v>
      </c>
      <c r="D624" s="1"/>
      <c r="E624" s="1">
        <f>C624+D624</f>
        <v>25000</v>
      </c>
      <c r="F624" s="1">
        <v>23424</v>
      </c>
      <c r="G624" s="1"/>
      <c r="H624" s="1">
        <f>F624+G624</f>
        <v>23424</v>
      </c>
      <c r="I624" s="1"/>
      <c r="J624" s="1"/>
      <c r="K624" s="14">
        <f>F624/C624*100</f>
        <v>93.696</v>
      </c>
      <c r="L624" s="14"/>
      <c r="M624" s="14">
        <f>H624/E624*100</f>
        <v>93.696</v>
      </c>
    </row>
    <row r="625" spans="1:13" ht="17.25" customHeight="1">
      <c r="A625" s="1"/>
      <c r="B625" s="44"/>
      <c r="C625" s="1"/>
      <c r="D625" s="1"/>
      <c r="E625" s="1"/>
      <c r="F625" s="1"/>
      <c r="G625" s="1"/>
      <c r="H625" s="1"/>
      <c r="I625" s="1"/>
      <c r="J625" s="1"/>
      <c r="K625" s="14"/>
      <c r="L625" s="14"/>
      <c r="M625" s="14"/>
    </row>
    <row r="626" spans="1:13" s="42" customFormat="1" ht="17.25" customHeight="1">
      <c r="A626" s="41" t="s">
        <v>107</v>
      </c>
      <c r="B626" s="48">
        <v>92109</v>
      </c>
      <c r="C626" s="2">
        <f>SUM(C628:C628)</f>
        <v>842411</v>
      </c>
      <c r="D626" s="2">
        <f>SUM(D628:D628)</f>
        <v>0</v>
      </c>
      <c r="E626" s="2">
        <f>C626+D626</f>
        <v>842411</v>
      </c>
      <c r="F626" s="2">
        <f>SUM(F628:F628)</f>
        <v>842411</v>
      </c>
      <c r="G626" s="2">
        <f>SUM(G628:G628)</f>
        <v>0</v>
      </c>
      <c r="H626" s="2">
        <f>SUM(F626:G626)</f>
        <v>842411</v>
      </c>
      <c r="I626" s="2">
        <f>SUM(I628:I628)</f>
        <v>0</v>
      </c>
      <c r="J626" s="2">
        <f>SUM(J628:J628)</f>
        <v>0</v>
      </c>
      <c r="K626" s="33">
        <f>F626/C626*100</f>
        <v>100</v>
      </c>
      <c r="L626" s="33"/>
      <c r="M626" s="33">
        <f>H626/E626*100</f>
        <v>100</v>
      </c>
    </row>
    <row r="627" spans="1:13" s="29" customFormat="1" ht="17.25" customHeight="1">
      <c r="A627" s="53" t="s">
        <v>188</v>
      </c>
      <c r="B627" s="47"/>
      <c r="C627" s="3">
        <f>SUM(C628)</f>
        <v>842411</v>
      </c>
      <c r="D627" s="3">
        <f>SUM(D628)</f>
        <v>0</v>
      </c>
      <c r="E627" s="3">
        <f>SUM(C627:D627)</f>
        <v>842411</v>
      </c>
      <c r="F627" s="3">
        <f>SUM(F628)</f>
        <v>842411</v>
      </c>
      <c r="G627" s="3">
        <f>SUM(G628)</f>
        <v>0</v>
      </c>
      <c r="H627" s="3">
        <f>SUM(F627:G627)</f>
        <v>842411</v>
      </c>
      <c r="I627" s="3">
        <f>SUM(I628)</f>
        <v>0</v>
      </c>
      <c r="J627" s="3">
        <f>SUM(J628)</f>
        <v>0</v>
      </c>
      <c r="K627" s="11">
        <f>F627/C627*100</f>
        <v>100</v>
      </c>
      <c r="L627" s="11"/>
      <c r="M627" s="11">
        <f>H627/E627*100</f>
        <v>100</v>
      </c>
    </row>
    <row r="628" spans="1:13" ht="17.25" customHeight="1">
      <c r="A628" s="44" t="s">
        <v>279</v>
      </c>
      <c r="B628" s="13" t="s">
        <v>89</v>
      </c>
      <c r="C628" s="1">
        <v>842411</v>
      </c>
      <c r="D628" s="1"/>
      <c r="E628" s="1">
        <f>C628+D628</f>
        <v>842411</v>
      </c>
      <c r="F628" s="1">
        <v>842411</v>
      </c>
      <c r="G628" s="1"/>
      <c r="H628" s="1">
        <f>F628+G628</f>
        <v>842411</v>
      </c>
      <c r="I628" s="1"/>
      <c r="J628" s="1"/>
      <c r="K628" s="14">
        <f>F628/C628*100</f>
        <v>100</v>
      </c>
      <c r="L628" s="14"/>
      <c r="M628" s="14">
        <f>H628/E628*100</f>
        <v>100</v>
      </c>
    </row>
    <row r="629" spans="1:13" ht="18" customHeight="1">
      <c r="A629" s="44"/>
      <c r="B629" s="13"/>
      <c r="C629" s="1"/>
      <c r="D629" s="1"/>
      <c r="E629" s="1"/>
      <c r="F629" s="1"/>
      <c r="G629" s="1"/>
      <c r="H629" s="1"/>
      <c r="I629" s="1"/>
      <c r="J629" s="1"/>
      <c r="K629" s="14"/>
      <c r="L629" s="14"/>
      <c r="M629" s="14"/>
    </row>
    <row r="630" spans="1:13" s="42" customFormat="1" ht="18" customHeight="1">
      <c r="A630" s="41" t="s">
        <v>192</v>
      </c>
      <c r="B630" s="48">
        <v>92195</v>
      </c>
      <c r="C630" s="2">
        <f>SUM(C631:C632)</f>
        <v>256658</v>
      </c>
      <c r="D630" s="2">
        <f>SUM(D633:D636)</f>
        <v>0</v>
      </c>
      <c r="E630" s="2">
        <f>C630+D630</f>
        <v>256658</v>
      </c>
      <c r="F630" s="2">
        <f>SUM(F633:F636)</f>
        <v>250485</v>
      </c>
      <c r="G630" s="2">
        <f>SUM(G633:G636)</f>
        <v>0</v>
      </c>
      <c r="H630" s="2">
        <f>F630+G630</f>
        <v>250485</v>
      </c>
      <c r="I630" s="2">
        <f>SUM(I633:I636)</f>
        <v>100</v>
      </c>
      <c r="J630" s="2">
        <f>SUM(J633:J636)</f>
        <v>0</v>
      </c>
      <c r="K630" s="33">
        <f aca="true" t="shared" si="129" ref="K630:K636">F630/C630*100</f>
        <v>97.59485385220799</v>
      </c>
      <c r="L630" s="33"/>
      <c r="M630" s="33">
        <f aca="true" t="shared" si="130" ref="M630:M636">H630/E630*100</f>
        <v>97.59485385220799</v>
      </c>
    </row>
    <row r="631" spans="1:13" ht="18" customHeight="1">
      <c r="A631" s="53" t="s">
        <v>188</v>
      </c>
      <c r="B631" s="62"/>
      <c r="C631" s="1">
        <f>SUM(C633)</f>
        <v>11350</v>
      </c>
      <c r="D631" s="1">
        <f>SUM(D633)</f>
        <v>0</v>
      </c>
      <c r="E631" s="3">
        <f>SUM(C631:D631)</f>
        <v>11350</v>
      </c>
      <c r="F631" s="1">
        <f>SUM(F633)</f>
        <v>11290</v>
      </c>
      <c r="G631" s="1">
        <f>SUM(G633)</f>
        <v>0</v>
      </c>
      <c r="H631" s="3">
        <f>SUM(F631:G631)</f>
        <v>11290</v>
      </c>
      <c r="I631" s="3">
        <f>SUM(I633)</f>
        <v>0</v>
      </c>
      <c r="J631" s="3">
        <f>SUM(J633)</f>
        <v>0</v>
      </c>
      <c r="K631" s="28">
        <f t="shared" si="129"/>
        <v>99.47136563876651</v>
      </c>
      <c r="L631" s="14"/>
      <c r="M631" s="11">
        <f t="shared" si="130"/>
        <v>99.47136563876651</v>
      </c>
    </row>
    <row r="632" spans="1:13" s="29" customFormat="1" ht="18" customHeight="1">
      <c r="A632" s="43" t="s">
        <v>185</v>
      </c>
      <c r="B632" s="47"/>
      <c r="C632" s="3">
        <f>SUM(C634:C636)</f>
        <v>245308</v>
      </c>
      <c r="D632" s="3">
        <f>SUM(D634:D636)</f>
        <v>0</v>
      </c>
      <c r="E632" s="3">
        <f>SUM(C632:D632)</f>
        <v>245308</v>
      </c>
      <c r="F632" s="3">
        <f>SUM(F634:F636)</f>
        <v>239195</v>
      </c>
      <c r="G632" s="3">
        <f>SUM(G634:G636)</f>
        <v>0</v>
      </c>
      <c r="H632" s="3">
        <f>SUM(F632:G632)</f>
        <v>239195</v>
      </c>
      <c r="I632" s="3">
        <f>SUM(I634:I636)</f>
        <v>100</v>
      </c>
      <c r="J632" s="3">
        <f>SUM(J634:J636)</f>
        <v>0</v>
      </c>
      <c r="K632" s="28">
        <f t="shared" si="129"/>
        <v>97.50803072056354</v>
      </c>
      <c r="L632" s="28"/>
      <c r="M632" s="28">
        <f t="shared" si="130"/>
        <v>97.50803072056354</v>
      </c>
    </row>
    <row r="633" spans="1:13" ht="18" customHeight="1">
      <c r="A633" s="44" t="s">
        <v>143</v>
      </c>
      <c r="B633" s="13" t="s">
        <v>67</v>
      </c>
      <c r="C633" s="1">
        <v>11350</v>
      </c>
      <c r="D633" s="1"/>
      <c r="E633" s="1">
        <f>C633+D633</f>
        <v>11350</v>
      </c>
      <c r="F633" s="1">
        <v>11290</v>
      </c>
      <c r="G633" s="1"/>
      <c r="H633" s="1">
        <f>F633+G633</f>
        <v>11290</v>
      </c>
      <c r="I633" s="1"/>
      <c r="J633" s="1"/>
      <c r="K633" s="14">
        <f t="shared" si="129"/>
        <v>99.47136563876651</v>
      </c>
      <c r="L633" s="14"/>
      <c r="M633" s="14">
        <f t="shared" si="130"/>
        <v>99.47136563876651</v>
      </c>
    </row>
    <row r="634" spans="1:13" ht="18" customHeight="1">
      <c r="A634" s="56" t="s">
        <v>283</v>
      </c>
      <c r="B634" s="13" t="s">
        <v>69</v>
      </c>
      <c r="C634" s="1">
        <v>3000</v>
      </c>
      <c r="D634" s="1"/>
      <c r="E634" s="1">
        <f>C634+D634</f>
        <v>3000</v>
      </c>
      <c r="F634" s="1">
        <v>3000</v>
      </c>
      <c r="G634" s="1"/>
      <c r="H634" s="1">
        <f>F634+G634</f>
        <v>3000</v>
      </c>
      <c r="I634" s="1"/>
      <c r="J634" s="1"/>
      <c r="K634" s="14">
        <f t="shared" si="129"/>
        <v>100</v>
      </c>
      <c r="L634" s="14"/>
      <c r="M634" s="14">
        <f t="shared" si="130"/>
        <v>100</v>
      </c>
    </row>
    <row r="635" spans="1:13" ht="18" customHeight="1">
      <c r="A635" s="15" t="s">
        <v>198</v>
      </c>
      <c r="B635" s="13" t="s">
        <v>53</v>
      </c>
      <c r="C635" s="1">
        <v>20600</v>
      </c>
      <c r="D635" s="1"/>
      <c r="E635" s="1">
        <f>C635+D635</f>
        <v>20600</v>
      </c>
      <c r="F635" s="1">
        <v>20344</v>
      </c>
      <c r="G635" s="1"/>
      <c r="H635" s="1">
        <f>F635+G635</f>
        <v>20344</v>
      </c>
      <c r="I635" s="1"/>
      <c r="J635" s="1"/>
      <c r="K635" s="14">
        <f t="shared" si="129"/>
        <v>98.75728155339806</v>
      </c>
      <c r="L635" s="14"/>
      <c r="M635" s="14">
        <f t="shared" si="130"/>
        <v>98.75728155339806</v>
      </c>
    </row>
    <row r="636" spans="1:13" ht="18" customHeight="1">
      <c r="A636" s="15" t="s">
        <v>122</v>
      </c>
      <c r="B636" s="13" t="s">
        <v>32</v>
      </c>
      <c r="C636" s="1">
        <v>221708</v>
      </c>
      <c r="D636" s="1"/>
      <c r="E636" s="1">
        <f>C636+D636</f>
        <v>221708</v>
      </c>
      <c r="F636" s="1">
        <v>215851</v>
      </c>
      <c r="G636" s="1"/>
      <c r="H636" s="1">
        <f>F636+G636</f>
        <v>215851</v>
      </c>
      <c r="I636" s="1">
        <v>100</v>
      </c>
      <c r="J636" s="1"/>
      <c r="K636" s="14">
        <f t="shared" si="129"/>
        <v>97.3582369603262</v>
      </c>
      <c r="L636" s="14"/>
      <c r="M636" s="14">
        <f t="shared" si="130"/>
        <v>97.3582369603262</v>
      </c>
    </row>
    <row r="637" spans="1:13" ht="18" customHeight="1">
      <c r="A637" s="1"/>
      <c r="B637" s="4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4"/>
    </row>
    <row r="638" spans="1:13" ht="18" customHeight="1">
      <c r="A638" s="46" t="s">
        <v>15</v>
      </c>
      <c r="B638" s="39" t="s">
        <v>91</v>
      </c>
      <c r="C638" s="2">
        <f>SUM(C639:C642)</f>
        <v>3360449</v>
      </c>
      <c r="D638" s="2">
        <f>SUM(D639:D642)</f>
        <v>0</v>
      </c>
      <c r="E638" s="2">
        <f>C638+D638</f>
        <v>3360449</v>
      </c>
      <c r="F638" s="2">
        <f>SUM(F639:F642)</f>
        <v>3346162</v>
      </c>
      <c r="G638" s="2">
        <f>SUM(G639:G642)</f>
        <v>0</v>
      </c>
      <c r="H638" s="2">
        <f>F638+G638</f>
        <v>3346162</v>
      </c>
      <c r="I638" s="2">
        <f>SUM(I639:I642)</f>
        <v>185415</v>
      </c>
      <c r="J638" s="2">
        <f>SUM(J639:J642)</f>
        <v>0</v>
      </c>
      <c r="K638" s="33">
        <f>F638/C638*100</f>
        <v>99.57484848006918</v>
      </c>
      <c r="L638" s="33"/>
      <c r="M638" s="33">
        <f>H638/E638*100</f>
        <v>99.57484848006918</v>
      </c>
    </row>
    <row r="639" spans="1:13" s="29" customFormat="1" ht="18" customHeight="1">
      <c r="A639" s="3" t="s">
        <v>186</v>
      </c>
      <c r="B639" s="47"/>
      <c r="C639" s="3">
        <f>SUM(C645)+C663</f>
        <v>1589311</v>
      </c>
      <c r="D639" s="3">
        <f>SUM(D645)+D663</f>
        <v>0</v>
      </c>
      <c r="E639" s="3">
        <f>SUM(C639:D639)</f>
        <v>1589311</v>
      </c>
      <c r="F639" s="3">
        <f>SUM(F645)+F663</f>
        <v>1587990</v>
      </c>
      <c r="G639" s="3">
        <f>SUM(G645)+G663</f>
        <v>0</v>
      </c>
      <c r="H639" s="3">
        <f>SUM(F639:G639)</f>
        <v>1587990</v>
      </c>
      <c r="I639" s="3">
        <f>SUM(I645)+I663</f>
        <v>184813</v>
      </c>
      <c r="J639" s="3">
        <f>SUM(J645)+J663</f>
        <v>0</v>
      </c>
      <c r="K639" s="28">
        <f>F639/C639*100</f>
        <v>99.9168822212896</v>
      </c>
      <c r="L639" s="28"/>
      <c r="M639" s="28">
        <f>H639/E639*100</f>
        <v>99.9168822212896</v>
      </c>
    </row>
    <row r="640" spans="1:13" s="29" customFormat="1" ht="18" customHeight="1">
      <c r="A640" s="30" t="s">
        <v>188</v>
      </c>
      <c r="B640" s="47"/>
      <c r="C640" s="3">
        <f>SUM(C664+C672)</f>
        <v>838953</v>
      </c>
      <c r="D640" s="3">
        <f>SUM(D664+D672)</f>
        <v>0</v>
      </c>
      <c r="E640" s="3">
        <f>SUM(C640:D640)</f>
        <v>838953</v>
      </c>
      <c r="F640" s="3">
        <f>SUM(F664+F672)</f>
        <v>832295</v>
      </c>
      <c r="G640" s="3">
        <f>SUM(G664+G672)</f>
        <v>0</v>
      </c>
      <c r="H640" s="3">
        <f>SUM(F640:G640)</f>
        <v>832295</v>
      </c>
      <c r="I640" s="3">
        <f>SUM(I664+I672)</f>
        <v>0</v>
      </c>
      <c r="J640" s="3">
        <f>SUM(J664+J672)</f>
        <v>0</v>
      </c>
      <c r="K640" s="28">
        <f>F640/C640*100</f>
        <v>99.20639177641655</v>
      </c>
      <c r="L640" s="28"/>
      <c r="M640" s="28">
        <f>H640/E640*100</f>
        <v>99.20639177641655</v>
      </c>
    </row>
    <row r="641" spans="1:13" s="29" customFormat="1" ht="18" customHeight="1">
      <c r="A641" s="3" t="s">
        <v>185</v>
      </c>
      <c r="B641" s="47"/>
      <c r="C641" s="3">
        <f>SUM(C646+C673+C665)</f>
        <v>836265</v>
      </c>
      <c r="D641" s="3">
        <f>SUM(D646+D673+D665)</f>
        <v>0</v>
      </c>
      <c r="E641" s="3">
        <f>SUM(C641:D641)</f>
        <v>836265</v>
      </c>
      <c r="F641" s="3">
        <f>SUM(F646+F673+F665)</f>
        <v>831109</v>
      </c>
      <c r="G641" s="3">
        <f>SUM(G646+G673+G665)</f>
        <v>0</v>
      </c>
      <c r="H641" s="3">
        <f>SUM(F641:G641)</f>
        <v>831109</v>
      </c>
      <c r="I641" s="3">
        <f>SUM(I646+I673+I665)</f>
        <v>602</v>
      </c>
      <c r="J641" s="3">
        <f>SUM(J646+J673+J665)</f>
        <v>0</v>
      </c>
      <c r="K641" s="28">
        <f>F641/C641*100</f>
        <v>99.3834490263254</v>
      </c>
      <c r="L641" s="28"/>
      <c r="M641" s="28">
        <f>H641/E641*100</f>
        <v>99.3834490263254</v>
      </c>
    </row>
    <row r="642" spans="1:13" s="29" customFormat="1" ht="18" customHeight="1">
      <c r="A642" s="3" t="s">
        <v>187</v>
      </c>
      <c r="B642" s="47"/>
      <c r="C642" s="3">
        <f>SUM(C647+C674)</f>
        <v>95920</v>
      </c>
      <c r="D642" s="3">
        <f>SUM(D647+D674)</f>
        <v>0</v>
      </c>
      <c r="E642" s="3">
        <f>SUM(C642:D642)</f>
        <v>95920</v>
      </c>
      <c r="F642" s="3">
        <f>SUM(F647+F674)</f>
        <v>94768</v>
      </c>
      <c r="G642" s="3">
        <f>SUM(G647+G674)</f>
        <v>0</v>
      </c>
      <c r="H642" s="3">
        <f>SUM(F642:G642)</f>
        <v>94768</v>
      </c>
      <c r="I642" s="3">
        <f>SUM(I647+I674)</f>
        <v>0</v>
      </c>
      <c r="J642" s="3">
        <f>SUM(J647+J674)</f>
        <v>0</v>
      </c>
      <c r="K642" s="28">
        <f>F642/C642*100</f>
        <v>98.79899916597165</v>
      </c>
      <c r="L642" s="28"/>
      <c r="M642" s="28">
        <f>H642/E642*100</f>
        <v>98.79899916597165</v>
      </c>
    </row>
    <row r="643" spans="1:13" ht="18" customHeight="1">
      <c r="A643" s="1"/>
      <c r="B643" s="44"/>
      <c r="C643" s="1"/>
      <c r="D643" s="1"/>
      <c r="E643" s="1"/>
      <c r="F643" s="1"/>
      <c r="G643" s="1"/>
      <c r="H643" s="1"/>
      <c r="I643" s="1"/>
      <c r="J643" s="1"/>
      <c r="K643" s="14"/>
      <c r="L643" s="14"/>
      <c r="M643" s="14"/>
    </row>
    <row r="644" spans="1:13" s="42" customFormat="1" ht="18" customHeight="1">
      <c r="A644" s="37" t="s">
        <v>16</v>
      </c>
      <c r="B644" s="48">
        <v>92604</v>
      </c>
      <c r="C644" s="2">
        <f>SUM(C645:C647)</f>
        <v>2352096</v>
      </c>
      <c r="D644" s="2">
        <f>SUM(D645:D647)</f>
        <v>0</v>
      </c>
      <c r="E644" s="2">
        <f>SUM(C644:D644)</f>
        <v>2352096</v>
      </c>
      <c r="F644" s="2">
        <f>SUM(F645:F647)</f>
        <v>2351247</v>
      </c>
      <c r="G644" s="2">
        <f>SUM(G645:G647)</f>
        <v>0</v>
      </c>
      <c r="H644" s="2">
        <f>SUM(F644:G644)</f>
        <v>2351247</v>
      </c>
      <c r="I644" s="2">
        <f>SUM(I645:I647)</f>
        <v>184316</v>
      </c>
      <c r="J644" s="2">
        <f>SUM(J645:J647)</f>
        <v>0</v>
      </c>
      <c r="K644" s="33">
        <f aca="true" t="shared" si="131" ref="K644:K660">F644/C644*100</f>
        <v>99.9639045345088</v>
      </c>
      <c r="L644" s="33"/>
      <c r="M644" s="33">
        <f aca="true" t="shared" si="132" ref="M644:M660">H644/E644*100</f>
        <v>99.9639045345088</v>
      </c>
    </row>
    <row r="645" spans="1:13" s="29" customFormat="1" ht="18" customHeight="1">
      <c r="A645" s="43" t="s">
        <v>186</v>
      </c>
      <c r="B645" s="47"/>
      <c r="C645" s="3">
        <f>SUM(C649:C652)</f>
        <v>1588281</v>
      </c>
      <c r="D645" s="3">
        <f>SUM(D649:D652)</f>
        <v>0</v>
      </c>
      <c r="E645" s="3">
        <f>SUM(C645:D645)</f>
        <v>1588281</v>
      </c>
      <c r="F645" s="3">
        <f>SUM(F649:F652)</f>
        <v>1587478</v>
      </c>
      <c r="G645" s="3">
        <f>SUM(G649:G652)</f>
        <v>0</v>
      </c>
      <c r="H645" s="3">
        <f>SUM(F645:G645)</f>
        <v>1587478</v>
      </c>
      <c r="I645" s="3">
        <f>SUM(I649:I652)</f>
        <v>184316</v>
      </c>
      <c r="J645" s="3">
        <f>SUM(J649:J652)</f>
        <v>0</v>
      </c>
      <c r="K645" s="28">
        <f t="shared" si="131"/>
        <v>99.949442195682</v>
      </c>
      <c r="L645" s="28"/>
      <c r="M645" s="28">
        <f t="shared" si="132"/>
        <v>99.949442195682</v>
      </c>
    </row>
    <row r="646" spans="1:13" s="29" customFormat="1" ht="18" customHeight="1">
      <c r="A646" s="43" t="s">
        <v>185</v>
      </c>
      <c r="B646" s="47"/>
      <c r="C646" s="3">
        <f>SUM(C653:C659)+C648</f>
        <v>714235</v>
      </c>
      <c r="D646" s="3">
        <f>SUM(D653:D659)+D648</f>
        <v>0</v>
      </c>
      <c r="E646" s="3">
        <f>SUM(C646:D646)</f>
        <v>714235</v>
      </c>
      <c r="F646" s="3">
        <f>SUM(F653:F659)+F648</f>
        <v>714189</v>
      </c>
      <c r="G646" s="3">
        <f>SUM(G653:G659)+G648</f>
        <v>0</v>
      </c>
      <c r="H646" s="3">
        <f>SUM(F646:G646)</f>
        <v>714189</v>
      </c>
      <c r="I646" s="3">
        <f>SUM(I653:I659)+I648</f>
        <v>0</v>
      </c>
      <c r="J646" s="3">
        <f>SUM(J653:J659)+J648</f>
        <v>0</v>
      </c>
      <c r="K646" s="28">
        <f t="shared" si="131"/>
        <v>99.99355954272752</v>
      </c>
      <c r="L646" s="28"/>
      <c r="M646" s="28">
        <f t="shared" si="132"/>
        <v>99.99355954272752</v>
      </c>
    </row>
    <row r="647" spans="1:13" s="29" customFormat="1" ht="18" customHeight="1">
      <c r="A647" s="43" t="s">
        <v>187</v>
      </c>
      <c r="B647" s="47"/>
      <c r="C647" s="3">
        <f>SUM(C660)</f>
        <v>49580</v>
      </c>
      <c r="D647" s="3">
        <f>SUM(D660)</f>
        <v>0</v>
      </c>
      <c r="E647" s="3">
        <f>SUM(C647:D647)</f>
        <v>49580</v>
      </c>
      <c r="F647" s="3">
        <f>SUM(F660)</f>
        <v>49580</v>
      </c>
      <c r="G647" s="3">
        <f>SUM(G660)</f>
        <v>0</v>
      </c>
      <c r="H647" s="3">
        <f>SUM(F647:G647)</f>
        <v>49580</v>
      </c>
      <c r="I647" s="3">
        <f>SUM(I660)</f>
        <v>0</v>
      </c>
      <c r="J647" s="3">
        <f>SUM(J660)</f>
        <v>0</v>
      </c>
      <c r="K647" s="28">
        <f t="shared" si="131"/>
        <v>100</v>
      </c>
      <c r="L647" s="28"/>
      <c r="M647" s="28">
        <f t="shared" si="132"/>
        <v>100</v>
      </c>
    </row>
    <row r="648" spans="1:13" ht="18" customHeight="1">
      <c r="A648" s="56" t="s">
        <v>283</v>
      </c>
      <c r="B648" s="13" t="s">
        <v>69</v>
      </c>
      <c r="C648" s="1">
        <v>800</v>
      </c>
      <c r="D648" s="1"/>
      <c r="E648" s="1">
        <f aca="true" t="shared" si="133" ref="E648:E660">C648+D648</f>
        <v>800</v>
      </c>
      <c r="F648" s="1">
        <v>756</v>
      </c>
      <c r="G648" s="1"/>
      <c r="H648" s="1">
        <f aca="true" t="shared" si="134" ref="H648:H660">F648+G648</f>
        <v>756</v>
      </c>
      <c r="I648" s="1"/>
      <c r="J648" s="1"/>
      <c r="K648" s="14">
        <f t="shared" si="131"/>
        <v>94.5</v>
      </c>
      <c r="L648" s="14"/>
      <c r="M648" s="14">
        <f t="shared" si="132"/>
        <v>94.5</v>
      </c>
    </row>
    <row r="649" spans="1:13" ht="18" customHeight="1">
      <c r="A649" s="15" t="s">
        <v>200</v>
      </c>
      <c r="B649" s="13" t="s">
        <v>48</v>
      </c>
      <c r="C649" s="1">
        <v>1235000</v>
      </c>
      <c r="D649" s="1"/>
      <c r="E649" s="1">
        <f t="shared" si="133"/>
        <v>1235000</v>
      </c>
      <c r="F649" s="1">
        <v>1234896</v>
      </c>
      <c r="G649" s="1"/>
      <c r="H649" s="1">
        <f t="shared" si="134"/>
        <v>1234896</v>
      </c>
      <c r="I649" s="1">
        <v>58049</v>
      </c>
      <c r="J649" s="1"/>
      <c r="K649" s="14">
        <f t="shared" si="131"/>
        <v>99.99157894736842</v>
      </c>
      <c r="L649" s="14"/>
      <c r="M649" s="14">
        <f t="shared" si="132"/>
        <v>99.99157894736842</v>
      </c>
    </row>
    <row r="650" spans="1:13" ht="18" customHeight="1">
      <c r="A650" s="15" t="s">
        <v>202</v>
      </c>
      <c r="B650" s="13" t="s">
        <v>49</v>
      </c>
      <c r="C650" s="1">
        <v>82825</v>
      </c>
      <c r="D650" s="1"/>
      <c r="E650" s="1">
        <f t="shared" si="133"/>
        <v>82825</v>
      </c>
      <c r="F650" s="1">
        <v>82825</v>
      </c>
      <c r="G650" s="1"/>
      <c r="H650" s="1">
        <f t="shared" si="134"/>
        <v>82825</v>
      </c>
      <c r="I650" s="1">
        <v>95201</v>
      </c>
      <c r="J650" s="1"/>
      <c r="K650" s="14">
        <f t="shared" si="131"/>
        <v>100</v>
      </c>
      <c r="L650" s="14"/>
      <c r="M650" s="14">
        <f t="shared" si="132"/>
        <v>100</v>
      </c>
    </row>
    <row r="651" spans="1:13" ht="18" customHeight="1">
      <c r="A651" s="44" t="s">
        <v>201</v>
      </c>
      <c r="B651" s="13" t="s">
        <v>51</v>
      </c>
      <c r="C651" s="1">
        <v>235656</v>
      </c>
      <c r="D651" s="1"/>
      <c r="E651" s="1">
        <f t="shared" si="133"/>
        <v>235656</v>
      </c>
      <c r="F651" s="1">
        <v>235655</v>
      </c>
      <c r="G651" s="1"/>
      <c r="H651" s="1">
        <f t="shared" si="134"/>
        <v>235655</v>
      </c>
      <c r="I651" s="1">
        <v>27093</v>
      </c>
      <c r="J651" s="1"/>
      <c r="K651" s="14">
        <f t="shared" si="131"/>
        <v>99.99957565264623</v>
      </c>
      <c r="L651" s="14"/>
      <c r="M651" s="14">
        <f t="shared" si="132"/>
        <v>99.99957565264623</v>
      </c>
    </row>
    <row r="652" spans="1:13" ht="18" customHeight="1">
      <c r="A652" s="15" t="s">
        <v>124</v>
      </c>
      <c r="B652" s="13" t="s">
        <v>52</v>
      </c>
      <c r="C652" s="1">
        <v>34800</v>
      </c>
      <c r="D652" s="1"/>
      <c r="E652" s="1">
        <f t="shared" si="133"/>
        <v>34800</v>
      </c>
      <c r="F652" s="1">
        <v>34102</v>
      </c>
      <c r="G652" s="1"/>
      <c r="H652" s="1">
        <f t="shared" si="134"/>
        <v>34102</v>
      </c>
      <c r="I652" s="1">
        <v>3973</v>
      </c>
      <c r="J652" s="1"/>
      <c r="K652" s="14">
        <f t="shared" si="131"/>
        <v>97.99425287356321</v>
      </c>
      <c r="L652" s="14"/>
      <c r="M652" s="14">
        <f t="shared" si="132"/>
        <v>97.99425287356321</v>
      </c>
    </row>
    <row r="653" spans="1:13" ht="18" customHeight="1">
      <c r="A653" s="15" t="s">
        <v>198</v>
      </c>
      <c r="B653" s="13" t="s">
        <v>53</v>
      </c>
      <c r="C653" s="1">
        <v>211240</v>
      </c>
      <c r="D653" s="1"/>
      <c r="E653" s="1">
        <f t="shared" si="133"/>
        <v>211240</v>
      </c>
      <c r="F653" s="1">
        <v>211240</v>
      </c>
      <c r="G653" s="1"/>
      <c r="H653" s="1">
        <f t="shared" si="134"/>
        <v>211240</v>
      </c>
      <c r="I653" s="1"/>
      <c r="J653" s="1"/>
      <c r="K653" s="14">
        <f t="shared" si="131"/>
        <v>100</v>
      </c>
      <c r="L653" s="14"/>
      <c r="M653" s="14">
        <f t="shared" si="132"/>
        <v>100</v>
      </c>
    </row>
    <row r="654" spans="1:13" ht="18" customHeight="1">
      <c r="A654" s="15" t="s">
        <v>125</v>
      </c>
      <c r="B654" s="13" t="s">
        <v>55</v>
      </c>
      <c r="C654" s="1">
        <v>130000</v>
      </c>
      <c r="D654" s="1"/>
      <c r="E654" s="1">
        <f t="shared" si="133"/>
        <v>130000</v>
      </c>
      <c r="F654" s="1">
        <v>130000</v>
      </c>
      <c r="G654" s="1"/>
      <c r="H654" s="1">
        <f t="shared" si="134"/>
        <v>130000</v>
      </c>
      <c r="I654" s="1"/>
      <c r="J654" s="1"/>
      <c r="K654" s="14">
        <f t="shared" si="131"/>
        <v>100</v>
      </c>
      <c r="L654" s="14"/>
      <c r="M654" s="14">
        <f t="shared" si="132"/>
        <v>100</v>
      </c>
    </row>
    <row r="655" spans="1:13" ht="18" customHeight="1">
      <c r="A655" s="44" t="s">
        <v>123</v>
      </c>
      <c r="B655" s="13" t="s">
        <v>37</v>
      </c>
      <c r="C655" s="1">
        <v>49000</v>
      </c>
      <c r="D655" s="1"/>
      <c r="E655" s="1">
        <f t="shared" si="133"/>
        <v>49000</v>
      </c>
      <c r="F655" s="1">
        <v>49000</v>
      </c>
      <c r="G655" s="1"/>
      <c r="H655" s="1">
        <f t="shared" si="134"/>
        <v>49000</v>
      </c>
      <c r="I655" s="1"/>
      <c r="J655" s="1"/>
      <c r="K655" s="14">
        <f t="shared" si="131"/>
        <v>100</v>
      </c>
      <c r="L655" s="14"/>
      <c r="M655" s="14">
        <f t="shared" si="132"/>
        <v>100</v>
      </c>
    </row>
    <row r="656" spans="1:13" ht="18" customHeight="1">
      <c r="A656" s="15" t="s">
        <v>122</v>
      </c>
      <c r="B656" s="13" t="s">
        <v>32</v>
      </c>
      <c r="C656" s="1">
        <v>194215</v>
      </c>
      <c r="D656" s="1"/>
      <c r="E656" s="1">
        <f t="shared" si="133"/>
        <v>194215</v>
      </c>
      <c r="F656" s="1">
        <v>194214</v>
      </c>
      <c r="G656" s="1"/>
      <c r="H656" s="1">
        <f t="shared" si="134"/>
        <v>194214</v>
      </c>
      <c r="I656" s="1"/>
      <c r="J656" s="1"/>
      <c r="K656" s="14">
        <f t="shared" si="131"/>
        <v>99.99948510671163</v>
      </c>
      <c r="L656" s="14"/>
      <c r="M656" s="14">
        <f t="shared" si="132"/>
        <v>99.99948510671163</v>
      </c>
    </row>
    <row r="657" spans="1:13" ht="18" customHeight="1">
      <c r="A657" s="15" t="s">
        <v>126</v>
      </c>
      <c r="B657" s="13" t="s">
        <v>58</v>
      </c>
      <c r="C657" s="1">
        <v>10000</v>
      </c>
      <c r="D657" s="1"/>
      <c r="E657" s="1">
        <f t="shared" si="133"/>
        <v>10000</v>
      </c>
      <c r="F657" s="1">
        <v>10000</v>
      </c>
      <c r="G657" s="1"/>
      <c r="H657" s="1">
        <f t="shared" si="134"/>
        <v>10000</v>
      </c>
      <c r="I657" s="1"/>
      <c r="J657" s="1"/>
      <c r="K657" s="14">
        <f t="shared" si="131"/>
        <v>100</v>
      </c>
      <c r="L657" s="14"/>
      <c r="M657" s="14">
        <f t="shared" si="132"/>
        <v>100</v>
      </c>
    </row>
    <row r="658" spans="1:13" ht="18" customHeight="1">
      <c r="A658" s="15" t="s">
        <v>212</v>
      </c>
      <c r="B658" s="13" t="s">
        <v>62</v>
      </c>
      <c r="C658" s="1">
        <v>51696</v>
      </c>
      <c r="D658" s="1"/>
      <c r="E658" s="1">
        <f t="shared" si="133"/>
        <v>51696</v>
      </c>
      <c r="F658" s="1">
        <v>51696</v>
      </c>
      <c r="G658" s="1"/>
      <c r="H658" s="1">
        <f t="shared" si="134"/>
        <v>51696</v>
      </c>
      <c r="I658" s="1"/>
      <c r="J658" s="1"/>
      <c r="K658" s="14">
        <f t="shared" si="131"/>
        <v>100</v>
      </c>
      <c r="L658" s="14"/>
      <c r="M658" s="14">
        <f t="shared" si="132"/>
        <v>100</v>
      </c>
    </row>
    <row r="659" spans="1:13" ht="18" customHeight="1">
      <c r="A659" s="15" t="s">
        <v>131</v>
      </c>
      <c r="B659" s="13" t="s">
        <v>92</v>
      </c>
      <c r="C659" s="1">
        <v>67284</v>
      </c>
      <c r="D659" s="1"/>
      <c r="E659" s="1">
        <f t="shared" si="133"/>
        <v>67284</v>
      </c>
      <c r="F659" s="1">
        <v>67283</v>
      </c>
      <c r="G659" s="1"/>
      <c r="H659" s="1">
        <f t="shared" si="134"/>
        <v>67283</v>
      </c>
      <c r="I659" s="1"/>
      <c r="J659" s="1"/>
      <c r="K659" s="14">
        <f t="shared" si="131"/>
        <v>99.9985137625587</v>
      </c>
      <c r="L659" s="14"/>
      <c r="M659" s="14">
        <f t="shared" si="132"/>
        <v>99.9985137625587</v>
      </c>
    </row>
    <row r="660" spans="1:13" ht="18" customHeight="1">
      <c r="A660" s="15" t="s">
        <v>246</v>
      </c>
      <c r="B660" s="13" t="s">
        <v>42</v>
      </c>
      <c r="C660" s="1">
        <v>49580</v>
      </c>
      <c r="D660" s="1"/>
      <c r="E660" s="1">
        <f t="shared" si="133"/>
        <v>49580</v>
      </c>
      <c r="F660" s="1">
        <v>49580</v>
      </c>
      <c r="G660" s="1"/>
      <c r="H660" s="1">
        <f t="shared" si="134"/>
        <v>49580</v>
      </c>
      <c r="I660" s="1"/>
      <c r="J660" s="1"/>
      <c r="K660" s="14">
        <f t="shared" si="131"/>
        <v>100</v>
      </c>
      <c r="L660" s="14"/>
      <c r="M660" s="14">
        <f t="shared" si="132"/>
        <v>100</v>
      </c>
    </row>
    <row r="661" spans="1:13" ht="18" customHeight="1">
      <c r="A661" s="1"/>
      <c r="B661" s="45"/>
      <c r="C661" s="1"/>
      <c r="D661" s="1"/>
      <c r="E661" s="1"/>
      <c r="F661" s="1"/>
      <c r="G661" s="1"/>
      <c r="H661" s="1"/>
      <c r="I661" s="1"/>
      <c r="J661" s="1"/>
      <c r="K661" s="14"/>
      <c r="L661" s="14"/>
      <c r="M661" s="14"/>
    </row>
    <row r="662" spans="1:13" s="42" customFormat="1" ht="18" customHeight="1">
      <c r="A662" s="37" t="s">
        <v>203</v>
      </c>
      <c r="B662" s="48">
        <v>92605</v>
      </c>
      <c r="C662" s="2">
        <f>SUM(C666:C669)</f>
        <v>903153</v>
      </c>
      <c r="D662" s="2">
        <f>SUM(D666:D669)</f>
        <v>0</v>
      </c>
      <c r="E662" s="2">
        <f>C662+D662</f>
        <v>903153</v>
      </c>
      <c r="F662" s="2">
        <f>SUM(F666:F669)</f>
        <v>892304</v>
      </c>
      <c r="G662" s="2">
        <f>SUM(G666:G669)</f>
        <v>0</v>
      </c>
      <c r="H662" s="2">
        <f>F662+G662</f>
        <v>892304</v>
      </c>
      <c r="I662" s="2">
        <f>SUM(I666:I669)</f>
        <v>1099</v>
      </c>
      <c r="J662" s="2">
        <f>SUM(J666:J669)</f>
        <v>0</v>
      </c>
      <c r="K662" s="33">
        <f aca="true" t="shared" si="135" ref="K662:K669">F662/C662*100</f>
        <v>98.79876388607467</v>
      </c>
      <c r="L662" s="33"/>
      <c r="M662" s="33">
        <f aca="true" t="shared" si="136" ref="M662:M669">H662/E662*100</f>
        <v>98.79876388607467</v>
      </c>
    </row>
    <row r="663" spans="1:13" s="42" customFormat="1" ht="18" customHeight="1">
      <c r="A663" s="3" t="s">
        <v>186</v>
      </c>
      <c r="B663" s="63"/>
      <c r="C663" s="10">
        <f>C668+C669</f>
        <v>1030</v>
      </c>
      <c r="D663" s="10">
        <f>D668+D669</f>
        <v>0</v>
      </c>
      <c r="E663" s="10">
        <f>SUM(C663:D663)</f>
        <v>1030</v>
      </c>
      <c r="F663" s="10">
        <f>F668+F669</f>
        <v>512</v>
      </c>
      <c r="G663" s="10">
        <f>G668+G669</f>
        <v>0</v>
      </c>
      <c r="H663" s="10">
        <f>SUM(F663:G663)</f>
        <v>512</v>
      </c>
      <c r="I663" s="10">
        <f>I668+I669</f>
        <v>497</v>
      </c>
      <c r="J663" s="10">
        <f>J668+J669</f>
        <v>0</v>
      </c>
      <c r="K663" s="11">
        <f t="shared" si="135"/>
        <v>49.70873786407767</v>
      </c>
      <c r="L663" s="11"/>
      <c r="M663" s="11">
        <f t="shared" si="136"/>
        <v>49.70873786407767</v>
      </c>
    </row>
    <row r="664" spans="1:13" s="29" customFormat="1" ht="18" customHeight="1">
      <c r="A664" s="30" t="s">
        <v>188</v>
      </c>
      <c r="B664" s="63"/>
      <c r="C664" s="10">
        <f>SUM(C666)</f>
        <v>834153</v>
      </c>
      <c r="D664" s="10">
        <f>SUM(D666)</f>
        <v>0</v>
      </c>
      <c r="E664" s="10">
        <f>SUM(C664:D664)</f>
        <v>834153</v>
      </c>
      <c r="F664" s="10">
        <f>SUM(F666)</f>
        <v>827495</v>
      </c>
      <c r="G664" s="10">
        <f>SUM(G666)</f>
        <v>0</v>
      </c>
      <c r="H664" s="10">
        <f>SUM(F664:G664)</f>
        <v>827495</v>
      </c>
      <c r="I664" s="10">
        <f>SUM(I666)</f>
        <v>0</v>
      </c>
      <c r="J664" s="10">
        <f>SUM(J666)</f>
        <v>0</v>
      </c>
      <c r="K664" s="11">
        <f t="shared" si="135"/>
        <v>99.20182508484655</v>
      </c>
      <c r="L664" s="11"/>
      <c r="M664" s="11">
        <f t="shared" si="136"/>
        <v>99.20182508484655</v>
      </c>
    </row>
    <row r="665" spans="1:13" s="29" customFormat="1" ht="18" customHeight="1">
      <c r="A665" s="3" t="s">
        <v>185</v>
      </c>
      <c r="B665" s="63"/>
      <c r="C665" s="10">
        <f>C667</f>
        <v>67970</v>
      </c>
      <c r="D665" s="10">
        <f>D667</f>
        <v>0</v>
      </c>
      <c r="E665" s="10">
        <f>SUM(C665:D665)</f>
        <v>67970</v>
      </c>
      <c r="F665" s="10">
        <f>F667</f>
        <v>64297</v>
      </c>
      <c r="G665" s="10">
        <f>G667</f>
        <v>0</v>
      </c>
      <c r="H665" s="10">
        <f>SUM(F665:G665)</f>
        <v>64297</v>
      </c>
      <c r="I665" s="10">
        <f>I667</f>
        <v>602</v>
      </c>
      <c r="J665" s="10">
        <f>J667</f>
        <v>0</v>
      </c>
      <c r="K665" s="11">
        <f t="shared" si="135"/>
        <v>94.59614535824629</v>
      </c>
      <c r="L665" s="11"/>
      <c r="M665" s="11">
        <f t="shared" si="136"/>
        <v>94.59614535824629</v>
      </c>
    </row>
    <row r="666" spans="1:13" ht="18" customHeight="1">
      <c r="A666" s="15" t="s">
        <v>139</v>
      </c>
      <c r="B666" s="13" t="s">
        <v>45</v>
      </c>
      <c r="C666" s="1">
        <v>834153</v>
      </c>
      <c r="D666" s="1"/>
      <c r="E666" s="1">
        <f>C666+D666</f>
        <v>834153</v>
      </c>
      <c r="F666" s="1">
        <v>827495</v>
      </c>
      <c r="G666" s="1"/>
      <c r="H666" s="1">
        <f>F666+G666</f>
        <v>827495</v>
      </c>
      <c r="I666" s="1"/>
      <c r="J666" s="1"/>
      <c r="K666" s="14">
        <f t="shared" si="135"/>
        <v>99.20182508484655</v>
      </c>
      <c r="L666" s="14"/>
      <c r="M666" s="14">
        <f t="shared" si="136"/>
        <v>99.20182508484655</v>
      </c>
    </row>
    <row r="667" spans="1:13" ht="18" customHeight="1">
      <c r="A667" s="15" t="s">
        <v>247</v>
      </c>
      <c r="B667" s="13" t="s">
        <v>248</v>
      </c>
      <c r="C667" s="1">
        <v>67970</v>
      </c>
      <c r="D667" s="1"/>
      <c r="E667" s="1">
        <f>C667+D667</f>
        <v>67970</v>
      </c>
      <c r="F667" s="1">
        <v>64297</v>
      </c>
      <c r="G667" s="1"/>
      <c r="H667" s="1">
        <f>F667+G667</f>
        <v>64297</v>
      </c>
      <c r="I667" s="1">
        <v>602</v>
      </c>
      <c r="J667" s="1"/>
      <c r="K667" s="14">
        <f t="shared" si="135"/>
        <v>94.59614535824629</v>
      </c>
      <c r="L667" s="14"/>
      <c r="M667" s="14">
        <f t="shared" si="136"/>
        <v>94.59614535824629</v>
      </c>
    </row>
    <row r="668" spans="1:13" ht="18" customHeight="1">
      <c r="A668" s="44" t="s">
        <v>201</v>
      </c>
      <c r="B668" s="13" t="s">
        <v>51</v>
      </c>
      <c r="C668" s="1">
        <v>900</v>
      </c>
      <c r="D668" s="1"/>
      <c r="E668" s="1">
        <f>C668+D668</f>
        <v>900</v>
      </c>
      <c r="F668" s="1">
        <v>448</v>
      </c>
      <c r="G668" s="1"/>
      <c r="H668" s="1">
        <f>F668+G668</f>
        <v>448</v>
      </c>
      <c r="I668" s="1">
        <v>448</v>
      </c>
      <c r="J668" s="1"/>
      <c r="K668" s="14">
        <f t="shared" si="135"/>
        <v>49.77777777777778</v>
      </c>
      <c r="L668" s="14"/>
      <c r="M668" s="14">
        <f t="shared" si="136"/>
        <v>49.77777777777778</v>
      </c>
    </row>
    <row r="669" spans="1:13" ht="18" customHeight="1">
      <c r="A669" s="15" t="s">
        <v>124</v>
      </c>
      <c r="B669" s="13" t="s">
        <v>52</v>
      </c>
      <c r="C669" s="1">
        <v>130</v>
      </c>
      <c r="D669" s="1"/>
      <c r="E669" s="1">
        <f>C669+D669</f>
        <v>130</v>
      </c>
      <c r="F669" s="1">
        <v>64</v>
      </c>
      <c r="G669" s="1"/>
      <c r="H669" s="1">
        <f>F669+G669</f>
        <v>64</v>
      </c>
      <c r="I669" s="1">
        <v>49</v>
      </c>
      <c r="J669" s="1"/>
      <c r="K669" s="14">
        <f t="shared" si="135"/>
        <v>49.23076923076923</v>
      </c>
      <c r="L669" s="14"/>
      <c r="M669" s="14">
        <f t="shared" si="136"/>
        <v>49.23076923076923</v>
      </c>
    </row>
    <row r="670" spans="1:13" ht="18" customHeight="1">
      <c r="A670" s="38"/>
      <c r="B670" s="1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4"/>
    </row>
    <row r="671" spans="1:13" s="42" customFormat="1" ht="18" customHeight="1">
      <c r="A671" s="49" t="s">
        <v>193</v>
      </c>
      <c r="B671" s="48">
        <v>92695</v>
      </c>
      <c r="C671" s="2">
        <f>SUM(C672:C674)</f>
        <v>105200</v>
      </c>
      <c r="D671" s="2">
        <f>SUM(D672:D674)</f>
        <v>0</v>
      </c>
      <c r="E671" s="2">
        <f aca="true" t="shared" si="137" ref="E671:E678">SUM(C671:D671)</f>
        <v>105200</v>
      </c>
      <c r="F671" s="2">
        <f>SUM(F672:F674)</f>
        <v>102611</v>
      </c>
      <c r="G671" s="2">
        <f>SUM(G672:G674)</f>
        <v>0</v>
      </c>
      <c r="H671" s="2">
        <f>SUM(F671:G671)</f>
        <v>102611</v>
      </c>
      <c r="I671" s="2">
        <f>SUM(I672:I674)</f>
        <v>0</v>
      </c>
      <c r="J671" s="2">
        <f>SUM(J672:J674)</f>
        <v>0</v>
      </c>
      <c r="K671" s="33">
        <f aca="true" t="shared" si="138" ref="K671:K678">F671/C671*100</f>
        <v>97.53897338403041</v>
      </c>
      <c r="L671" s="33"/>
      <c r="M671" s="33">
        <f aca="true" t="shared" si="139" ref="M671:M678">H671/E671*100</f>
        <v>97.53897338403041</v>
      </c>
    </row>
    <row r="672" spans="1:13" s="29" customFormat="1" ht="17.25" customHeight="1">
      <c r="A672" s="53" t="s">
        <v>188</v>
      </c>
      <c r="B672" s="47"/>
      <c r="C672" s="3">
        <f>SUM(C675)</f>
        <v>4800</v>
      </c>
      <c r="D672" s="3">
        <f>SUM(D675)</f>
        <v>0</v>
      </c>
      <c r="E672" s="3">
        <f>SUM(C672:D672)</f>
        <v>4800</v>
      </c>
      <c r="F672" s="3">
        <f>SUM(F675)</f>
        <v>4800</v>
      </c>
      <c r="G672" s="3">
        <f>SUM(G675)</f>
        <v>0</v>
      </c>
      <c r="H672" s="3">
        <f>SUM(F672:G672)</f>
        <v>4800</v>
      </c>
      <c r="I672" s="3">
        <f>SUM(I675)</f>
        <v>0</v>
      </c>
      <c r="J672" s="3">
        <f>SUM(J675)</f>
        <v>0</v>
      </c>
      <c r="K672" s="28">
        <f t="shared" si="138"/>
        <v>100</v>
      </c>
      <c r="L672" s="28"/>
      <c r="M672" s="28">
        <f t="shared" si="139"/>
        <v>100</v>
      </c>
    </row>
    <row r="673" spans="1:13" s="29" customFormat="1" ht="17.25" customHeight="1">
      <c r="A673" s="43" t="s">
        <v>185</v>
      </c>
      <c r="B673" s="47"/>
      <c r="C673" s="3">
        <f>SUM(C676:C677)</f>
        <v>54060</v>
      </c>
      <c r="D673" s="3">
        <f>SUM(D676:D677)</f>
        <v>0</v>
      </c>
      <c r="E673" s="3">
        <f>SUM(C673:D673)</f>
        <v>54060</v>
      </c>
      <c r="F673" s="3">
        <f>SUM(F676:F677)</f>
        <v>52623</v>
      </c>
      <c r="G673" s="3">
        <f>SUM(G676:G677)</f>
        <v>0</v>
      </c>
      <c r="H673" s="3">
        <f>SUM(F673:G673)</f>
        <v>52623</v>
      </c>
      <c r="I673" s="3">
        <f>SUM(I676:I677)</f>
        <v>0</v>
      </c>
      <c r="J673" s="3">
        <f>SUM(J676:J677)</f>
        <v>0</v>
      </c>
      <c r="K673" s="28">
        <f t="shared" si="138"/>
        <v>97.3418423973363</v>
      </c>
      <c r="L673" s="28"/>
      <c r="M673" s="28">
        <f t="shared" si="139"/>
        <v>97.3418423973363</v>
      </c>
    </row>
    <row r="674" spans="1:13" s="29" customFormat="1" ht="17.25" customHeight="1">
      <c r="A674" s="43" t="s">
        <v>187</v>
      </c>
      <c r="B674" s="47"/>
      <c r="C674" s="3">
        <f>SUM(C678)</f>
        <v>46340</v>
      </c>
      <c r="D674" s="3">
        <f>SUM(D678)</f>
        <v>0</v>
      </c>
      <c r="E674" s="3">
        <f>SUM(C674:D674)</f>
        <v>46340</v>
      </c>
      <c r="F674" s="3">
        <f>SUM(F678)</f>
        <v>45188</v>
      </c>
      <c r="G674" s="3">
        <f>SUM(G678)</f>
        <v>0</v>
      </c>
      <c r="H674" s="3">
        <f>SUM(F674:G674)</f>
        <v>45188</v>
      </c>
      <c r="I674" s="3">
        <f>SUM(I678)</f>
        <v>0</v>
      </c>
      <c r="J674" s="3">
        <f>SUM(J678)</f>
        <v>0</v>
      </c>
      <c r="K674" s="28">
        <f t="shared" si="138"/>
        <v>97.51402675873975</v>
      </c>
      <c r="L674" s="28"/>
      <c r="M674" s="28">
        <f t="shared" si="139"/>
        <v>97.51402675873975</v>
      </c>
    </row>
    <row r="675" spans="1:13" ht="17.25" customHeight="1">
      <c r="A675" s="44" t="s">
        <v>143</v>
      </c>
      <c r="B675" s="13" t="s">
        <v>67</v>
      </c>
      <c r="C675" s="1">
        <v>4800</v>
      </c>
      <c r="D675" s="1"/>
      <c r="E675" s="1">
        <f t="shared" si="137"/>
        <v>4800</v>
      </c>
      <c r="F675" s="1">
        <v>4800</v>
      </c>
      <c r="G675" s="1"/>
      <c r="H675" s="1">
        <f>F675+G675</f>
        <v>4800</v>
      </c>
      <c r="I675" s="1"/>
      <c r="J675" s="1"/>
      <c r="K675" s="14">
        <f t="shared" si="138"/>
        <v>100</v>
      </c>
      <c r="L675" s="14"/>
      <c r="M675" s="14">
        <f t="shared" si="139"/>
        <v>100</v>
      </c>
    </row>
    <row r="676" spans="1:13" ht="17.25" customHeight="1">
      <c r="A676" s="15" t="s">
        <v>198</v>
      </c>
      <c r="B676" s="13" t="s">
        <v>53</v>
      </c>
      <c r="C676" s="1">
        <v>36380</v>
      </c>
      <c r="D676" s="1"/>
      <c r="E676" s="1">
        <f t="shared" si="137"/>
        <v>36380</v>
      </c>
      <c r="F676" s="1">
        <v>35947</v>
      </c>
      <c r="G676" s="1"/>
      <c r="H676" s="1">
        <f>F676+G676</f>
        <v>35947</v>
      </c>
      <c r="I676" s="1"/>
      <c r="J676" s="1"/>
      <c r="K676" s="14">
        <f t="shared" si="138"/>
        <v>98.80978559648157</v>
      </c>
      <c r="L676" s="14"/>
      <c r="M676" s="14">
        <f t="shared" si="139"/>
        <v>98.80978559648157</v>
      </c>
    </row>
    <row r="677" spans="1:13" ht="17.25" customHeight="1">
      <c r="A677" s="15" t="s">
        <v>122</v>
      </c>
      <c r="B677" s="13" t="s">
        <v>32</v>
      </c>
      <c r="C677" s="1">
        <v>17680</v>
      </c>
      <c r="D677" s="1"/>
      <c r="E677" s="1">
        <f t="shared" si="137"/>
        <v>17680</v>
      </c>
      <c r="F677" s="1">
        <v>16676</v>
      </c>
      <c r="G677" s="1"/>
      <c r="H677" s="1">
        <f>F677+G677</f>
        <v>16676</v>
      </c>
      <c r="I677" s="1"/>
      <c r="J677" s="1"/>
      <c r="K677" s="14">
        <f t="shared" si="138"/>
        <v>94.32126696832579</v>
      </c>
      <c r="L677" s="14"/>
      <c r="M677" s="14">
        <f t="shared" si="139"/>
        <v>94.32126696832579</v>
      </c>
    </row>
    <row r="678" spans="1:13" ht="17.25" customHeight="1">
      <c r="A678" s="15" t="s">
        <v>205</v>
      </c>
      <c r="B678" s="13" t="s">
        <v>38</v>
      </c>
      <c r="C678" s="1">
        <v>46340</v>
      </c>
      <c r="D678" s="1"/>
      <c r="E678" s="1">
        <f t="shared" si="137"/>
        <v>46340</v>
      </c>
      <c r="F678" s="1">
        <v>45188</v>
      </c>
      <c r="G678" s="1"/>
      <c r="H678" s="1">
        <f>F678+G678</f>
        <v>45188</v>
      </c>
      <c r="I678" s="1"/>
      <c r="J678" s="1"/>
      <c r="K678" s="14">
        <f t="shared" si="138"/>
        <v>97.51402675873975</v>
      </c>
      <c r="L678" s="14"/>
      <c r="M678" s="14">
        <f t="shared" si="139"/>
        <v>97.51402675873975</v>
      </c>
    </row>
    <row r="679" spans="1:13" ht="17.25" customHeight="1">
      <c r="A679" s="15"/>
      <c r="B679" s="13"/>
      <c r="C679" s="1"/>
      <c r="D679" s="1"/>
      <c r="E679" s="1"/>
      <c r="F679" s="1"/>
      <c r="G679" s="1"/>
      <c r="H679" s="1"/>
      <c r="I679" s="1"/>
      <c r="J679" s="1"/>
      <c r="K679" s="14"/>
      <c r="L679" s="14"/>
      <c r="M679" s="14"/>
    </row>
    <row r="680" spans="1:13" ht="28.5" customHeight="1">
      <c r="A680" s="81" t="s">
        <v>25</v>
      </c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3"/>
    </row>
    <row r="681" spans="1:13" ht="17.25" customHeight="1">
      <c r="A681" s="2" t="s">
        <v>23</v>
      </c>
      <c r="B681" s="37"/>
      <c r="C681" s="2">
        <f>SUM(C682:C685)</f>
        <v>50237917</v>
      </c>
      <c r="D681" s="2">
        <f>SUM(D682:D685)</f>
        <v>12392321</v>
      </c>
      <c r="E681" s="2">
        <f>SUM(C681:D681)</f>
        <v>62630238</v>
      </c>
      <c r="F681" s="2">
        <f>SUM(F682:F685)</f>
        <v>49804349</v>
      </c>
      <c r="G681" s="2">
        <f>SUM(G682:G685)</f>
        <v>12367780</v>
      </c>
      <c r="H681" s="2">
        <f>SUM(F681:G681)</f>
        <v>62172129</v>
      </c>
      <c r="I681" s="2">
        <f>SUM(I682:I685)</f>
        <v>3190095</v>
      </c>
      <c r="J681" s="2">
        <f>SUM(J682:J685)</f>
        <v>0</v>
      </c>
      <c r="K681" s="33">
        <f aca="true" t="shared" si="140" ref="K681:M685">F681/C681*100</f>
        <v>99.13697058737527</v>
      </c>
      <c r="L681" s="33">
        <f t="shared" si="140"/>
        <v>99.80196607237659</v>
      </c>
      <c r="M681" s="33">
        <f t="shared" si="140"/>
        <v>99.26854980177467</v>
      </c>
    </row>
    <row r="682" spans="1:13" s="29" customFormat="1" ht="17.25" customHeight="1">
      <c r="A682" s="3" t="s">
        <v>186</v>
      </c>
      <c r="B682" s="27"/>
      <c r="C682" s="3">
        <f>SUM(C695+C736+C765+C796+C846+C984+C1078+C1105)</f>
        <v>26830719</v>
      </c>
      <c r="D682" s="3">
        <f>SUM(D695+D736+D765+D796+D846+D984+D1078+D1105)</f>
        <v>7498843</v>
      </c>
      <c r="E682" s="3">
        <f>SUM(C682:D682)</f>
        <v>34329562</v>
      </c>
      <c r="F682" s="3">
        <f>SUM(F695+F736+F765+F796+F846+F984+F1078+F1105)</f>
        <v>26817993</v>
      </c>
      <c r="G682" s="3">
        <f>SUM(G695+G736+G765+G796+G846+G984+G1078+G1105)</f>
        <v>7491461</v>
      </c>
      <c r="H682" s="3">
        <f>SUM(F682:G682)</f>
        <v>34309454</v>
      </c>
      <c r="I682" s="3">
        <f>SUM(I695+I736+I765+I796+I846+I984+I1078+I1105)</f>
        <v>3045302</v>
      </c>
      <c r="J682" s="3">
        <f>SUM(J695+J736+J765+J796+J846+J984+J1078+J1105)</f>
        <v>0</v>
      </c>
      <c r="K682" s="28">
        <f t="shared" si="140"/>
        <v>99.95256929193735</v>
      </c>
      <c r="L682" s="28">
        <f t="shared" si="140"/>
        <v>99.90155814703682</v>
      </c>
      <c r="M682" s="28">
        <f t="shared" si="140"/>
        <v>99.94142657573086</v>
      </c>
    </row>
    <row r="683" spans="1:13" s="29" customFormat="1" ht="17.25" customHeight="1">
      <c r="A683" s="30" t="s">
        <v>188</v>
      </c>
      <c r="B683" s="27"/>
      <c r="C683" s="3">
        <f>SUM(C847+C966+C985+C1196)</f>
        <v>5627183</v>
      </c>
      <c r="D683" s="3">
        <f>SUM(D847+D966+D985+D1196)</f>
        <v>1191940</v>
      </c>
      <c r="E683" s="3">
        <f>SUM(C683:D683)</f>
        <v>6819123</v>
      </c>
      <c r="F683" s="3">
        <f>SUM(F847+F966+F985+F1196)</f>
        <v>5596236</v>
      </c>
      <c r="G683" s="3">
        <f>SUM(G847+G966+G985+G1196)</f>
        <v>1191940</v>
      </c>
      <c r="H683" s="3">
        <f>SUM(F683:G683)</f>
        <v>6788176</v>
      </c>
      <c r="I683" s="3">
        <f>SUM(I847+I966+I985+I1196)</f>
        <v>0</v>
      </c>
      <c r="J683" s="3">
        <f>SUM(J847+J966+J985+J1196)</f>
        <v>0</v>
      </c>
      <c r="K683" s="28">
        <f t="shared" si="140"/>
        <v>99.45004454271347</v>
      </c>
      <c r="L683" s="28">
        <f t="shared" si="140"/>
        <v>100</v>
      </c>
      <c r="M683" s="28">
        <f t="shared" si="140"/>
        <v>99.54617331290255</v>
      </c>
    </row>
    <row r="684" spans="1:13" s="29" customFormat="1" ht="17.25" customHeight="1">
      <c r="A684" s="3" t="s">
        <v>185</v>
      </c>
      <c r="B684" s="27"/>
      <c r="C684" s="3">
        <f>SUM(C688+C696+C725+C737+C766+C797+C848+C967+C986+C1079+C1106+C1187)</f>
        <v>10220769</v>
      </c>
      <c r="D684" s="3">
        <f>SUM(D688+D696+D725+D737+D766+D797+D848+D967+D986+D1079+D1106+D1187)</f>
        <v>2721546</v>
      </c>
      <c r="E684" s="3">
        <f>SUM(C684:D684)</f>
        <v>12942315</v>
      </c>
      <c r="F684" s="3">
        <f>SUM(F688+F696+F725+F737+F766+F797+F848+F967+F986+F1079+F1106+F1187)</f>
        <v>10012193</v>
      </c>
      <c r="G684" s="3">
        <f>SUM(G688+G696+G725+G737+G766+G797+G848+G967+G986+G1079+G1106+G1187)</f>
        <v>2718015</v>
      </c>
      <c r="H684" s="3">
        <f>SUM(F684:G684)</f>
        <v>12730208</v>
      </c>
      <c r="I684" s="3">
        <f>SUM(I688+I696+I725+I737+I766+I797+I848+I967+I986+I1079+I1106+I1187)</f>
        <v>144793</v>
      </c>
      <c r="J684" s="3">
        <f>SUM(J688+J696+J725+J737+J766+J797+J848+J967+J986+J1079+J1106+J1187)</f>
        <v>0</v>
      </c>
      <c r="K684" s="28">
        <f t="shared" si="140"/>
        <v>97.95929249550596</v>
      </c>
      <c r="L684" s="28">
        <f t="shared" si="140"/>
        <v>99.87025756683884</v>
      </c>
      <c r="M684" s="28">
        <f t="shared" si="140"/>
        <v>98.36113554646136</v>
      </c>
    </row>
    <row r="685" spans="1:13" s="29" customFormat="1" ht="17.25" customHeight="1">
      <c r="A685" s="3" t="s">
        <v>187</v>
      </c>
      <c r="B685" s="3"/>
      <c r="C685" s="3">
        <f>C697+C726+C738+C798+C849+C987+C1107+C1197</f>
        <v>7559246</v>
      </c>
      <c r="D685" s="3">
        <f>D697+D726+D738+D798+D849+D987+D1107+D1197</f>
        <v>979992</v>
      </c>
      <c r="E685" s="3">
        <f>SUM(C685:D685)</f>
        <v>8539238</v>
      </c>
      <c r="F685" s="3">
        <f>F697+F726+F738+F798+F849+F987+F1107+F1197</f>
        <v>7377927</v>
      </c>
      <c r="G685" s="3">
        <f>G697+G726+G738+G798+G849+G987+G1107+G1197</f>
        <v>966364</v>
      </c>
      <c r="H685" s="3">
        <f>SUM(F685:G685)</f>
        <v>8344291</v>
      </c>
      <c r="I685" s="3">
        <f>I697+I726+I738+I798+I849+I987+I1107+I1197</f>
        <v>0</v>
      </c>
      <c r="J685" s="3">
        <f>J697+J726+J738+J798+J849+J987+J1107+J1197</f>
        <v>0</v>
      </c>
      <c r="K685" s="28">
        <f t="shared" si="140"/>
        <v>97.60136129979101</v>
      </c>
      <c r="L685" s="28">
        <f t="shared" si="140"/>
        <v>98.60937640307267</v>
      </c>
      <c r="M685" s="28">
        <f t="shared" si="140"/>
        <v>97.71704454191345</v>
      </c>
    </row>
    <row r="686" spans="1:13" ht="17.2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33"/>
      <c r="L686" s="33"/>
      <c r="M686" s="33"/>
    </row>
    <row r="687" spans="1:13" ht="17.25" customHeight="1">
      <c r="A687" s="2" t="s">
        <v>26</v>
      </c>
      <c r="B687" s="39" t="s">
        <v>281</v>
      </c>
      <c r="C687" s="2">
        <f>C690</f>
        <v>420</v>
      </c>
      <c r="D687" s="2">
        <f>D690</f>
        <v>0</v>
      </c>
      <c r="E687" s="2">
        <f>C687+D687</f>
        <v>420</v>
      </c>
      <c r="F687" s="2">
        <f>F690</f>
        <v>419</v>
      </c>
      <c r="G687" s="2">
        <f>G690</f>
        <v>0</v>
      </c>
      <c r="H687" s="2">
        <f>F687+G687</f>
        <v>419</v>
      </c>
      <c r="I687" s="2">
        <f>I690</f>
        <v>0</v>
      </c>
      <c r="J687" s="2">
        <f>J690</f>
        <v>0</v>
      </c>
      <c r="K687" s="33">
        <f>F687/C687*100</f>
        <v>99.76190476190476</v>
      </c>
      <c r="L687" s="33"/>
      <c r="M687" s="33">
        <f>H687/E687*100</f>
        <v>99.76190476190476</v>
      </c>
    </row>
    <row r="688" spans="1:13" s="29" customFormat="1" ht="17.25" customHeight="1">
      <c r="A688" s="3" t="s">
        <v>185</v>
      </c>
      <c r="B688" s="47"/>
      <c r="C688" s="3">
        <f>SUM(C691)</f>
        <v>420</v>
      </c>
      <c r="D688" s="3">
        <f>SUM(D691)</f>
        <v>0</v>
      </c>
      <c r="E688" s="3">
        <f>SUM(C688:D688)</f>
        <v>420</v>
      </c>
      <c r="F688" s="3">
        <f>SUM(F691)</f>
        <v>419</v>
      </c>
      <c r="G688" s="3">
        <f>SUM(G691)</f>
        <v>0</v>
      </c>
      <c r="H688" s="3">
        <f>SUM(F688:G688)</f>
        <v>419</v>
      </c>
      <c r="I688" s="3">
        <f>SUM(I691)</f>
        <v>0</v>
      </c>
      <c r="J688" s="3">
        <f>SUM(J691)</f>
        <v>0</v>
      </c>
      <c r="K688" s="28">
        <f>F688/C688*100</f>
        <v>99.76190476190476</v>
      </c>
      <c r="L688" s="28"/>
      <c r="M688" s="28">
        <f>H688/E688*100</f>
        <v>99.76190476190476</v>
      </c>
    </row>
    <row r="689" spans="1:13" ht="17.25" customHeight="1">
      <c r="A689" s="1"/>
      <c r="B689" s="45"/>
      <c r="C689" s="1"/>
      <c r="D689" s="1"/>
      <c r="E689" s="1"/>
      <c r="F689" s="1"/>
      <c r="G689" s="1"/>
      <c r="H689" s="1"/>
      <c r="I689" s="1"/>
      <c r="J689" s="1"/>
      <c r="K689" s="14"/>
      <c r="L689" s="14"/>
      <c r="M689" s="14"/>
    </row>
    <row r="690" spans="1:13" s="42" customFormat="1" ht="17.25" customHeight="1">
      <c r="A690" s="41" t="s">
        <v>250</v>
      </c>
      <c r="B690" s="39" t="s">
        <v>93</v>
      </c>
      <c r="C690" s="2">
        <f>SUM(C692:C692)</f>
        <v>420</v>
      </c>
      <c r="D690" s="2">
        <f>SUM(D692:D692)</f>
        <v>0</v>
      </c>
      <c r="E690" s="2">
        <f>C690+D690</f>
        <v>420</v>
      </c>
      <c r="F690" s="2">
        <f>SUM(F692:F692)</f>
        <v>419</v>
      </c>
      <c r="G690" s="2">
        <f>SUM(G692:G692)</f>
        <v>0</v>
      </c>
      <c r="H690" s="2">
        <f>F690+G690</f>
        <v>419</v>
      </c>
      <c r="I690" s="2">
        <f>SUM(I692:I692)</f>
        <v>0</v>
      </c>
      <c r="J690" s="2">
        <f>SUM(J692:J692)</f>
        <v>0</v>
      </c>
      <c r="K690" s="33">
        <f>F690/C690*100</f>
        <v>99.76190476190476</v>
      </c>
      <c r="L690" s="33"/>
      <c r="M690" s="33">
        <f>H690/E690*100</f>
        <v>99.76190476190476</v>
      </c>
    </row>
    <row r="691" spans="1:13" s="29" customFormat="1" ht="17.25" customHeight="1">
      <c r="A691" s="43" t="s">
        <v>185</v>
      </c>
      <c r="B691" s="47"/>
      <c r="C691" s="3">
        <f>SUM(C692)</f>
        <v>420</v>
      </c>
      <c r="D691" s="3">
        <f>SUM(D692)</f>
        <v>0</v>
      </c>
      <c r="E691" s="3">
        <f>SUM(C691:D691)</f>
        <v>420</v>
      </c>
      <c r="F691" s="3">
        <f>SUM(F692)</f>
        <v>419</v>
      </c>
      <c r="G691" s="3">
        <f>SUM(G692)</f>
        <v>0</v>
      </c>
      <c r="H691" s="3">
        <f>SUM(F691:G691)</f>
        <v>419</v>
      </c>
      <c r="I691" s="3">
        <f>SUM(I692)</f>
        <v>0</v>
      </c>
      <c r="J691" s="3">
        <f>SUM(J692)</f>
        <v>0</v>
      </c>
      <c r="K691" s="28">
        <f>F691/C691*100</f>
        <v>99.76190476190476</v>
      </c>
      <c r="L691" s="28"/>
      <c r="M691" s="28">
        <f>H691/E691*100</f>
        <v>99.76190476190476</v>
      </c>
    </row>
    <row r="692" spans="1:13" ht="17.25" customHeight="1">
      <c r="A692" s="15" t="s">
        <v>122</v>
      </c>
      <c r="B692" s="13" t="s">
        <v>32</v>
      </c>
      <c r="C692" s="1">
        <v>420</v>
      </c>
      <c r="D692" s="1"/>
      <c r="E692" s="1">
        <f>C692+D692</f>
        <v>420</v>
      </c>
      <c r="F692" s="1">
        <v>419</v>
      </c>
      <c r="G692" s="1"/>
      <c r="H692" s="1">
        <f>F692+G692</f>
        <v>419</v>
      </c>
      <c r="I692" s="1"/>
      <c r="J692" s="1"/>
      <c r="K692" s="14">
        <f>F692/C692*100</f>
        <v>99.76190476190476</v>
      </c>
      <c r="L692" s="14"/>
      <c r="M692" s="14">
        <f>H692/E692*100</f>
        <v>99.76190476190476</v>
      </c>
    </row>
    <row r="693" spans="1:13" ht="17.25" customHeight="1">
      <c r="A693" s="1"/>
      <c r="B693" s="45"/>
      <c r="C693" s="1"/>
      <c r="D693" s="1"/>
      <c r="E693" s="1"/>
      <c r="F693" s="1"/>
      <c r="G693" s="1"/>
      <c r="H693" s="1"/>
      <c r="I693" s="1"/>
      <c r="J693" s="1"/>
      <c r="K693" s="14"/>
      <c r="L693" s="14"/>
      <c r="M693" s="14"/>
    </row>
    <row r="694" spans="1:13" ht="17.25" customHeight="1">
      <c r="A694" s="41" t="s">
        <v>94</v>
      </c>
      <c r="B694" s="39" t="s">
        <v>35</v>
      </c>
      <c r="C694" s="2">
        <f>SUM(C695:C697)</f>
        <v>8713510</v>
      </c>
      <c r="D694" s="2">
        <f>SUM(D695:D697)</f>
        <v>0</v>
      </c>
      <c r="E694" s="2">
        <f>C694+D694</f>
        <v>8713510</v>
      </c>
      <c r="F694" s="2">
        <f>SUM(F695:F697)</f>
        <v>8487462</v>
      </c>
      <c r="G694" s="2">
        <f>SUM(G695:G697)</f>
        <v>0</v>
      </c>
      <c r="H694" s="2">
        <f>F694+G694</f>
        <v>8487462</v>
      </c>
      <c r="I694" s="2">
        <f>SUM(I695:I697)</f>
        <v>114300</v>
      </c>
      <c r="J694" s="2">
        <f>SUM(J695:J697)</f>
        <v>0</v>
      </c>
      <c r="K694" s="33">
        <f>F694/C694*100</f>
        <v>97.40577562887975</v>
      </c>
      <c r="L694" s="33"/>
      <c r="M694" s="33">
        <f>H694/E694*100</f>
        <v>97.40577562887975</v>
      </c>
    </row>
    <row r="695" spans="1:13" s="29" customFormat="1" ht="17.25" customHeight="1">
      <c r="A695" s="43" t="s">
        <v>186</v>
      </c>
      <c r="B695" s="47"/>
      <c r="C695" s="3">
        <f>SUM(C700)</f>
        <v>503440</v>
      </c>
      <c r="D695" s="3">
        <f>SUM(D700)</f>
        <v>0</v>
      </c>
      <c r="E695" s="3">
        <f>SUM(C695:D695)</f>
        <v>503440</v>
      </c>
      <c r="F695" s="3">
        <f>SUM(F700)</f>
        <v>496020</v>
      </c>
      <c r="G695" s="3">
        <f>SUM(G700)</f>
        <v>0</v>
      </c>
      <c r="H695" s="3">
        <f>SUM(F695:G695)</f>
        <v>496020</v>
      </c>
      <c r="I695" s="3">
        <f>SUM(I700)</f>
        <v>43452</v>
      </c>
      <c r="J695" s="3">
        <f>SUM(J700)</f>
        <v>0</v>
      </c>
      <c r="K695" s="28">
        <f>F695/C695*100</f>
        <v>98.5261401557286</v>
      </c>
      <c r="L695" s="28"/>
      <c r="M695" s="28">
        <f>H695/E695*100</f>
        <v>98.5261401557286</v>
      </c>
    </row>
    <row r="696" spans="1:13" s="29" customFormat="1" ht="17.25" customHeight="1">
      <c r="A696" s="43" t="s">
        <v>185</v>
      </c>
      <c r="B696" s="47"/>
      <c r="C696" s="3">
        <f>SUM(C701+C721)</f>
        <v>2982840</v>
      </c>
      <c r="D696" s="3">
        <f>SUM(D701+D721)</f>
        <v>0</v>
      </c>
      <c r="E696" s="3">
        <f>SUM(C696:D696)</f>
        <v>2982840</v>
      </c>
      <c r="F696" s="3">
        <f>SUM(F701+F721)</f>
        <v>2924930</v>
      </c>
      <c r="G696" s="3">
        <f>SUM(G701+G721)</f>
        <v>0</v>
      </c>
      <c r="H696" s="3">
        <f>SUM(F696:G696)</f>
        <v>2924930</v>
      </c>
      <c r="I696" s="3">
        <f>SUM(I701+I721)</f>
        <v>70848</v>
      </c>
      <c r="J696" s="3">
        <f>SUM(J701+J721)</f>
        <v>0</v>
      </c>
      <c r="K696" s="28">
        <f>F696/C696*100</f>
        <v>98.05856163924314</v>
      </c>
      <c r="L696" s="28"/>
      <c r="M696" s="28">
        <f>H696/E696*100</f>
        <v>98.05856163924314</v>
      </c>
    </row>
    <row r="697" spans="1:13" s="29" customFormat="1" ht="17.25" customHeight="1">
      <c r="A697" s="43" t="s">
        <v>187</v>
      </c>
      <c r="B697" s="47"/>
      <c r="C697" s="3">
        <f>SUM(C702)</f>
        <v>5227230</v>
      </c>
      <c r="D697" s="3">
        <f>SUM(D702)</f>
        <v>0</v>
      </c>
      <c r="E697" s="3">
        <f>SUM(C697:D697)</f>
        <v>5227230</v>
      </c>
      <c r="F697" s="3">
        <f>SUM(F702)</f>
        <v>5066512</v>
      </c>
      <c r="G697" s="3">
        <f>SUM(G702)</f>
        <v>0</v>
      </c>
      <c r="H697" s="3">
        <f>SUM(F697:G697)</f>
        <v>5066512</v>
      </c>
      <c r="I697" s="3">
        <f>SUM(I702)</f>
        <v>0</v>
      </c>
      <c r="J697" s="3">
        <f>SUM(J702)</f>
        <v>0</v>
      </c>
      <c r="K697" s="28">
        <f>F697/C697*100</f>
        <v>96.92536965084759</v>
      </c>
      <c r="L697" s="28"/>
      <c r="M697" s="28">
        <f>H697/E697*100</f>
        <v>96.92536965084759</v>
      </c>
    </row>
    <row r="698" spans="1:13" ht="16.5" customHeight="1">
      <c r="A698" s="1"/>
      <c r="B698" s="45"/>
      <c r="C698" s="1"/>
      <c r="D698" s="1"/>
      <c r="E698" s="1"/>
      <c r="F698" s="1"/>
      <c r="G698" s="1"/>
      <c r="H698" s="1"/>
      <c r="I698" s="1"/>
      <c r="J698" s="1"/>
      <c r="K698" s="14"/>
      <c r="L698" s="14"/>
      <c r="M698" s="14"/>
    </row>
    <row r="699" spans="1:13" s="42" customFormat="1" ht="17.25" customHeight="1">
      <c r="A699" s="41" t="s">
        <v>251</v>
      </c>
      <c r="B699" s="39" t="s">
        <v>136</v>
      </c>
      <c r="C699" s="2">
        <f>SUM(C700:C702)</f>
        <v>8711510</v>
      </c>
      <c r="D699" s="2">
        <f>SUM(D703:D718)</f>
        <v>0</v>
      </c>
      <c r="E699" s="2">
        <f>C699+D699</f>
        <v>8711510</v>
      </c>
      <c r="F699" s="2">
        <f>SUM(F703:F718)</f>
        <v>8486062</v>
      </c>
      <c r="G699" s="2">
        <f>SUM(G703:G718)</f>
        <v>0</v>
      </c>
      <c r="H699" s="2">
        <f>F699+G699</f>
        <v>8486062</v>
      </c>
      <c r="I699" s="2">
        <f>SUM(I703:I718)</f>
        <v>114300</v>
      </c>
      <c r="J699" s="2">
        <f>SUM(J703:J718)</f>
        <v>0</v>
      </c>
      <c r="K699" s="33">
        <f aca="true" t="shared" si="141" ref="K699:K704">F699/C699*100</f>
        <v>97.41206748313438</v>
      </c>
      <c r="L699" s="33"/>
      <c r="M699" s="33">
        <f aca="true" t="shared" si="142" ref="M699:M704">H699/E699*100</f>
        <v>97.41206748313438</v>
      </c>
    </row>
    <row r="700" spans="1:13" s="29" customFormat="1" ht="17.25" customHeight="1">
      <c r="A700" s="43" t="s">
        <v>186</v>
      </c>
      <c r="B700" s="47"/>
      <c r="C700" s="3">
        <f>SUM(C704:C707)</f>
        <v>503440</v>
      </c>
      <c r="D700" s="3">
        <f>SUM(D704:D707)</f>
        <v>0</v>
      </c>
      <c r="E700" s="3">
        <f>SUM(C700:D700)</f>
        <v>503440</v>
      </c>
      <c r="F700" s="3">
        <f>SUM(F704:F707)</f>
        <v>496020</v>
      </c>
      <c r="G700" s="3">
        <f>SUM(G704:G707)</f>
        <v>0</v>
      </c>
      <c r="H700" s="3">
        <f>SUM(F700:G700)</f>
        <v>496020</v>
      </c>
      <c r="I700" s="3">
        <f>SUM(I704:I707)</f>
        <v>43452</v>
      </c>
      <c r="J700" s="3">
        <f>SUM(J704:J707)</f>
        <v>0</v>
      </c>
      <c r="K700" s="28">
        <f t="shared" si="141"/>
        <v>98.5261401557286</v>
      </c>
      <c r="L700" s="28"/>
      <c r="M700" s="28">
        <f t="shared" si="142"/>
        <v>98.5261401557286</v>
      </c>
    </row>
    <row r="701" spans="1:13" s="29" customFormat="1" ht="17.25" customHeight="1">
      <c r="A701" s="43" t="s">
        <v>185</v>
      </c>
      <c r="B701" s="47"/>
      <c r="C701" s="3">
        <f>SUM(C708:C716)+C703</f>
        <v>2980840</v>
      </c>
      <c r="D701" s="3">
        <f>SUM(D708:D716)+D703</f>
        <v>0</v>
      </c>
      <c r="E701" s="3">
        <f>SUM(C701:D701)</f>
        <v>2980840</v>
      </c>
      <c r="F701" s="3">
        <f>SUM(F708:F716)+F703</f>
        <v>2923530</v>
      </c>
      <c r="G701" s="3">
        <f>SUM(G708:G716)+G703</f>
        <v>0</v>
      </c>
      <c r="H701" s="3">
        <f>SUM(F701:G701)</f>
        <v>2923530</v>
      </c>
      <c r="I701" s="3">
        <f>SUM(I708:I716)+I703</f>
        <v>70848</v>
      </c>
      <c r="J701" s="3">
        <f>SUM(J708:J716)+J703</f>
        <v>0</v>
      </c>
      <c r="K701" s="28">
        <f t="shared" si="141"/>
        <v>98.07738758202386</v>
      </c>
      <c r="L701" s="28"/>
      <c r="M701" s="28">
        <f t="shared" si="142"/>
        <v>98.07738758202386</v>
      </c>
    </row>
    <row r="702" spans="1:13" s="29" customFormat="1" ht="17.25" customHeight="1">
      <c r="A702" s="43" t="s">
        <v>187</v>
      </c>
      <c r="B702" s="47"/>
      <c r="C702" s="3">
        <f>SUM(C717:C718)</f>
        <v>5227230</v>
      </c>
      <c r="D702" s="3">
        <f>SUM(D717:D718)</f>
        <v>0</v>
      </c>
      <c r="E702" s="3">
        <f>SUM(C702:D702)</f>
        <v>5227230</v>
      </c>
      <c r="F702" s="3">
        <f>SUM(F717:F718)</f>
        <v>5066512</v>
      </c>
      <c r="G702" s="3">
        <f>SUM(G717:G718)</f>
        <v>0</v>
      </c>
      <c r="H702" s="3">
        <f>SUM(F702:G702)</f>
        <v>5066512</v>
      </c>
      <c r="I702" s="3">
        <f>SUM(I717:I718)</f>
        <v>0</v>
      </c>
      <c r="J702" s="3">
        <f>SUM(J717:J718)</f>
        <v>0</v>
      </c>
      <c r="K702" s="28">
        <f t="shared" si="141"/>
        <v>96.92536965084759</v>
      </c>
      <c r="L702" s="28"/>
      <c r="M702" s="28">
        <f t="shared" si="142"/>
        <v>96.92536965084759</v>
      </c>
    </row>
    <row r="703" spans="1:13" ht="17.25" customHeight="1">
      <c r="A703" s="56" t="s">
        <v>283</v>
      </c>
      <c r="B703" s="13" t="s">
        <v>69</v>
      </c>
      <c r="C703" s="1">
        <v>4900</v>
      </c>
      <c r="D703" s="1"/>
      <c r="E703" s="1">
        <f>C703+D703</f>
        <v>4900</v>
      </c>
      <c r="F703" s="1">
        <v>4847</v>
      </c>
      <c r="G703" s="1"/>
      <c r="H703" s="1">
        <f>F703+G703</f>
        <v>4847</v>
      </c>
      <c r="I703" s="1">
        <v>16</v>
      </c>
      <c r="J703" s="1"/>
      <c r="K703" s="14">
        <f t="shared" si="141"/>
        <v>98.91836734693878</v>
      </c>
      <c r="L703" s="14"/>
      <c r="M703" s="14">
        <f t="shared" si="142"/>
        <v>98.91836734693878</v>
      </c>
    </row>
    <row r="704" spans="1:13" ht="17.25" customHeight="1">
      <c r="A704" s="44" t="s">
        <v>200</v>
      </c>
      <c r="B704" s="13" t="s">
        <v>48</v>
      </c>
      <c r="C704" s="1">
        <v>427000</v>
      </c>
      <c r="D704" s="1"/>
      <c r="E704" s="1">
        <f aca="true" t="shared" si="143" ref="E704:E715">C704+D704</f>
        <v>427000</v>
      </c>
      <c r="F704" s="1">
        <v>419641</v>
      </c>
      <c r="G704" s="1"/>
      <c r="H704" s="1">
        <f aca="true" t="shared" si="144" ref="H704:H715">F704+G704</f>
        <v>419641</v>
      </c>
      <c r="I704" s="1">
        <v>12749</v>
      </c>
      <c r="J704" s="1"/>
      <c r="K704" s="14">
        <f t="shared" si="141"/>
        <v>98.27658079625293</v>
      </c>
      <c r="L704" s="14"/>
      <c r="M704" s="14">
        <f t="shared" si="142"/>
        <v>98.27658079625293</v>
      </c>
    </row>
    <row r="705" spans="1:13" ht="17.25" customHeight="1">
      <c r="A705" s="15" t="s">
        <v>202</v>
      </c>
      <c r="B705" s="13" t="s">
        <v>49</v>
      </c>
      <c r="C705" s="1">
        <v>0</v>
      </c>
      <c r="D705" s="1"/>
      <c r="E705" s="1">
        <f t="shared" si="143"/>
        <v>0</v>
      </c>
      <c r="F705" s="1">
        <v>0</v>
      </c>
      <c r="G705" s="1"/>
      <c r="H705" s="1">
        <f t="shared" si="144"/>
        <v>0</v>
      </c>
      <c r="I705" s="1">
        <v>22865</v>
      </c>
      <c r="J705" s="1"/>
      <c r="K705" s="14">
        <v>0</v>
      </c>
      <c r="L705" s="14"/>
      <c r="M705" s="14">
        <v>0</v>
      </c>
    </row>
    <row r="706" spans="1:13" ht="17.25" customHeight="1">
      <c r="A706" s="44" t="s">
        <v>201</v>
      </c>
      <c r="B706" s="13" t="s">
        <v>51</v>
      </c>
      <c r="C706" s="1">
        <v>66710</v>
      </c>
      <c r="D706" s="1"/>
      <c r="E706" s="1">
        <f t="shared" si="143"/>
        <v>66710</v>
      </c>
      <c r="F706" s="1">
        <v>66671</v>
      </c>
      <c r="G706" s="1"/>
      <c r="H706" s="1">
        <f t="shared" si="144"/>
        <v>66671</v>
      </c>
      <c r="I706" s="1">
        <v>6852</v>
      </c>
      <c r="J706" s="1"/>
      <c r="K706" s="14">
        <f aca="true" t="shared" si="145" ref="K706:K718">F706/C706*100</f>
        <v>99.9415380002998</v>
      </c>
      <c r="L706" s="14"/>
      <c r="M706" s="14">
        <f aca="true" t="shared" si="146" ref="M706:M718">H706/E706*100</f>
        <v>99.9415380002998</v>
      </c>
    </row>
    <row r="707" spans="1:13" ht="17.25" customHeight="1">
      <c r="A707" s="44" t="s">
        <v>124</v>
      </c>
      <c r="B707" s="13" t="s">
        <v>52</v>
      </c>
      <c r="C707" s="1">
        <v>9730</v>
      </c>
      <c r="D707" s="1"/>
      <c r="E707" s="1">
        <f t="shared" si="143"/>
        <v>9730</v>
      </c>
      <c r="F707" s="1">
        <v>9708</v>
      </c>
      <c r="G707" s="1"/>
      <c r="H707" s="1">
        <f t="shared" si="144"/>
        <v>9708</v>
      </c>
      <c r="I707" s="1">
        <v>986</v>
      </c>
      <c r="J707" s="1"/>
      <c r="K707" s="14">
        <f t="shared" si="145"/>
        <v>99.77389516957862</v>
      </c>
      <c r="L707" s="14"/>
      <c r="M707" s="14">
        <f t="shared" si="146"/>
        <v>99.77389516957862</v>
      </c>
    </row>
    <row r="708" spans="1:13" ht="17.25" customHeight="1">
      <c r="A708" s="44" t="s">
        <v>177</v>
      </c>
      <c r="B708" s="13" t="s">
        <v>178</v>
      </c>
      <c r="C708" s="1">
        <v>50</v>
      </c>
      <c r="D708" s="1"/>
      <c r="E708" s="1">
        <f t="shared" si="143"/>
        <v>50</v>
      </c>
      <c r="F708" s="1">
        <v>48</v>
      </c>
      <c r="G708" s="1"/>
      <c r="H708" s="1">
        <f t="shared" si="144"/>
        <v>48</v>
      </c>
      <c r="I708" s="1"/>
      <c r="J708" s="1"/>
      <c r="K708" s="14">
        <f t="shared" si="145"/>
        <v>96</v>
      </c>
      <c r="L708" s="14"/>
      <c r="M708" s="14">
        <f t="shared" si="146"/>
        <v>96</v>
      </c>
    </row>
    <row r="709" spans="1:13" ht="17.25" customHeight="1">
      <c r="A709" s="15" t="s">
        <v>198</v>
      </c>
      <c r="B709" s="13" t="s">
        <v>53</v>
      </c>
      <c r="C709" s="1">
        <v>133600</v>
      </c>
      <c r="D709" s="1"/>
      <c r="E709" s="1">
        <f t="shared" si="143"/>
        <v>133600</v>
      </c>
      <c r="F709" s="1">
        <v>121026</v>
      </c>
      <c r="G709" s="1"/>
      <c r="H709" s="1">
        <f t="shared" si="144"/>
        <v>121026</v>
      </c>
      <c r="I709" s="1"/>
      <c r="J709" s="1"/>
      <c r="K709" s="14">
        <f t="shared" si="145"/>
        <v>90.5883233532934</v>
      </c>
      <c r="L709" s="14"/>
      <c r="M709" s="14">
        <f t="shared" si="146"/>
        <v>90.5883233532934</v>
      </c>
    </row>
    <row r="710" spans="1:13" ht="17.25" customHeight="1">
      <c r="A710" s="15" t="s">
        <v>179</v>
      </c>
      <c r="B710" s="13" t="s">
        <v>61</v>
      </c>
      <c r="C710" s="1">
        <v>1000</v>
      </c>
      <c r="D710" s="1"/>
      <c r="E710" s="1">
        <f t="shared" si="143"/>
        <v>1000</v>
      </c>
      <c r="F710" s="1">
        <v>970</v>
      </c>
      <c r="G710" s="1"/>
      <c r="H710" s="1">
        <f t="shared" si="144"/>
        <v>970</v>
      </c>
      <c r="I710" s="1"/>
      <c r="J710" s="1"/>
      <c r="K710" s="14">
        <f t="shared" si="145"/>
        <v>97</v>
      </c>
      <c r="L710" s="14"/>
      <c r="M710" s="14">
        <f t="shared" si="146"/>
        <v>97</v>
      </c>
    </row>
    <row r="711" spans="1:13" ht="17.25" customHeight="1">
      <c r="A711" s="44" t="s">
        <v>125</v>
      </c>
      <c r="B711" s="13" t="s">
        <v>55</v>
      </c>
      <c r="C711" s="1">
        <v>58800</v>
      </c>
      <c r="D711" s="1"/>
      <c r="E711" s="1">
        <f t="shared" si="143"/>
        <v>58800</v>
      </c>
      <c r="F711" s="1">
        <v>58703</v>
      </c>
      <c r="G711" s="1"/>
      <c r="H711" s="1">
        <f t="shared" si="144"/>
        <v>58703</v>
      </c>
      <c r="I711" s="1"/>
      <c r="J711" s="1"/>
      <c r="K711" s="14">
        <f t="shared" si="145"/>
        <v>99.83503401360544</v>
      </c>
      <c r="L711" s="14"/>
      <c r="M711" s="14">
        <f t="shared" si="146"/>
        <v>99.83503401360544</v>
      </c>
    </row>
    <row r="712" spans="1:13" ht="17.25" customHeight="1">
      <c r="A712" s="44" t="s">
        <v>123</v>
      </c>
      <c r="B712" s="13" t="s">
        <v>37</v>
      </c>
      <c r="C712" s="1">
        <v>1601400</v>
      </c>
      <c r="D712" s="1"/>
      <c r="E712" s="1">
        <f t="shared" si="143"/>
        <v>1601400</v>
      </c>
      <c r="F712" s="1">
        <v>1573608</v>
      </c>
      <c r="G712" s="1"/>
      <c r="H712" s="1">
        <f t="shared" si="144"/>
        <v>1573608</v>
      </c>
      <c r="I712" s="1"/>
      <c r="J712" s="1"/>
      <c r="K712" s="14">
        <f t="shared" si="145"/>
        <v>98.26451854627201</v>
      </c>
      <c r="L712" s="14"/>
      <c r="M712" s="14">
        <f t="shared" si="146"/>
        <v>98.26451854627201</v>
      </c>
    </row>
    <row r="713" spans="1:13" ht="17.25" customHeight="1">
      <c r="A713" s="15" t="s">
        <v>122</v>
      </c>
      <c r="B713" s="13" t="s">
        <v>32</v>
      </c>
      <c r="C713" s="1">
        <v>1129070</v>
      </c>
      <c r="D713" s="1"/>
      <c r="E713" s="1">
        <f t="shared" si="143"/>
        <v>1129070</v>
      </c>
      <c r="F713" s="1">
        <v>1116633</v>
      </c>
      <c r="G713" s="1"/>
      <c r="H713" s="1">
        <f t="shared" si="144"/>
        <v>1116633</v>
      </c>
      <c r="I713" s="1">
        <v>70203</v>
      </c>
      <c r="J713" s="1"/>
      <c r="K713" s="14">
        <f t="shared" si="145"/>
        <v>98.89847396529888</v>
      </c>
      <c r="L713" s="14"/>
      <c r="M713" s="14">
        <f t="shared" si="146"/>
        <v>98.89847396529888</v>
      </c>
    </row>
    <row r="714" spans="1:13" ht="17.25" customHeight="1">
      <c r="A714" s="15" t="s">
        <v>164</v>
      </c>
      <c r="B714" s="13" t="s">
        <v>56</v>
      </c>
      <c r="C714" s="1">
        <v>3000</v>
      </c>
      <c r="D714" s="1"/>
      <c r="E714" s="1">
        <f t="shared" si="143"/>
        <v>3000</v>
      </c>
      <c r="F714" s="1">
        <v>2467</v>
      </c>
      <c r="G714" s="1"/>
      <c r="H714" s="1">
        <f t="shared" si="144"/>
        <v>2467</v>
      </c>
      <c r="I714" s="1"/>
      <c r="J714" s="1"/>
      <c r="K714" s="14">
        <f t="shared" si="145"/>
        <v>82.23333333333333</v>
      </c>
      <c r="L714" s="14"/>
      <c r="M714" s="14">
        <f t="shared" si="146"/>
        <v>82.23333333333333</v>
      </c>
    </row>
    <row r="715" spans="1:13" ht="17.25" customHeight="1">
      <c r="A715" s="15" t="s">
        <v>126</v>
      </c>
      <c r="B715" s="13" t="s">
        <v>58</v>
      </c>
      <c r="C715" s="1">
        <v>2020</v>
      </c>
      <c r="D715" s="1"/>
      <c r="E715" s="1">
        <f t="shared" si="143"/>
        <v>2020</v>
      </c>
      <c r="F715" s="1">
        <v>2017</v>
      </c>
      <c r="G715" s="1"/>
      <c r="H715" s="1">
        <f t="shared" si="144"/>
        <v>2017</v>
      </c>
      <c r="I715" s="1">
        <v>629</v>
      </c>
      <c r="J715" s="1"/>
      <c r="K715" s="14">
        <f t="shared" si="145"/>
        <v>99.85148514851485</v>
      </c>
      <c r="L715" s="14"/>
      <c r="M715" s="14">
        <f t="shared" si="146"/>
        <v>99.85148514851485</v>
      </c>
    </row>
    <row r="716" spans="1:13" ht="17.25" customHeight="1">
      <c r="A716" s="44" t="s">
        <v>242</v>
      </c>
      <c r="B716" s="13" t="s">
        <v>88</v>
      </c>
      <c r="C716" s="1">
        <v>47000</v>
      </c>
      <c r="D716" s="1"/>
      <c r="E716" s="1">
        <f>C716+D716</f>
        <v>47000</v>
      </c>
      <c r="F716" s="1">
        <v>43211</v>
      </c>
      <c r="G716" s="1"/>
      <c r="H716" s="1">
        <f>F716+G716</f>
        <v>43211</v>
      </c>
      <c r="I716" s="1"/>
      <c r="J716" s="1"/>
      <c r="K716" s="14">
        <f t="shared" si="145"/>
        <v>91.93829787234043</v>
      </c>
      <c r="L716" s="14"/>
      <c r="M716" s="14">
        <f t="shared" si="146"/>
        <v>91.93829787234043</v>
      </c>
    </row>
    <row r="717" spans="1:13" ht="17.25" customHeight="1">
      <c r="A717" s="15" t="s">
        <v>205</v>
      </c>
      <c r="B717" s="13" t="s">
        <v>38</v>
      </c>
      <c r="C717" s="1">
        <v>5164660</v>
      </c>
      <c r="D717" s="1"/>
      <c r="E717" s="1">
        <f>C717+D717</f>
        <v>5164660</v>
      </c>
      <c r="F717" s="1">
        <v>5004889</v>
      </c>
      <c r="G717" s="1"/>
      <c r="H717" s="1">
        <f>F717+G717</f>
        <v>5004889</v>
      </c>
      <c r="I717" s="1"/>
      <c r="J717" s="1"/>
      <c r="K717" s="14">
        <f t="shared" si="145"/>
        <v>96.90645657216544</v>
      </c>
      <c r="L717" s="14"/>
      <c r="M717" s="14">
        <f t="shared" si="146"/>
        <v>96.90645657216544</v>
      </c>
    </row>
    <row r="718" spans="1:13" ht="17.25" customHeight="1">
      <c r="A718" s="15" t="s">
        <v>172</v>
      </c>
      <c r="B718" s="13" t="s">
        <v>42</v>
      </c>
      <c r="C718" s="1">
        <v>62570</v>
      </c>
      <c r="D718" s="1"/>
      <c r="E718" s="1">
        <f>C718+D718</f>
        <v>62570</v>
      </c>
      <c r="F718" s="1">
        <v>61623</v>
      </c>
      <c r="G718" s="1"/>
      <c r="H718" s="1">
        <f>F718+G718</f>
        <v>61623</v>
      </c>
      <c r="I718" s="1"/>
      <c r="J718" s="1"/>
      <c r="K718" s="14">
        <f t="shared" si="145"/>
        <v>98.48649512545948</v>
      </c>
      <c r="L718" s="14"/>
      <c r="M718" s="14">
        <f t="shared" si="146"/>
        <v>98.48649512545948</v>
      </c>
    </row>
    <row r="719" spans="1:13" ht="17.25" customHeight="1">
      <c r="A719" s="15"/>
      <c r="B719" s="13"/>
      <c r="C719" s="1"/>
      <c r="D719" s="1"/>
      <c r="E719" s="1"/>
      <c r="F719" s="1"/>
      <c r="G719" s="1"/>
      <c r="H719" s="1"/>
      <c r="I719" s="1"/>
      <c r="J719" s="1"/>
      <c r="K719" s="14"/>
      <c r="L719" s="14"/>
      <c r="M719" s="14"/>
    </row>
    <row r="720" spans="1:13" s="42" customFormat="1" ht="17.25" customHeight="1">
      <c r="A720" s="49" t="s">
        <v>4</v>
      </c>
      <c r="B720" s="39" t="s">
        <v>144</v>
      </c>
      <c r="C720" s="2">
        <f>SUM(C722)</f>
        <v>2000</v>
      </c>
      <c r="D720" s="2">
        <f>SUM(D722)</f>
        <v>0</v>
      </c>
      <c r="E720" s="2">
        <f>C720+D720</f>
        <v>2000</v>
      </c>
      <c r="F720" s="2">
        <f>SUM(F722)</f>
        <v>1400</v>
      </c>
      <c r="G720" s="2">
        <f>SUM(G722)</f>
        <v>0</v>
      </c>
      <c r="H720" s="2">
        <f>F720+G720</f>
        <v>1400</v>
      </c>
      <c r="I720" s="2">
        <f>SUM(I722)</f>
        <v>0</v>
      </c>
      <c r="J720" s="2">
        <f>SUM(J722)</f>
        <v>0</v>
      </c>
      <c r="K720" s="33">
        <f>F720/C720*100</f>
        <v>70</v>
      </c>
      <c r="L720" s="33"/>
      <c r="M720" s="33">
        <f>H720/E720*100</f>
        <v>70</v>
      </c>
    </row>
    <row r="721" spans="1:13" s="29" customFormat="1" ht="17.25" customHeight="1">
      <c r="A721" s="64" t="s">
        <v>185</v>
      </c>
      <c r="B721" s="47"/>
      <c r="C721" s="3">
        <f>SUM(C722)</f>
        <v>2000</v>
      </c>
      <c r="D721" s="3">
        <f>SUM(D722)</f>
        <v>0</v>
      </c>
      <c r="E721" s="3">
        <f>SUM(C721:D721)</f>
        <v>2000</v>
      </c>
      <c r="F721" s="3">
        <f>SUM(F722)</f>
        <v>1400</v>
      </c>
      <c r="G721" s="3">
        <f>SUM(G722)</f>
        <v>0</v>
      </c>
      <c r="H721" s="3">
        <f>SUM(F721:G721)</f>
        <v>1400</v>
      </c>
      <c r="I721" s="3">
        <f>SUM(I722)</f>
        <v>0</v>
      </c>
      <c r="J721" s="3">
        <f>SUM(J722)</f>
        <v>0</v>
      </c>
      <c r="K721" s="28">
        <f>F721/C721*100</f>
        <v>70</v>
      </c>
      <c r="L721" s="28"/>
      <c r="M721" s="28">
        <f>H721/E721*100</f>
        <v>70</v>
      </c>
    </row>
    <row r="722" spans="1:13" ht="17.25" customHeight="1">
      <c r="A722" s="15" t="s">
        <v>211</v>
      </c>
      <c r="B722" s="13" t="s">
        <v>41</v>
      </c>
      <c r="C722" s="1">
        <v>2000</v>
      </c>
      <c r="D722" s="1"/>
      <c r="E722" s="1">
        <f>C722+D722</f>
        <v>2000</v>
      </c>
      <c r="F722" s="1">
        <v>1400</v>
      </c>
      <c r="G722" s="1"/>
      <c r="H722" s="1">
        <f>F722+G722</f>
        <v>1400</v>
      </c>
      <c r="I722" s="1"/>
      <c r="J722" s="1"/>
      <c r="K722" s="14">
        <f>F722/C722*100</f>
        <v>70</v>
      </c>
      <c r="L722" s="14"/>
      <c r="M722" s="14">
        <f>H722/E722*100</f>
        <v>70</v>
      </c>
    </row>
    <row r="723" spans="1:13" ht="17.25" customHeight="1">
      <c r="A723" s="1"/>
      <c r="B723" s="45"/>
      <c r="C723" s="1"/>
      <c r="D723" s="1"/>
      <c r="E723" s="1"/>
      <c r="F723" s="1"/>
      <c r="G723" s="1"/>
      <c r="H723" s="1"/>
      <c r="I723" s="1"/>
      <c r="J723" s="1"/>
      <c r="K723" s="14"/>
      <c r="L723" s="14"/>
      <c r="M723" s="14"/>
    </row>
    <row r="724" spans="1:13" ht="17.25" customHeight="1">
      <c r="A724" s="51" t="s">
        <v>204</v>
      </c>
      <c r="B724" s="39" t="s">
        <v>66</v>
      </c>
      <c r="C724" s="2">
        <f>C728</f>
        <v>97000</v>
      </c>
      <c r="D724" s="2">
        <f>D728</f>
        <v>32250</v>
      </c>
      <c r="E724" s="2">
        <f>C724+D724</f>
        <v>129250</v>
      </c>
      <c r="F724" s="2">
        <f>F728</f>
        <v>27540</v>
      </c>
      <c r="G724" s="2">
        <f>G728</f>
        <v>32249</v>
      </c>
      <c r="H724" s="2">
        <f>H728</f>
        <v>59789</v>
      </c>
      <c r="I724" s="2">
        <f>I728</f>
        <v>0</v>
      </c>
      <c r="J724" s="2">
        <f>J728</f>
        <v>0</v>
      </c>
      <c r="K724" s="33">
        <f aca="true" t="shared" si="147" ref="K724:M725">F724/C724*100</f>
        <v>28.39175257731959</v>
      </c>
      <c r="L724" s="33">
        <f t="shared" si="147"/>
        <v>99.9968992248062</v>
      </c>
      <c r="M724" s="33">
        <f t="shared" si="147"/>
        <v>46.25841392649903</v>
      </c>
    </row>
    <row r="725" spans="1:13" s="29" customFormat="1" ht="17.25" customHeight="1">
      <c r="A725" s="3" t="s">
        <v>185</v>
      </c>
      <c r="B725" s="47"/>
      <c r="C725" s="3">
        <f>SUM(C729)</f>
        <v>89090</v>
      </c>
      <c r="D725" s="3">
        <f>SUM(D729)</f>
        <v>30518</v>
      </c>
      <c r="E725" s="3">
        <f>SUM(C725:D725)</f>
        <v>119608</v>
      </c>
      <c r="F725" s="3">
        <f>SUM(F729)</f>
        <v>19630</v>
      </c>
      <c r="G725" s="3">
        <f>SUM(G729)</f>
        <v>30517</v>
      </c>
      <c r="H725" s="3">
        <f>SUM(F725:G725)</f>
        <v>50147</v>
      </c>
      <c r="I725" s="3">
        <f>SUM(I729)</f>
        <v>0</v>
      </c>
      <c r="J725" s="3">
        <f>SUM(J729)</f>
        <v>0</v>
      </c>
      <c r="K725" s="28">
        <f t="shared" si="147"/>
        <v>22.033898305084744</v>
      </c>
      <c r="L725" s="28">
        <f t="shared" si="147"/>
        <v>99.99672324529786</v>
      </c>
      <c r="M725" s="28">
        <f t="shared" si="147"/>
        <v>41.926125342786435</v>
      </c>
    </row>
    <row r="726" spans="1:13" s="29" customFormat="1" ht="17.25" customHeight="1">
      <c r="A726" s="3" t="s">
        <v>187</v>
      </c>
      <c r="B726" s="47"/>
      <c r="C726" s="3">
        <f>SUM(C730)</f>
        <v>7910</v>
      </c>
      <c r="D726" s="3">
        <f>SUM(D730)</f>
        <v>1732</v>
      </c>
      <c r="E726" s="3">
        <f>SUM(C726:D726)</f>
        <v>9642</v>
      </c>
      <c r="F726" s="3">
        <f>SUM(F730)</f>
        <v>7910</v>
      </c>
      <c r="G726" s="3">
        <f>SUM(G730)</f>
        <v>1732</v>
      </c>
      <c r="H726" s="3">
        <f>SUM(F726:G726)</f>
        <v>9642</v>
      </c>
      <c r="I726" s="3">
        <f>SUM(I730)</f>
        <v>0</v>
      </c>
      <c r="J726" s="3">
        <f>SUM(J730)</f>
        <v>0</v>
      </c>
      <c r="K726" s="28">
        <f>F726/C726*100</f>
        <v>100</v>
      </c>
      <c r="L726" s="28">
        <f>G726/D726*100</f>
        <v>100</v>
      </c>
      <c r="M726" s="28">
        <f>H726/E726*100</f>
        <v>100</v>
      </c>
    </row>
    <row r="727" spans="1:13" ht="17.25" customHeight="1">
      <c r="A727" s="1"/>
      <c r="B727" s="45"/>
      <c r="C727" s="1"/>
      <c r="D727" s="1"/>
      <c r="E727" s="1"/>
      <c r="F727" s="1"/>
      <c r="G727" s="1"/>
      <c r="H727" s="1"/>
      <c r="I727" s="1"/>
      <c r="J727" s="1"/>
      <c r="K727" s="14"/>
      <c r="L727" s="14"/>
      <c r="M727" s="14"/>
    </row>
    <row r="728" spans="1:13" s="42" customFormat="1" ht="17.25" customHeight="1">
      <c r="A728" s="41" t="s">
        <v>285</v>
      </c>
      <c r="B728" s="48">
        <v>70005</v>
      </c>
      <c r="C728" s="2">
        <f>SUM(C729:C730)</f>
        <v>97000</v>
      </c>
      <c r="D728" s="2">
        <f>SUM(D729:D730)</f>
        <v>32250</v>
      </c>
      <c r="E728" s="2">
        <f>C728+D728</f>
        <v>129250</v>
      </c>
      <c r="F728" s="2">
        <f>SUM(F729:F730)</f>
        <v>27540</v>
      </c>
      <c r="G728" s="2">
        <f>SUM(G729:G730)</f>
        <v>32249</v>
      </c>
      <c r="H728" s="2">
        <f>F728+G728</f>
        <v>59789</v>
      </c>
      <c r="I728" s="2">
        <f>SUM(I729:I730)</f>
        <v>0</v>
      </c>
      <c r="J728" s="2">
        <f>SUM(J729:J730)</f>
        <v>0</v>
      </c>
      <c r="K728" s="33">
        <f aca="true" t="shared" si="148" ref="K728:M730">F728/C728*100</f>
        <v>28.39175257731959</v>
      </c>
      <c r="L728" s="33">
        <f t="shared" si="148"/>
        <v>99.9968992248062</v>
      </c>
      <c r="M728" s="33">
        <f t="shared" si="148"/>
        <v>46.25841392649903</v>
      </c>
    </row>
    <row r="729" spans="1:13" s="29" customFormat="1" ht="17.25" customHeight="1">
      <c r="A729" s="43" t="s">
        <v>185</v>
      </c>
      <c r="B729" s="47"/>
      <c r="C729" s="3">
        <f>SUM(C731:C732)</f>
        <v>89090</v>
      </c>
      <c r="D729" s="3">
        <f>SUM(D731:D732)</f>
        <v>30518</v>
      </c>
      <c r="E729" s="3">
        <f>SUM(C729:D729)</f>
        <v>119608</v>
      </c>
      <c r="F729" s="3">
        <f>SUM(F731:F732)</f>
        <v>19630</v>
      </c>
      <c r="G729" s="3">
        <f>SUM(G731:G732)</f>
        <v>30517</v>
      </c>
      <c r="H729" s="3">
        <f>SUM(F729:G729)</f>
        <v>50147</v>
      </c>
      <c r="I729" s="3">
        <f>SUM(I731:I732)</f>
        <v>0</v>
      </c>
      <c r="J729" s="3">
        <f>SUM(J731:J732)</f>
        <v>0</v>
      </c>
      <c r="K729" s="28">
        <f t="shared" si="148"/>
        <v>22.033898305084744</v>
      </c>
      <c r="L729" s="28">
        <f t="shared" si="148"/>
        <v>99.99672324529786</v>
      </c>
      <c r="M729" s="28">
        <f t="shared" si="148"/>
        <v>41.926125342786435</v>
      </c>
    </row>
    <row r="730" spans="1:13" s="29" customFormat="1" ht="17.25" customHeight="1">
      <c r="A730" s="43" t="s">
        <v>187</v>
      </c>
      <c r="B730" s="47"/>
      <c r="C730" s="3">
        <f>SUM(C733)</f>
        <v>7910</v>
      </c>
      <c r="D730" s="3">
        <f>SUM(D733)</f>
        <v>1732</v>
      </c>
      <c r="E730" s="3">
        <f>SUM(C730:D730)</f>
        <v>9642</v>
      </c>
      <c r="F730" s="3">
        <f>SUM(F733)</f>
        <v>7910</v>
      </c>
      <c r="G730" s="3">
        <f>SUM(G733)</f>
        <v>1732</v>
      </c>
      <c r="H730" s="3">
        <f>SUM(F730:G730)</f>
        <v>9642</v>
      </c>
      <c r="I730" s="3">
        <f>SUM(I733)</f>
        <v>0</v>
      </c>
      <c r="J730" s="3">
        <f>SUM(J733)</f>
        <v>0</v>
      </c>
      <c r="K730" s="28">
        <f>F730/C730*100</f>
        <v>100</v>
      </c>
      <c r="L730" s="28">
        <f t="shared" si="148"/>
        <v>100</v>
      </c>
      <c r="M730" s="28">
        <f>H730/E730*100</f>
        <v>100</v>
      </c>
    </row>
    <row r="731" spans="1:13" ht="17.25" customHeight="1">
      <c r="A731" s="15" t="s">
        <v>122</v>
      </c>
      <c r="B731" s="13" t="s">
        <v>32</v>
      </c>
      <c r="C731" s="1">
        <v>15000</v>
      </c>
      <c r="D731" s="1">
        <v>30518</v>
      </c>
      <c r="E731" s="1">
        <f>C731+D731</f>
        <v>45518</v>
      </c>
      <c r="F731" s="1">
        <v>8978</v>
      </c>
      <c r="G731" s="1">
        <v>30517</v>
      </c>
      <c r="H731" s="1">
        <f>F731+G731</f>
        <v>39495</v>
      </c>
      <c r="I731" s="1"/>
      <c r="J731" s="1"/>
      <c r="K731" s="14">
        <f>F731/C731*100</f>
        <v>59.85333333333334</v>
      </c>
      <c r="L731" s="14">
        <f>G731/D731*100</f>
        <v>99.99672324529786</v>
      </c>
      <c r="M731" s="14">
        <f>H731/E731*100</f>
        <v>86.76787205061733</v>
      </c>
    </row>
    <row r="732" spans="1:13" ht="17.25" customHeight="1">
      <c r="A732" s="44" t="s">
        <v>242</v>
      </c>
      <c r="B732" s="13" t="s">
        <v>88</v>
      </c>
      <c r="C732" s="1">
        <v>74090</v>
      </c>
      <c r="D732" s="1"/>
      <c r="E732" s="1">
        <f>C732+D732</f>
        <v>74090</v>
      </c>
      <c r="F732" s="1">
        <v>10652</v>
      </c>
      <c r="G732" s="1"/>
      <c r="H732" s="1">
        <f>F732+G732</f>
        <v>10652</v>
      </c>
      <c r="I732" s="1"/>
      <c r="J732" s="1"/>
      <c r="K732" s="14">
        <f>F732/C732*100</f>
        <v>14.377108921581861</v>
      </c>
      <c r="L732" s="14"/>
      <c r="M732" s="14">
        <f>H732/E732*100</f>
        <v>14.377108921581861</v>
      </c>
    </row>
    <row r="733" spans="1:13" ht="17.25" customHeight="1">
      <c r="A733" s="15" t="s">
        <v>172</v>
      </c>
      <c r="B733" s="13" t="s">
        <v>42</v>
      </c>
      <c r="C733" s="1">
        <v>7910</v>
      </c>
      <c r="D733" s="1">
        <v>1732</v>
      </c>
      <c r="E733" s="1">
        <f>C733+D733</f>
        <v>9642</v>
      </c>
      <c r="F733" s="1">
        <v>7910</v>
      </c>
      <c r="G733" s="1">
        <v>1732</v>
      </c>
      <c r="H733" s="1">
        <f>F733+G733</f>
        <v>9642</v>
      </c>
      <c r="I733" s="1"/>
      <c r="J733" s="1"/>
      <c r="K733" s="14">
        <f>F733/C733*100</f>
        <v>100</v>
      </c>
      <c r="L733" s="14">
        <f>G733/D733*100</f>
        <v>100</v>
      </c>
      <c r="M733" s="14">
        <f>H733/E733*100</f>
        <v>100</v>
      </c>
    </row>
    <row r="734" spans="1:13" ht="17.25" customHeight="1">
      <c r="A734" s="38"/>
      <c r="B734" s="13"/>
      <c r="C734" s="1"/>
      <c r="D734" s="1"/>
      <c r="E734" s="1"/>
      <c r="F734" s="1"/>
      <c r="G734" s="1"/>
      <c r="H734" s="1"/>
      <c r="I734" s="1"/>
      <c r="J734" s="1"/>
      <c r="K734" s="14"/>
      <c r="L734" s="14"/>
      <c r="M734" s="14"/>
    </row>
    <row r="735" spans="1:13" ht="17.25" customHeight="1">
      <c r="A735" s="51" t="s">
        <v>43</v>
      </c>
      <c r="B735" s="39" t="s">
        <v>44</v>
      </c>
      <c r="C735" s="2">
        <f>SUM(C736:C738)</f>
        <v>267000</v>
      </c>
      <c r="D735" s="2">
        <f>SUM(D736:D738)</f>
        <v>253442</v>
      </c>
      <c r="E735" s="2">
        <f>SUM(C735:D735)</f>
        <v>520442</v>
      </c>
      <c r="F735" s="2">
        <f>SUM(F736:F738)</f>
        <v>266798</v>
      </c>
      <c r="G735" s="2">
        <f>SUM(G736:G738)</f>
        <v>249691</v>
      </c>
      <c r="H735" s="2">
        <f>SUM(F735:G735)</f>
        <v>516489</v>
      </c>
      <c r="I735" s="2">
        <f>SUM(I736:I738)</f>
        <v>14501</v>
      </c>
      <c r="J735" s="2">
        <f>SUM(J736:J738)</f>
        <v>0</v>
      </c>
      <c r="K735" s="33">
        <f>F735/C735*100</f>
        <v>99.9243445692884</v>
      </c>
      <c r="L735" s="33">
        <f>G735/D735*100</f>
        <v>98.51997695725254</v>
      </c>
      <c r="M735" s="33">
        <f>H735/E735*100</f>
        <v>99.24045330699674</v>
      </c>
    </row>
    <row r="736" spans="1:13" s="29" customFormat="1" ht="17.25" customHeight="1">
      <c r="A736" s="3" t="s">
        <v>186</v>
      </c>
      <c r="B736" s="47"/>
      <c r="C736" s="3">
        <f>SUM(C749)</f>
        <v>0</v>
      </c>
      <c r="D736" s="3">
        <f>SUM(D749)</f>
        <v>158387</v>
      </c>
      <c r="E736" s="3">
        <f>SUM(C736:D736)</f>
        <v>158387</v>
      </c>
      <c r="F736" s="3">
        <f>SUM(F749)</f>
        <v>0</v>
      </c>
      <c r="G736" s="3">
        <f>SUM(G749)</f>
        <v>154646</v>
      </c>
      <c r="H736" s="3">
        <f>SUM(F736:G736)</f>
        <v>154646</v>
      </c>
      <c r="I736" s="3">
        <f>SUM(I749)</f>
        <v>12403</v>
      </c>
      <c r="J736" s="3">
        <f>SUM(J749)</f>
        <v>0</v>
      </c>
      <c r="K736" s="28"/>
      <c r="L736" s="28">
        <f aca="true" t="shared" si="149" ref="L736:M738">G736/D736*100</f>
        <v>97.63806372997784</v>
      </c>
      <c r="M736" s="28">
        <f t="shared" si="149"/>
        <v>97.63806372997784</v>
      </c>
    </row>
    <row r="737" spans="1:13" s="29" customFormat="1" ht="17.25" customHeight="1">
      <c r="A737" s="3" t="s">
        <v>185</v>
      </c>
      <c r="B737" s="47"/>
      <c r="C737" s="3">
        <f>SUM(C741+C745+C750)</f>
        <v>267000</v>
      </c>
      <c r="D737" s="3">
        <f>SUM(D741+D745+D750)</f>
        <v>91055</v>
      </c>
      <c r="E737" s="3">
        <f>SUM(C737:D737)</f>
        <v>358055</v>
      </c>
      <c r="F737" s="3">
        <f>SUM(F741+F745+F750)</f>
        <v>266798</v>
      </c>
      <c r="G737" s="3">
        <f>SUM(G741+G745+G750)</f>
        <v>91055</v>
      </c>
      <c r="H737" s="3">
        <f>SUM(F737:G737)</f>
        <v>357853</v>
      </c>
      <c r="I737" s="3">
        <f>SUM(I741+I745+I750)</f>
        <v>2098</v>
      </c>
      <c r="J737" s="3">
        <f>SUM(J741+J745+J750)</f>
        <v>0</v>
      </c>
      <c r="K737" s="28">
        <f>F737/C737*100</f>
        <v>99.9243445692884</v>
      </c>
      <c r="L737" s="28">
        <f t="shared" si="149"/>
        <v>100</v>
      </c>
      <c r="M737" s="28">
        <f t="shared" si="149"/>
        <v>99.94358408624373</v>
      </c>
    </row>
    <row r="738" spans="1:13" s="29" customFormat="1" ht="17.25" customHeight="1">
      <c r="A738" s="3" t="s">
        <v>187</v>
      </c>
      <c r="B738" s="47"/>
      <c r="C738" s="3">
        <f>SUM(C751)</f>
        <v>0</v>
      </c>
      <c r="D738" s="3">
        <f>SUM(D751)</f>
        <v>4000</v>
      </c>
      <c r="E738" s="3">
        <f>SUM(C738:D738)</f>
        <v>4000</v>
      </c>
      <c r="F738" s="3">
        <f>SUM(F751)</f>
        <v>0</v>
      </c>
      <c r="G738" s="3">
        <f>SUM(G751)</f>
        <v>3990</v>
      </c>
      <c r="H738" s="3">
        <f>SUM(F738:G738)</f>
        <v>3990</v>
      </c>
      <c r="I738" s="3">
        <f>SUM(I751)</f>
        <v>0</v>
      </c>
      <c r="J738" s="3">
        <f>SUM(J751)</f>
        <v>0</v>
      </c>
      <c r="K738" s="28"/>
      <c r="L738" s="28">
        <f t="shared" si="149"/>
        <v>99.75</v>
      </c>
      <c r="M738" s="28">
        <f t="shared" si="149"/>
        <v>99.75</v>
      </c>
    </row>
    <row r="739" spans="1:13" ht="17.25" customHeight="1">
      <c r="A739" s="38"/>
      <c r="B739" s="1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4"/>
    </row>
    <row r="740" spans="1:13" s="42" customFormat="1" ht="17.25" customHeight="1">
      <c r="A740" s="49" t="s">
        <v>252</v>
      </c>
      <c r="B740" s="48">
        <v>71013</v>
      </c>
      <c r="C740" s="2">
        <f aca="true" t="shared" si="150" ref="C740:J740">SUM(C742)</f>
        <v>260000</v>
      </c>
      <c r="D740" s="2">
        <f t="shared" si="150"/>
        <v>59000</v>
      </c>
      <c r="E740" s="2">
        <f>SUM(C740:D740)</f>
        <v>319000</v>
      </c>
      <c r="F740" s="2">
        <f t="shared" si="150"/>
        <v>260000</v>
      </c>
      <c r="G740" s="2">
        <f t="shared" si="150"/>
        <v>59000</v>
      </c>
      <c r="H740" s="2">
        <f>SUM(F740:G740)</f>
        <v>319000</v>
      </c>
      <c r="I740" s="2">
        <f t="shared" si="150"/>
        <v>0</v>
      </c>
      <c r="J740" s="2">
        <f t="shared" si="150"/>
        <v>0</v>
      </c>
      <c r="K740" s="33">
        <f aca="true" t="shared" si="151" ref="K740:M742">F740/C740*100</f>
        <v>100</v>
      </c>
      <c r="L740" s="33">
        <f t="shared" si="151"/>
        <v>100</v>
      </c>
      <c r="M740" s="33">
        <f t="shared" si="151"/>
        <v>100</v>
      </c>
    </row>
    <row r="741" spans="1:13" s="29" customFormat="1" ht="17.25" customHeight="1">
      <c r="A741" s="43" t="s">
        <v>185</v>
      </c>
      <c r="B741" s="47"/>
      <c r="C741" s="3">
        <f>SUM(C742)</f>
        <v>260000</v>
      </c>
      <c r="D741" s="3">
        <f>SUM(D742)</f>
        <v>59000</v>
      </c>
      <c r="E741" s="3">
        <f>SUM(C741:D741)</f>
        <v>319000</v>
      </c>
      <c r="F741" s="3">
        <f>SUM(F742)</f>
        <v>260000</v>
      </c>
      <c r="G741" s="3">
        <f>SUM(G742)</f>
        <v>59000</v>
      </c>
      <c r="H741" s="3">
        <f>SUM(F741:G741)</f>
        <v>319000</v>
      </c>
      <c r="I741" s="3">
        <f>SUM(I742)</f>
        <v>0</v>
      </c>
      <c r="J741" s="3">
        <f>SUM(J742)</f>
        <v>0</v>
      </c>
      <c r="K741" s="28">
        <f t="shared" si="151"/>
        <v>100</v>
      </c>
      <c r="L741" s="28">
        <f t="shared" si="151"/>
        <v>100</v>
      </c>
      <c r="M741" s="28">
        <f t="shared" si="151"/>
        <v>100</v>
      </c>
    </row>
    <row r="742" spans="1:13" ht="17.25" customHeight="1">
      <c r="A742" s="15" t="s">
        <v>122</v>
      </c>
      <c r="B742" s="13" t="s">
        <v>32</v>
      </c>
      <c r="C742" s="1">
        <v>260000</v>
      </c>
      <c r="D742" s="1">
        <v>59000</v>
      </c>
      <c r="E742" s="1">
        <f>C742+D742</f>
        <v>319000</v>
      </c>
      <c r="F742" s="1">
        <v>260000</v>
      </c>
      <c r="G742" s="1">
        <v>59000</v>
      </c>
      <c r="H742" s="1">
        <f>F742+G742</f>
        <v>319000</v>
      </c>
      <c r="I742" s="1"/>
      <c r="J742" s="1"/>
      <c r="K742" s="14">
        <f t="shared" si="151"/>
        <v>100</v>
      </c>
      <c r="L742" s="14">
        <f t="shared" si="151"/>
        <v>100</v>
      </c>
      <c r="M742" s="14">
        <f t="shared" si="151"/>
        <v>100</v>
      </c>
    </row>
    <row r="743" spans="1:13" ht="17.25" customHeight="1">
      <c r="A743" s="15"/>
      <c r="B743" s="13"/>
      <c r="C743" s="1"/>
      <c r="D743" s="1"/>
      <c r="E743" s="1"/>
      <c r="F743" s="1"/>
      <c r="G743" s="1"/>
      <c r="H743" s="1"/>
      <c r="I743" s="1"/>
      <c r="J743" s="1"/>
      <c r="K743" s="14"/>
      <c r="L743" s="14"/>
      <c r="M743" s="14"/>
    </row>
    <row r="744" spans="1:13" s="42" customFormat="1" ht="17.25" customHeight="1">
      <c r="A744" s="52" t="s">
        <v>208</v>
      </c>
      <c r="B744" s="48">
        <v>71014</v>
      </c>
      <c r="C744" s="2">
        <f>SUM(C746)</f>
        <v>7000</v>
      </c>
      <c r="D744" s="2">
        <f>SUM(D746)</f>
        <v>0</v>
      </c>
      <c r="E744" s="2">
        <f>C744+D744</f>
        <v>7000</v>
      </c>
      <c r="F744" s="2">
        <f>SUM(F746)</f>
        <v>6798</v>
      </c>
      <c r="G744" s="2">
        <f>SUM(G746)</f>
        <v>0</v>
      </c>
      <c r="H744" s="2">
        <f>F744+G744</f>
        <v>6798</v>
      </c>
      <c r="I744" s="2">
        <f>SUM(I746)</f>
        <v>0</v>
      </c>
      <c r="J744" s="2">
        <f>SUM(J746)</f>
        <v>0</v>
      </c>
      <c r="K744" s="33">
        <f>F744/C744*100</f>
        <v>97.11428571428571</v>
      </c>
      <c r="L744" s="33"/>
      <c r="M744" s="33">
        <f>H744/E744*100</f>
        <v>97.11428571428571</v>
      </c>
    </row>
    <row r="745" spans="1:13" s="29" customFormat="1" ht="17.25" customHeight="1">
      <c r="A745" s="43" t="s">
        <v>185</v>
      </c>
      <c r="B745" s="47"/>
      <c r="C745" s="3">
        <f>SUM(C746)</f>
        <v>7000</v>
      </c>
      <c r="D745" s="3">
        <f>SUM(D746)</f>
        <v>0</v>
      </c>
      <c r="E745" s="3">
        <f>SUM(C745:D745)</f>
        <v>7000</v>
      </c>
      <c r="F745" s="3">
        <f>SUM(F746)</f>
        <v>6798</v>
      </c>
      <c r="G745" s="3">
        <f>SUM(G746)</f>
        <v>0</v>
      </c>
      <c r="H745" s="3">
        <f>SUM(F745:G745)</f>
        <v>6798</v>
      </c>
      <c r="I745" s="3">
        <f>SUM(I746)</f>
        <v>0</v>
      </c>
      <c r="J745" s="3">
        <f>SUM(J746)</f>
        <v>0</v>
      </c>
      <c r="K745" s="28">
        <f>F745/C745*100</f>
        <v>97.11428571428571</v>
      </c>
      <c r="L745" s="28"/>
      <c r="M745" s="28">
        <f>H745/E745*100</f>
        <v>97.11428571428571</v>
      </c>
    </row>
    <row r="746" spans="1:13" ht="17.25" customHeight="1">
      <c r="A746" s="15" t="s">
        <v>122</v>
      </c>
      <c r="B746" s="13" t="s">
        <v>32</v>
      </c>
      <c r="C746" s="1">
        <v>7000</v>
      </c>
      <c r="D746" s="1"/>
      <c r="E746" s="1">
        <f>C746+D746</f>
        <v>7000</v>
      </c>
      <c r="F746" s="1">
        <v>6798</v>
      </c>
      <c r="G746" s="1"/>
      <c r="H746" s="1">
        <f>F746+G746</f>
        <v>6798</v>
      </c>
      <c r="I746" s="1"/>
      <c r="J746" s="1"/>
      <c r="K746" s="14">
        <f>F746/C746*100</f>
        <v>97.11428571428571</v>
      </c>
      <c r="L746" s="14"/>
      <c r="M746" s="14">
        <f>H746/E746*100</f>
        <v>97.11428571428571</v>
      </c>
    </row>
    <row r="747" spans="1:13" ht="17.25" customHeight="1">
      <c r="A747" s="38"/>
      <c r="B747" s="38"/>
      <c r="C747" s="1"/>
      <c r="D747" s="1"/>
      <c r="E747" s="1"/>
      <c r="F747" s="1"/>
      <c r="G747" s="1"/>
      <c r="H747" s="1"/>
      <c r="I747" s="1"/>
      <c r="J747" s="1"/>
      <c r="K747" s="14"/>
      <c r="L747" s="14"/>
      <c r="M747" s="14"/>
    </row>
    <row r="748" spans="1:13" s="42" customFormat="1" ht="17.25" customHeight="1">
      <c r="A748" s="49" t="s">
        <v>95</v>
      </c>
      <c r="B748" s="48">
        <v>71015</v>
      </c>
      <c r="C748" s="2">
        <f>SUM(C749:C751)</f>
        <v>0</v>
      </c>
      <c r="D748" s="2">
        <f>SUM(D749:D751)</f>
        <v>194442</v>
      </c>
      <c r="E748" s="2">
        <f>SUM(C748:D748)</f>
        <v>194442</v>
      </c>
      <c r="F748" s="2">
        <f>SUM(F749:F751)</f>
        <v>0</v>
      </c>
      <c r="G748" s="2">
        <f>SUM(G749:G751)</f>
        <v>190691</v>
      </c>
      <c r="H748" s="2">
        <f>SUM(F748:G748)</f>
        <v>190691</v>
      </c>
      <c r="I748" s="2">
        <f>SUM(I749:I751)</f>
        <v>14501</v>
      </c>
      <c r="J748" s="2">
        <f>SUM(J749:J751)</f>
        <v>0</v>
      </c>
      <c r="K748" s="33"/>
      <c r="L748" s="33">
        <f aca="true" t="shared" si="152" ref="L748:L762">G748/D748*100</f>
        <v>98.07089003404614</v>
      </c>
      <c r="M748" s="33">
        <f aca="true" t="shared" si="153" ref="M748:M762">H748/E748*100</f>
        <v>98.07089003404614</v>
      </c>
    </row>
    <row r="749" spans="1:13" s="29" customFormat="1" ht="17.25" customHeight="1">
      <c r="A749" s="43" t="s">
        <v>186</v>
      </c>
      <c r="B749" s="47"/>
      <c r="C749" s="3">
        <f>SUM(C752:C756)</f>
        <v>0</v>
      </c>
      <c r="D749" s="3">
        <f>SUM(D752:D756)</f>
        <v>158387</v>
      </c>
      <c r="E749" s="3">
        <f>SUM(C749:D749)</f>
        <v>158387</v>
      </c>
      <c r="F749" s="3">
        <f>SUM(F752:F756)</f>
        <v>0</v>
      </c>
      <c r="G749" s="3">
        <f>SUM(G752:G756)</f>
        <v>154646</v>
      </c>
      <c r="H749" s="3">
        <f>SUM(F749:G749)</f>
        <v>154646</v>
      </c>
      <c r="I749" s="3">
        <f>SUM(I752:I756)</f>
        <v>12403</v>
      </c>
      <c r="J749" s="3">
        <f>SUM(J752:J756)</f>
        <v>0</v>
      </c>
      <c r="K749" s="28"/>
      <c r="L749" s="28">
        <f t="shared" si="152"/>
        <v>97.63806372997784</v>
      </c>
      <c r="M749" s="28">
        <f t="shared" si="153"/>
        <v>97.63806372997784</v>
      </c>
    </row>
    <row r="750" spans="1:13" s="29" customFormat="1" ht="17.25" customHeight="1">
      <c r="A750" s="43" t="s">
        <v>185</v>
      </c>
      <c r="B750" s="47"/>
      <c r="C750" s="3">
        <f>SUM(C757:C761)</f>
        <v>0</v>
      </c>
      <c r="D750" s="3">
        <f>SUM(D757:D761)</f>
        <v>32055</v>
      </c>
      <c r="E750" s="3">
        <f>SUM(C750:D750)</f>
        <v>32055</v>
      </c>
      <c r="F750" s="3">
        <f>SUM(F757:F761)</f>
        <v>0</v>
      </c>
      <c r="G750" s="3">
        <f>SUM(G757:G761)</f>
        <v>32055</v>
      </c>
      <c r="H750" s="3">
        <f>SUM(F750:G750)</f>
        <v>32055</v>
      </c>
      <c r="I750" s="3">
        <f>SUM(I757:I761)</f>
        <v>2098</v>
      </c>
      <c r="J750" s="3">
        <f>SUM(J757:J761)</f>
        <v>0</v>
      </c>
      <c r="K750" s="28"/>
      <c r="L750" s="28">
        <f t="shared" si="152"/>
        <v>100</v>
      </c>
      <c r="M750" s="28">
        <f t="shared" si="153"/>
        <v>100</v>
      </c>
    </row>
    <row r="751" spans="1:13" s="29" customFormat="1" ht="17.25" customHeight="1">
      <c r="A751" s="43" t="s">
        <v>187</v>
      </c>
      <c r="B751" s="47"/>
      <c r="C751" s="3">
        <f>SUM(C762)</f>
        <v>0</v>
      </c>
      <c r="D751" s="3">
        <f>SUM(D762)</f>
        <v>4000</v>
      </c>
      <c r="E751" s="3">
        <f>SUM(C751:D751)</f>
        <v>4000</v>
      </c>
      <c r="F751" s="3">
        <f>SUM(F762)</f>
        <v>0</v>
      </c>
      <c r="G751" s="3">
        <f>SUM(G762)</f>
        <v>3990</v>
      </c>
      <c r="H751" s="3">
        <f>SUM(F751:G751)</f>
        <v>3990</v>
      </c>
      <c r="I751" s="3">
        <f>SUM(I762)</f>
        <v>0</v>
      </c>
      <c r="J751" s="3">
        <f>SUM(J762)</f>
        <v>0</v>
      </c>
      <c r="K751" s="28"/>
      <c r="L751" s="28">
        <f t="shared" si="152"/>
        <v>99.75</v>
      </c>
      <c r="M751" s="28">
        <f t="shared" si="153"/>
        <v>99.75</v>
      </c>
    </row>
    <row r="752" spans="1:13" ht="17.25" customHeight="1">
      <c r="A752" s="15" t="s">
        <v>200</v>
      </c>
      <c r="B752" s="13" t="s">
        <v>48</v>
      </c>
      <c r="C752" s="1"/>
      <c r="D752" s="1">
        <v>51640</v>
      </c>
      <c r="E752" s="1">
        <f aca="true" t="shared" si="154" ref="E752:E762">C752+D752</f>
        <v>51640</v>
      </c>
      <c r="F752" s="1"/>
      <c r="G752" s="1">
        <v>51640</v>
      </c>
      <c r="H752" s="1">
        <f aca="true" t="shared" si="155" ref="H752:H762">F752+G752</f>
        <v>51640</v>
      </c>
      <c r="I752" s="1"/>
      <c r="J752" s="1"/>
      <c r="K752" s="14"/>
      <c r="L752" s="14">
        <f t="shared" si="152"/>
        <v>100</v>
      </c>
      <c r="M752" s="14">
        <f t="shared" si="153"/>
        <v>100</v>
      </c>
    </row>
    <row r="753" spans="1:13" ht="17.25" customHeight="1">
      <c r="A753" s="15" t="s">
        <v>253</v>
      </c>
      <c r="B753" s="13" t="s">
        <v>96</v>
      </c>
      <c r="C753" s="1"/>
      <c r="D753" s="1">
        <v>72483</v>
      </c>
      <c r="E753" s="1">
        <f t="shared" si="154"/>
        <v>72483</v>
      </c>
      <c r="F753" s="1"/>
      <c r="G753" s="1">
        <v>69317</v>
      </c>
      <c r="H753" s="1">
        <f t="shared" si="155"/>
        <v>69317</v>
      </c>
      <c r="I753" s="1"/>
      <c r="J753" s="1"/>
      <c r="K753" s="14"/>
      <c r="L753" s="14">
        <f t="shared" si="152"/>
        <v>95.63207924616806</v>
      </c>
      <c r="M753" s="14">
        <f t="shared" si="153"/>
        <v>95.63207924616806</v>
      </c>
    </row>
    <row r="754" spans="1:13" ht="17.25" customHeight="1">
      <c r="A754" s="15" t="s">
        <v>202</v>
      </c>
      <c r="B754" s="13" t="s">
        <v>49</v>
      </c>
      <c r="C754" s="1"/>
      <c r="D754" s="1">
        <v>7260</v>
      </c>
      <c r="E754" s="1">
        <f t="shared" si="154"/>
        <v>7260</v>
      </c>
      <c r="F754" s="1"/>
      <c r="G754" s="1">
        <v>7260</v>
      </c>
      <c r="H754" s="1">
        <f t="shared" si="155"/>
        <v>7260</v>
      </c>
      <c r="I754" s="1">
        <v>10281</v>
      </c>
      <c r="J754" s="1"/>
      <c r="K754" s="14"/>
      <c r="L754" s="14">
        <f t="shared" si="152"/>
        <v>100</v>
      </c>
      <c r="M754" s="14">
        <f t="shared" si="153"/>
        <v>100</v>
      </c>
    </row>
    <row r="755" spans="1:13" ht="16.5" customHeight="1">
      <c r="A755" s="44" t="s">
        <v>201</v>
      </c>
      <c r="B755" s="13" t="s">
        <v>51</v>
      </c>
      <c r="C755" s="1"/>
      <c r="D755" s="1">
        <v>23867</v>
      </c>
      <c r="E755" s="1">
        <f t="shared" si="154"/>
        <v>23867</v>
      </c>
      <c r="F755" s="1"/>
      <c r="G755" s="1">
        <v>23292</v>
      </c>
      <c r="H755" s="1">
        <f t="shared" si="155"/>
        <v>23292</v>
      </c>
      <c r="I755" s="1">
        <v>1870</v>
      </c>
      <c r="J755" s="1"/>
      <c r="K755" s="14"/>
      <c r="L755" s="14">
        <f t="shared" si="152"/>
        <v>97.59081577072945</v>
      </c>
      <c r="M755" s="14">
        <f t="shared" si="153"/>
        <v>97.59081577072945</v>
      </c>
    </row>
    <row r="756" spans="1:13" ht="17.25" customHeight="1">
      <c r="A756" s="15" t="s">
        <v>124</v>
      </c>
      <c r="B756" s="13" t="s">
        <v>52</v>
      </c>
      <c r="C756" s="1"/>
      <c r="D756" s="1">
        <v>3137</v>
      </c>
      <c r="E756" s="1">
        <f t="shared" si="154"/>
        <v>3137</v>
      </c>
      <c r="F756" s="1"/>
      <c r="G756" s="1">
        <v>3137</v>
      </c>
      <c r="H756" s="1">
        <f t="shared" si="155"/>
        <v>3137</v>
      </c>
      <c r="I756" s="1">
        <v>252</v>
      </c>
      <c r="J756" s="1"/>
      <c r="K756" s="14"/>
      <c r="L756" s="14">
        <f t="shared" si="152"/>
        <v>100</v>
      </c>
      <c r="M756" s="14">
        <f t="shared" si="153"/>
        <v>100</v>
      </c>
    </row>
    <row r="757" spans="1:13" ht="17.25" customHeight="1">
      <c r="A757" s="15" t="s">
        <v>198</v>
      </c>
      <c r="B757" s="13" t="s">
        <v>53</v>
      </c>
      <c r="C757" s="1"/>
      <c r="D757" s="1">
        <v>5216</v>
      </c>
      <c r="E757" s="1">
        <f t="shared" si="154"/>
        <v>5216</v>
      </c>
      <c r="F757" s="1"/>
      <c r="G757" s="1">
        <v>5216</v>
      </c>
      <c r="H757" s="1">
        <f t="shared" si="155"/>
        <v>5216</v>
      </c>
      <c r="I757" s="1"/>
      <c r="J757" s="1"/>
      <c r="K757" s="14"/>
      <c r="L757" s="14">
        <f t="shared" si="152"/>
        <v>100</v>
      </c>
      <c r="M757" s="14">
        <f t="shared" si="153"/>
        <v>100</v>
      </c>
    </row>
    <row r="758" spans="1:13" ht="17.25" customHeight="1">
      <c r="A758" s="15" t="s">
        <v>125</v>
      </c>
      <c r="B758" s="13" t="s">
        <v>55</v>
      </c>
      <c r="C758" s="1"/>
      <c r="D758" s="1">
        <v>6587</v>
      </c>
      <c r="E758" s="1">
        <f t="shared" si="154"/>
        <v>6587</v>
      </c>
      <c r="F758" s="1"/>
      <c r="G758" s="1">
        <v>6587</v>
      </c>
      <c r="H758" s="1">
        <f t="shared" si="155"/>
        <v>6587</v>
      </c>
      <c r="I758" s="1"/>
      <c r="J758" s="1"/>
      <c r="K758" s="14"/>
      <c r="L758" s="14">
        <f t="shared" si="152"/>
        <v>100</v>
      </c>
      <c r="M758" s="14">
        <f t="shared" si="153"/>
        <v>100</v>
      </c>
    </row>
    <row r="759" spans="1:13" ht="17.25" customHeight="1">
      <c r="A759" s="15" t="s">
        <v>122</v>
      </c>
      <c r="B759" s="13" t="s">
        <v>32</v>
      </c>
      <c r="C759" s="1"/>
      <c r="D759" s="1">
        <v>12170</v>
      </c>
      <c r="E759" s="1">
        <f t="shared" si="154"/>
        <v>12170</v>
      </c>
      <c r="F759" s="1"/>
      <c r="G759" s="1">
        <v>12170</v>
      </c>
      <c r="H759" s="1">
        <f t="shared" si="155"/>
        <v>12170</v>
      </c>
      <c r="I759" s="1">
        <v>2098</v>
      </c>
      <c r="J759" s="1"/>
      <c r="K759" s="14"/>
      <c r="L759" s="14">
        <f t="shared" si="152"/>
        <v>100</v>
      </c>
      <c r="M759" s="14">
        <f t="shared" si="153"/>
        <v>100</v>
      </c>
    </row>
    <row r="760" spans="1:13" ht="17.25" customHeight="1">
      <c r="A760" s="15" t="s">
        <v>164</v>
      </c>
      <c r="B760" s="13" t="s">
        <v>56</v>
      </c>
      <c r="C760" s="1"/>
      <c r="D760" s="1">
        <v>4430</v>
      </c>
      <c r="E760" s="1">
        <f t="shared" si="154"/>
        <v>4430</v>
      </c>
      <c r="F760" s="1"/>
      <c r="G760" s="1">
        <v>4430</v>
      </c>
      <c r="H760" s="1">
        <f t="shared" si="155"/>
        <v>4430</v>
      </c>
      <c r="I760" s="1"/>
      <c r="J760" s="1"/>
      <c r="K760" s="14"/>
      <c r="L760" s="14">
        <f t="shared" si="152"/>
        <v>100</v>
      </c>
      <c r="M760" s="14">
        <f t="shared" si="153"/>
        <v>100</v>
      </c>
    </row>
    <row r="761" spans="1:13" ht="17.25" customHeight="1">
      <c r="A761" s="15" t="s">
        <v>212</v>
      </c>
      <c r="B761" s="13" t="s">
        <v>62</v>
      </c>
      <c r="C761" s="1"/>
      <c r="D761" s="1">
        <v>3652</v>
      </c>
      <c r="E761" s="1">
        <f t="shared" si="154"/>
        <v>3652</v>
      </c>
      <c r="F761" s="1"/>
      <c r="G761" s="1">
        <v>3652</v>
      </c>
      <c r="H761" s="1">
        <f t="shared" si="155"/>
        <v>3652</v>
      </c>
      <c r="I761" s="1"/>
      <c r="J761" s="1"/>
      <c r="K761" s="14"/>
      <c r="L761" s="14">
        <f t="shared" si="152"/>
        <v>100</v>
      </c>
      <c r="M761" s="14">
        <f t="shared" si="153"/>
        <v>100</v>
      </c>
    </row>
    <row r="762" spans="1:13" ht="17.25" customHeight="1">
      <c r="A762" s="15" t="s">
        <v>172</v>
      </c>
      <c r="B762" s="13" t="s">
        <v>42</v>
      </c>
      <c r="C762" s="1"/>
      <c r="D762" s="1">
        <v>4000</v>
      </c>
      <c r="E762" s="1">
        <f t="shared" si="154"/>
        <v>4000</v>
      </c>
      <c r="F762" s="1"/>
      <c r="G762" s="1">
        <v>3990</v>
      </c>
      <c r="H762" s="1">
        <f t="shared" si="155"/>
        <v>3990</v>
      </c>
      <c r="I762" s="1"/>
      <c r="J762" s="1"/>
      <c r="K762" s="14"/>
      <c r="L762" s="14">
        <f t="shared" si="152"/>
        <v>99.75</v>
      </c>
      <c r="M762" s="14">
        <f t="shared" si="153"/>
        <v>99.75</v>
      </c>
    </row>
    <row r="763" spans="1:13" ht="17.25" customHeight="1">
      <c r="A763" s="1"/>
      <c r="B763" s="45"/>
      <c r="C763" s="1"/>
      <c r="D763" s="1"/>
      <c r="E763" s="1"/>
      <c r="F763" s="1"/>
      <c r="G763" s="1"/>
      <c r="H763" s="1"/>
      <c r="I763" s="1"/>
      <c r="J763" s="1"/>
      <c r="K763" s="14"/>
      <c r="L763" s="14"/>
      <c r="M763" s="14"/>
    </row>
    <row r="764" spans="1:13" ht="17.25" customHeight="1">
      <c r="A764" s="2" t="s">
        <v>46</v>
      </c>
      <c r="B764" s="41" t="s">
        <v>47</v>
      </c>
      <c r="C764" s="2">
        <f>SUM(C765:C766)</f>
        <v>1030583</v>
      </c>
      <c r="D764" s="2">
        <f>SUM(D765:D766)</f>
        <v>179470</v>
      </c>
      <c r="E764" s="2">
        <f>SUM(C764:D764)</f>
        <v>1210053</v>
      </c>
      <c r="F764" s="2">
        <f>SUM(F765:F766)</f>
        <v>1010048</v>
      </c>
      <c r="G764" s="2">
        <f>SUM(G765:G766)</f>
        <v>179469</v>
      </c>
      <c r="H764" s="2">
        <f>SUM(F764:G764)</f>
        <v>1189517</v>
      </c>
      <c r="I764" s="2">
        <f>SUM(I765:I766)</f>
        <v>0</v>
      </c>
      <c r="J764" s="2">
        <f>SUM(J765:J766)</f>
        <v>0</v>
      </c>
      <c r="K764" s="33">
        <f>F764/C764*100</f>
        <v>98.00743850810659</v>
      </c>
      <c r="L764" s="33">
        <f>G764/D764*100</f>
        <v>99.99944280381122</v>
      </c>
      <c r="M764" s="33">
        <f>H764/E764*100</f>
        <v>98.3028842538302</v>
      </c>
    </row>
    <row r="765" spans="1:13" s="29" customFormat="1" ht="17.25" customHeight="1">
      <c r="A765" s="3" t="s">
        <v>186</v>
      </c>
      <c r="B765" s="47"/>
      <c r="C765" s="3">
        <f>SUM(C769+C776+C786)</f>
        <v>380583</v>
      </c>
      <c r="D765" s="3">
        <f>SUM(D769+D776+D786)</f>
        <v>164916</v>
      </c>
      <c r="E765" s="3">
        <f>SUM(C765:D765)</f>
        <v>545499</v>
      </c>
      <c r="F765" s="3">
        <f>SUM(F769+F776+F786)</f>
        <v>380583</v>
      </c>
      <c r="G765" s="3">
        <f>SUM(G769+G776+G786)</f>
        <v>164916</v>
      </c>
      <c r="H765" s="3">
        <f>SUM(F765:G765)</f>
        <v>545499</v>
      </c>
      <c r="I765" s="3">
        <f>SUM(I769+I776+I786)</f>
        <v>0</v>
      </c>
      <c r="J765" s="3">
        <f>SUM(J769+J776+J786)</f>
        <v>0</v>
      </c>
      <c r="K765" s="28"/>
      <c r="L765" s="28">
        <f>G765/D765*100</f>
        <v>100</v>
      </c>
      <c r="M765" s="28">
        <f>H765/E765*100</f>
        <v>100</v>
      </c>
    </row>
    <row r="766" spans="1:13" s="29" customFormat="1" ht="17.25" customHeight="1">
      <c r="A766" s="3" t="s">
        <v>185</v>
      </c>
      <c r="B766" s="47"/>
      <c r="C766" s="3">
        <f>SUM(C777+C787)</f>
        <v>650000</v>
      </c>
      <c r="D766" s="3">
        <f>SUM(D777+D787)</f>
        <v>14554</v>
      </c>
      <c r="E766" s="3">
        <f>SUM(C766:D766)</f>
        <v>664554</v>
      </c>
      <c r="F766" s="3">
        <f>SUM(F777+F787)</f>
        <v>629465</v>
      </c>
      <c r="G766" s="3">
        <f>SUM(G777+G787)</f>
        <v>14553</v>
      </c>
      <c r="H766" s="3">
        <f>SUM(F766:G766)</f>
        <v>644018</v>
      </c>
      <c r="I766" s="3">
        <f>SUM(I777+I787)</f>
        <v>0</v>
      </c>
      <c r="J766" s="3">
        <f>SUM(J777+J787)</f>
        <v>0</v>
      </c>
      <c r="K766" s="28"/>
      <c r="L766" s="28">
        <f>G766/D766*100</f>
        <v>99.99312903669095</v>
      </c>
      <c r="M766" s="28">
        <f>H766/E766*100</f>
        <v>96.90980717895009</v>
      </c>
    </row>
    <row r="767" spans="1:13" ht="17.25" customHeight="1">
      <c r="A767" s="1"/>
      <c r="B767" s="44"/>
      <c r="C767" s="1"/>
      <c r="D767" s="1"/>
      <c r="E767" s="1"/>
      <c r="F767" s="1"/>
      <c r="G767" s="1"/>
      <c r="H767" s="1"/>
      <c r="I767" s="1"/>
      <c r="J767" s="1"/>
      <c r="K767" s="14"/>
      <c r="L767" s="14"/>
      <c r="M767" s="14"/>
    </row>
    <row r="768" spans="1:13" s="42" customFormat="1" ht="17.25" customHeight="1">
      <c r="A768" s="41" t="s">
        <v>111</v>
      </c>
      <c r="B768" s="48">
        <v>75011</v>
      </c>
      <c r="C768" s="2">
        <f>SUM(C770:C773)</f>
        <v>0</v>
      </c>
      <c r="D768" s="2">
        <f>SUM(D770:D773)</f>
        <v>163756</v>
      </c>
      <c r="E768" s="2">
        <f>SUM(C768:D768)</f>
        <v>163756</v>
      </c>
      <c r="F768" s="2">
        <f>SUM(F770:F773)</f>
        <v>0</v>
      </c>
      <c r="G768" s="2">
        <f>SUM(G770:G773)</f>
        <v>163756</v>
      </c>
      <c r="H768" s="2">
        <f>SUM(F768:G768)</f>
        <v>163756</v>
      </c>
      <c r="I768" s="2">
        <f>SUM(I770:I773)</f>
        <v>0</v>
      </c>
      <c r="J768" s="2">
        <f>SUM(J770:J773)</f>
        <v>0</v>
      </c>
      <c r="K768" s="33"/>
      <c r="L768" s="33">
        <f aca="true" t="shared" si="156" ref="L768:M773">G768/D768*100</f>
        <v>100</v>
      </c>
      <c r="M768" s="33">
        <f t="shared" si="156"/>
        <v>100</v>
      </c>
    </row>
    <row r="769" spans="1:13" s="29" customFormat="1" ht="17.25" customHeight="1">
      <c r="A769" s="43" t="s">
        <v>186</v>
      </c>
      <c r="B769" s="47"/>
      <c r="C769" s="3">
        <f>SUM(C770:C773)</f>
        <v>0</v>
      </c>
      <c r="D769" s="3">
        <f>SUM(D770:D773)</f>
        <v>163756</v>
      </c>
      <c r="E769" s="3">
        <f>SUM(C769:D769)</f>
        <v>163756</v>
      </c>
      <c r="F769" s="3">
        <f>SUM(F770:F773)</f>
        <v>0</v>
      </c>
      <c r="G769" s="3">
        <f>SUM(G770:G773)</f>
        <v>163756</v>
      </c>
      <c r="H769" s="3">
        <f>SUM(F769:G769)</f>
        <v>163756</v>
      </c>
      <c r="I769" s="3">
        <f>SUM(I770:I773)</f>
        <v>0</v>
      </c>
      <c r="J769" s="3">
        <f>SUM(J770:J773)</f>
        <v>0</v>
      </c>
      <c r="K769" s="28"/>
      <c r="L769" s="28">
        <f t="shared" si="156"/>
        <v>100</v>
      </c>
      <c r="M769" s="28">
        <f t="shared" si="156"/>
        <v>100</v>
      </c>
    </row>
    <row r="770" spans="1:13" ht="17.25" customHeight="1">
      <c r="A770" s="15" t="s">
        <v>200</v>
      </c>
      <c r="B770" s="13" t="s">
        <v>97</v>
      </c>
      <c r="C770" s="1"/>
      <c r="D770" s="1">
        <v>127000</v>
      </c>
      <c r="E770" s="1">
        <f>C770+D770</f>
        <v>127000</v>
      </c>
      <c r="F770" s="1"/>
      <c r="G770" s="1">
        <v>127000</v>
      </c>
      <c r="H770" s="1">
        <f>F770+G770</f>
        <v>127000</v>
      </c>
      <c r="I770" s="1"/>
      <c r="J770" s="1"/>
      <c r="K770" s="14"/>
      <c r="L770" s="14">
        <f t="shared" si="156"/>
        <v>100</v>
      </c>
      <c r="M770" s="14">
        <f t="shared" si="156"/>
        <v>100</v>
      </c>
    </row>
    <row r="771" spans="1:13" ht="17.25" customHeight="1">
      <c r="A771" s="15" t="s">
        <v>202</v>
      </c>
      <c r="B771" s="13" t="s">
        <v>49</v>
      </c>
      <c r="C771" s="1"/>
      <c r="D771" s="1">
        <v>10000</v>
      </c>
      <c r="E771" s="1">
        <f>C771+D771</f>
        <v>10000</v>
      </c>
      <c r="F771" s="1"/>
      <c r="G771" s="1">
        <v>10000</v>
      </c>
      <c r="H771" s="1">
        <f>F771+G771</f>
        <v>10000</v>
      </c>
      <c r="I771" s="1"/>
      <c r="J771" s="1"/>
      <c r="K771" s="14"/>
      <c r="L771" s="14">
        <f t="shared" si="156"/>
        <v>100</v>
      </c>
      <c r="M771" s="14">
        <f t="shared" si="156"/>
        <v>100</v>
      </c>
    </row>
    <row r="772" spans="1:13" ht="17.25" customHeight="1">
      <c r="A772" s="44" t="s">
        <v>201</v>
      </c>
      <c r="B772" s="13" t="s">
        <v>51</v>
      </c>
      <c r="C772" s="1"/>
      <c r="D772" s="1">
        <v>23000</v>
      </c>
      <c r="E772" s="1">
        <f>C772+D772</f>
        <v>23000</v>
      </c>
      <c r="F772" s="1"/>
      <c r="G772" s="1">
        <v>23000</v>
      </c>
      <c r="H772" s="1">
        <f>F772+G772</f>
        <v>23000</v>
      </c>
      <c r="I772" s="1"/>
      <c r="J772" s="1"/>
      <c r="K772" s="14"/>
      <c r="L772" s="14">
        <f t="shared" si="156"/>
        <v>100</v>
      </c>
      <c r="M772" s="14">
        <f t="shared" si="156"/>
        <v>100</v>
      </c>
    </row>
    <row r="773" spans="1:13" ht="17.25" customHeight="1">
      <c r="A773" s="15" t="s">
        <v>124</v>
      </c>
      <c r="B773" s="13" t="s">
        <v>52</v>
      </c>
      <c r="C773" s="1"/>
      <c r="D773" s="1">
        <v>3756</v>
      </c>
      <c r="E773" s="1">
        <f>C773+D773</f>
        <v>3756</v>
      </c>
      <c r="F773" s="1"/>
      <c r="G773" s="1">
        <v>3756</v>
      </c>
      <c r="H773" s="1">
        <f>F773+G773</f>
        <v>3756</v>
      </c>
      <c r="I773" s="1"/>
      <c r="J773" s="1"/>
      <c r="K773" s="14"/>
      <c r="L773" s="14">
        <f t="shared" si="156"/>
        <v>100</v>
      </c>
      <c r="M773" s="14">
        <f t="shared" si="156"/>
        <v>100</v>
      </c>
    </row>
    <row r="774" spans="1:13" ht="16.5" customHeight="1">
      <c r="A774" s="1"/>
      <c r="B774" s="45"/>
      <c r="C774" s="1"/>
      <c r="D774" s="1"/>
      <c r="E774" s="1"/>
      <c r="F774" s="1"/>
      <c r="G774" s="1"/>
      <c r="H774" s="1"/>
      <c r="I774" s="1"/>
      <c r="J774" s="1"/>
      <c r="K774" s="14"/>
      <c r="L774" s="14"/>
      <c r="M774" s="14"/>
    </row>
    <row r="775" spans="1:13" s="42" customFormat="1" ht="17.25" customHeight="1">
      <c r="A775" s="41" t="s">
        <v>21</v>
      </c>
      <c r="B775" s="48">
        <v>75020</v>
      </c>
      <c r="C775" s="2">
        <f>SUM(C776:C777)</f>
        <v>1030583</v>
      </c>
      <c r="D775" s="2">
        <f>SUM(D776:D777)</f>
        <v>0</v>
      </c>
      <c r="E775" s="2">
        <f>SUM(C775:D775)</f>
        <v>1030583</v>
      </c>
      <c r="F775" s="2">
        <f>SUM(F776:F777)</f>
        <v>1010048</v>
      </c>
      <c r="G775" s="2">
        <f>SUM(G776:G777)</f>
        <v>0</v>
      </c>
      <c r="H775" s="2">
        <f>SUM(F775:G775)</f>
        <v>1010048</v>
      </c>
      <c r="I775" s="2">
        <f>SUM(I776:I777)</f>
        <v>0</v>
      </c>
      <c r="J775" s="2">
        <f>SUM(J776:J777)</f>
        <v>0</v>
      </c>
      <c r="K775" s="33">
        <f aca="true" t="shared" si="157" ref="K775:K783">F775/C775*100</f>
        <v>98.00743850810659</v>
      </c>
      <c r="L775" s="33"/>
      <c r="M775" s="33">
        <f aca="true" t="shared" si="158" ref="M775:M783">H775/E775*100</f>
        <v>98.00743850810659</v>
      </c>
    </row>
    <row r="776" spans="1:13" s="29" customFormat="1" ht="17.25" customHeight="1">
      <c r="A776" s="43" t="s">
        <v>186</v>
      </c>
      <c r="B776" s="47"/>
      <c r="C776" s="3">
        <f>SUM(C778:C781)</f>
        <v>380583</v>
      </c>
      <c r="D776" s="3">
        <f>SUM(D778:D781)</f>
        <v>0</v>
      </c>
      <c r="E776" s="3">
        <f>SUM(C776:D776)</f>
        <v>380583</v>
      </c>
      <c r="F776" s="3">
        <f>SUM(F778:F781)</f>
        <v>380583</v>
      </c>
      <c r="G776" s="3">
        <f>SUM(G778:G781)</f>
        <v>0</v>
      </c>
      <c r="H776" s="3">
        <f>SUM(F776:G776)</f>
        <v>380583</v>
      </c>
      <c r="I776" s="3">
        <f>SUM(I778:I781)</f>
        <v>0</v>
      </c>
      <c r="J776" s="3">
        <f>SUM(J778:J781)</f>
        <v>0</v>
      </c>
      <c r="K776" s="28">
        <f t="shared" si="157"/>
        <v>100</v>
      </c>
      <c r="L776" s="28"/>
      <c r="M776" s="28">
        <f t="shared" si="158"/>
        <v>100</v>
      </c>
    </row>
    <row r="777" spans="1:13" s="29" customFormat="1" ht="17.25" customHeight="1">
      <c r="A777" s="43" t="s">
        <v>185</v>
      </c>
      <c r="B777" s="47"/>
      <c r="C777" s="3">
        <f>SUM(C782:C783)</f>
        <v>650000</v>
      </c>
      <c r="D777" s="3">
        <f>SUM(D782:D783)</f>
        <v>0</v>
      </c>
      <c r="E777" s="3">
        <f>SUM(C777:D777)</f>
        <v>650000</v>
      </c>
      <c r="F777" s="3">
        <f>SUM(F782:F783)</f>
        <v>629465</v>
      </c>
      <c r="G777" s="3">
        <f>SUM(G782:G783)</f>
        <v>0</v>
      </c>
      <c r="H777" s="3">
        <f>SUM(F777:G777)</f>
        <v>629465</v>
      </c>
      <c r="I777" s="3">
        <f>SUM(I782:I783)</f>
        <v>0</v>
      </c>
      <c r="J777" s="3">
        <f>SUM(J782:J783)</f>
        <v>0</v>
      </c>
      <c r="K777" s="28">
        <f t="shared" si="157"/>
        <v>96.84076923076923</v>
      </c>
      <c r="L777" s="28"/>
      <c r="M777" s="28">
        <f t="shared" si="158"/>
        <v>96.84076923076923</v>
      </c>
    </row>
    <row r="778" spans="1:13" ht="17.25" customHeight="1">
      <c r="A778" s="15" t="s">
        <v>200</v>
      </c>
      <c r="B778" s="13" t="s">
        <v>48</v>
      </c>
      <c r="C778" s="1">
        <v>300000</v>
      </c>
      <c r="D778" s="1"/>
      <c r="E778" s="1">
        <f aca="true" t="shared" si="159" ref="E778:E783">C778+D778</f>
        <v>300000</v>
      </c>
      <c r="F778" s="1">
        <v>300000</v>
      </c>
      <c r="G778" s="1"/>
      <c r="H778" s="1">
        <f aca="true" t="shared" si="160" ref="H778:H783">F778+G778</f>
        <v>300000</v>
      </c>
      <c r="I778" s="1"/>
      <c r="J778" s="1"/>
      <c r="K778" s="14">
        <f t="shared" si="157"/>
        <v>100</v>
      </c>
      <c r="L778" s="14"/>
      <c r="M778" s="14">
        <f t="shared" si="158"/>
        <v>100</v>
      </c>
    </row>
    <row r="779" spans="1:13" ht="17.25" customHeight="1">
      <c r="A779" s="15" t="s">
        <v>202</v>
      </c>
      <c r="B779" s="13" t="s">
        <v>49</v>
      </c>
      <c r="C779" s="1">
        <v>18000</v>
      </c>
      <c r="D779" s="1"/>
      <c r="E779" s="1">
        <f t="shared" si="159"/>
        <v>18000</v>
      </c>
      <c r="F779" s="1">
        <v>18000</v>
      </c>
      <c r="G779" s="1"/>
      <c r="H779" s="1">
        <f t="shared" si="160"/>
        <v>18000</v>
      </c>
      <c r="I779" s="1"/>
      <c r="J779" s="1"/>
      <c r="K779" s="14">
        <f t="shared" si="157"/>
        <v>100</v>
      </c>
      <c r="L779" s="14"/>
      <c r="M779" s="14">
        <f t="shared" si="158"/>
        <v>100</v>
      </c>
    </row>
    <row r="780" spans="1:13" ht="17.25" customHeight="1">
      <c r="A780" s="44" t="s">
        <v>201</v>
      </c>
      <c r="B780" s="13" t="s">
        <v>51</v>
      </c>
      <c r="C780" s="1">
        <v>54792</v>
      </c>
      <c r="D780" s="1"/>
      <c r="E780" s="1">
        <f t="shared" si="159"/>
        <v>54792</v>
      </c>
      <c r="F780" s="1">
        <v>54792</v>
      </c>
      <c r="G780" s="1"/>
      <c r="H780" s="1">
        <f t="shared" si="160"/>
        <v>54792</v>
      </c>
      <c r="I780" s="1"/>
      <c r="J780" s="1"/>
      <c r="K780" s="14">
        <f t="shared" si="157"/>
        <v>100</v>
      </c>
      <c r="L780" s="14"/>
      <c r="M780" s="14">
        <f t="shared" si="158"/>
        <v>100</v>
      </c>
    </row>
    <row r="781" spans="1:13" ht="17.25" customHeight="1">
      <c r="A781" s="15" t="s">
        <v>124</v>
      </c>
      <c r="B781" s="13" t="s">
        <v>52</v>
      </c>
      <c r="C781" s="1">
        <v>7791</v>
      </c>
      <c r="D781" s="1"/>
      <c r="E781" s="1">
        <f t="shared" si="159"/>
        <v>7791</v>
      </c>
      <c r="F781" s="1">
        <v>7791</v>
      </c>
      <c r="G781" s="1"/>
      <c r="H781" s="1">
        <f t="shared" si="160"/>
        <v>7791</v>
      </c>
      <c r="I781" s="1"/>
      <c r="J781" s="1"/>
      <c r="K781" s="14">
        <f t="shared" si="157"/>
        <v>100</v>
      </c>
      <c r="L781" s="14"/>
      <c r="M781" s="14">
        <f t="shared" si="158"/>
        <v>100</v>
      </c>
    </row>
    <row r="782" spans="1:13" ht="17.25" customHeight="1">
      <c r="A782" s="15" t="s">
        <v>198</v>
      </c>
      <c r="B782" s="13" t="s">
        <v>53</v>
      </c>
      <c r="C782" s="1">
        <v>430000</v>
      </c>
      <c r="D782" s="1"/>
      <c r="E782" s="1">
        <f t="shared" si="159"/>
        <v>430000</v>
      </c>
      <c r="F782" s="1">
        <v>409955</v>
      </c>
      <c r="G782" s="1"/>
      <c r="H782" s="1">
        <f t="shared" si="160"/>
        <v>409955</v>
      </c>
      <c r="I782" s="1"/>
      <c r="J782" s="1"/>
      <c r="K782" s="14">
        <f t="shared" si="157"/>
        <v>95.33837209302327</v>
      </c>
      <c r="L782" s="14"/>
      <c r="M782" s="14">
        <f t="shared" si="158"/>
        <v>95.33837209302327</v>
      </c>
    </row>
    <row r="783" spans="1:13" ht="16.5" customHeight="1">
      <c r="A783" s="15" t="s">
        <v>122</v>
      </c>
      <c r="B783" s="13" t="s">
        <v>32</v>
      </c>
      <c r="C783" s="1">
        <v>220000</v>
      </c>
      <c r="D783" s="1"/>
      <c r="E783" s="1">
        <f t="shared" si="159"/>
        <v>220000</v>
      </c>
      <c r="F783" s="1">
        <v>219510</v>
      </c>
      <c r="G783" s="1"/>
      <c r="H783" s="1">
        <f t="shared" si="160"/>
        <v>219510</v>
      </c>
      <c r="I783" s="1"/>
      <c r="J783" s="1"/>
      <c r="K783" s="14">
        <f t="shared" si="157"/>
        <v>99.77727272727273</v>
      </c>
      <c r="L783" s="14"/>
      <c r="M783" s="14">
        <f t="shared" si="158"/>
        <v>99.77727272727273</v>
      </c>
    </row>
    <row r="784" spans="1:13" ht="17.25" customHeight="1">
      <c r="A784" s="1"/>
      <c r="B784" s="45"/>
      <c r="C784" s="1"/>
      <c r="D784" s="1"/>
      <c r="E784" s="1"/>
      <c r="F784" s="1"/>
      <c r="G784" s="1"/>
      <c r="H784" s="1"/>
      <c r="I784" s="1"/>
      <c r="J784" s="1"/>
      <c r="K784" s="14"/>
      <c r="L784" s="14"/>
      <c r="M784" s="14"/>
    </row>
    <row r="785" spans="1:13" s="42" customFormat="1" ht="17.25" customHeight="1">
      <c r="A785" s="41" t="s">
        <v>22</v>
      </c>
      <c r="B785" s="48">
        <v>75045</v>
      </c>
      <c r="C785" s="2">
        <f>SUM(C786:C787)</f>
        <v>0</v>
      </c>
      <c r="D785" s="2">
        <f>SUM(D786:D787)</f>
        <v>15714</v>
      </c>
      <c r="E785" s="2">
        <f>SUM(C785:D785)</f>
        <v>15714</v>
      </c>
      <c r="F785" s="2">
        <f>SUM(F786:F787)</f>
        <v>0</v>
      </c>
      <c r="G785" s="2">
        <f>SUM(G786:G787)</f>
        <v>15713</v>
      </c>
      <c r="H785" s="2">
        <f>SUM(F785:G785)</f>
        <v>15713</v>
      </c>
      <c r="I785" s="2">
        <f>SUM(I786:I787)</f>
        <v>0</v>
      </c>
      <c r="J785" s="2">
        <f>SUM(J786:J787)</f>
        <v>0</v>
      </c>
      <c r="K785" s="33"/>
      <c r="L785" s="33">
        <f aca="true" t="shared" si="161" ref="L785:L793">G785/D785*100</f>
        <v>99.99363624793179</v>
      </c>
      <c r="M785" s="33">
        <f aca="true" t="shared" si="162" ref="M785:M793">H785/E785*100</f>
        <v>99.99363624793179</v>
      </c>
    </row>
    <row r="786" spans="1:13" s="29" customFormat="1" ht="17.25" customHeight="1">
      <c r="A786" s="43" t="s">
        <v>186</v>
      </c>
      <c r="B786" s="47"/>
      <c r="C786" s="3">
        <f>SUM(C789:C790)</f>
        <v>0</v>
      </c>
      <c r="D786" s="3">
        <f>SUM(D789:D790)</f>
        <v>1160</v>
      </c>
      <c r="E786" s="3">
        <f>SUM(C786:D786)</f>
        <v>1160</v>
      </c>
      <c r="F786" s="3">
        <f>SUM(F789:F790)</f>
        <v>0</v>
      </c>
      <c r="G786" s="3">
        <f>SUM(G789:G790)</f>
        <v>1160</v>
      </c>
      <c r="H786" s="3">
        <f>SUM(F786:G786)</f>
        <v>1160</v>
      </c>
      <c r="I786" s="3">
        <f>SUM(I789:I790)</f>
        <v>0</v>
      </c>
      <c r="J786" s="3">
        <f>SUM(J789:J790)</f>
        <v>0</v>
      </c>
      <c r="K786" s="28"/>
      <c r="L786" s="28">
        <f t="shared" si="161"/>
        <v>100</v>
      </c>
      <c r="M786" s="28">
        <f t="shared" si="162"/>
        <v>100</v>
      </c>
    </row>
    <row r="787" spans="1:13" s="29" customFormat="1" ht="17.25" customHeight="1">
      <c r="A787" s="43" t="s">
        <v>185</v>
      </c>
      <c r="B787" s="47"/>
      <c r="C787" s="3">
        <f>SUM(C791:C793)+C788</f>
        <v>0</v>
      </c>
      <c r="D787" s="3">
        <f>SUM(D791:D793)+D788</f>
        <v>14554</v>
      </c>
      <c r="E787" s="3">
        <f>SUM(C787:D787)</f>
        <v>14554</v>
      </c>
      <c r="F787" s="3">
        <f>SUM(F791:F793)+F788</f>
        <v>0</v>
      </c>
      <c r="G787" s="3">
        <f>SUM(G791:G793)+G788</f>
        <v>14553</v>
      </c>
      <c r="H787" s="3">
        <f>SUM(F787:G787)</f>
        <v>14553</v>
      </c>
      <c r="I787" s="3">
        <f>SUM(I791:I793)+I788</f>
        <v>0</v>
      </c>
      <c r="J787" s="3">
        <f>SUM(J791:J793)+J788</f>
        <v>0</v>
      </c>
      <c r="K787" s="28"/>
      <c r="L787" s="28">
        <f t="shared" si="161"/>
        <v>99.99312903669095</v>
      </c>
      <c r="M787" s="28">
        <f t="shared" si="162"/>
        <v>99.99312903669095</v>
      </c>
    </row>
    <row r="788" spans="1:13" ht="17.25" customHeight="1">
      <c r="A788" s="56" t="s">
        <v>211</v>
      </c>
      <c r="B788" s="13" t="s">
        <v>41</v>
      </c>
      <c r="C788" s="1"/>
      <c r="D788" s="1">
        <v>1253</v>
      </c>
      <c r="E788" s="1">
        <f aca="true" t="shared" si="163" ref="E788:E793">C788+D788</f>
        <v>1253</v>
      </c>
      <c r="F788" s="1"/>
      <c r="G788" s="1">
        <v>1252</v>
      </c>
      <c r="H788" s="1">
        <f aca="true" t="shared" si="164" ref="H788:H793">F788+G788</f>
        <v>1252</v>
      </c>
      <c r="I788" s="1"/>
      <c r="J788" s="1"/>
      <c r="K788" s="14"/>
      <c r="L788" s="14">
        <f t="shared" si="161"/>
        <v>99.92019154030328</v>
      </c>
      <c r="M788" s="14">
        <f t="shared" si="162"/>
        <v>99.92019154030328</v>
      </c>
    </row>
    <row r="789" spans="1:13" ht="17.25" customHeight="1">
      <c r="A789" s="44" t="s">
        <v>201</v>
      </c>
      <c r="B789" s="13" t="s">
        <v>51</v>
      </c>
      <c r="C789" s="1"/>
      <c r="D789" s="1">
        <v>1008</v>
      </c>
      <c r="E789" s="1">
        <f t="shared" si="163"/>
        <v>1008</v>
      </c>
      <c r="F789" s="1"/>
      <c r="G789" s="1">
        <v>1008</v>
      </c>
      <c r="H789" s="1">
        <f t="shared" si="164"/>
        <v>1008</v>
      </c>
      <c r="I789" s="1"/>
      <c r="J789" s="1"/>
      <c r="K789" s="14"/>
      <c r="L789" s="14">
        <f t="shared" si="161"/>
        <v>100</v>
      </c>
      <c r="M789" s="14">
        <f t="shared" si="162"/>
        <v>100</v>
      </c>
    </row>
    <row r="790" spans="1:13" ht="17.25" customHeight="1">
      <c r="A790" s="15" t="s">
        <v>124</v>
      </c>
      <c r="B790" s="13" t="s">
        <v>52</v>
      </c>
      <c r="C790" s="1"/>
      <c r="D790" s="1">
        <v>152</v>
      </c>
      <c r="E790" s="1">
        <f t="shared" si="163"/>
        <v>152</v>
      </c>
      <c r="F790" s="1"/>
      <c r="G790" s="1">
        <v>152</v>
      </c>
      <c r="H790" s="1">
        <f t="shared" si="164"/>
        <v>152</v>
      </c>
      <c r="I790" s="1"/>
      <c r="J790" s="1"/>
      <c r="K790" s="14"/>
      <c r="L790" s="14">
        <f t="shared" si="161"/>
        <v>100</v>
      </c>
      <c r="M790" s="14">
        <f t="shared" si="162"/>
        <v>100</v>
      </c>
    </row>
    <row r="791" spans="1:13" ht="17.25" customHeight="1">
      <c r="A791" s="15" t="s">
        <v>198</v>
      </c>
      <c r="B791" s="13" t="s">
        <v>53</v>
      </c>
      <c r="C791" s="1"/>
      <c r="D791" s="1">
        <v>1959</v>
      </c>
      <c r="E791" s="1">
        <f t="shared" si="163"/>
        <v>1959</v>
      </c>
      <c r="F791" s="1"/>
      <c r="G791" s="1">
        <v>1959</v>
      </c>
      <c r="H791" s="1">
        <f t="shared" si="164"/>
        <v>1959</v>
      </c>
      <c r="I791" s="1"/>
      <c r="J791" s="1"/>
      <c r="K791" s="14"/>
      <c r="L791" s="14">
        <f t="shared" si="161"/>
        <v>100</v>
      </c>
      <c r="M791" s="14">
        <f t="shared" si="162"/>
        <v>100</v>
      </c>
    </row>
    <row r="792" spans="1:13" ht="17.25" customHeight="1">
      <c r="A792" s="15" t="s">
        <v>162</v>
      </c>
      <c r="B792" s="13" t="s">
        <v>163</v>
      </c>
      <c r="C792" s="1"/>
      <c r="D792" s="1">
        <v>1155</v>
      </c>
      <c r="E792" s="1">
        <f t="shared" si="163"/>
        <v>1155</v>
      </c>
      <c r="F792" s="1"/>
      <c r="G792" s="1">
        <v>1155</v>
      </c>
      <c r="H792" s="1">
        <f t="shared" si="164"/>
        <v>1155</v>
      </c>
      <c r="I792" s="1"/>
      <c r="J792" s="1"/>
      <c r="K792" s="14"/>
      <c r="L792" s="14">
        <f t="shared" si="161"/>
        <v>100</v>
      </c>
      <c r="M792" s="14">
        <f t="shared" si="162"/>
        <v>100</v>
      </c>
    </row>
    <row r="793" spans="1:13" ht="17.25" customHeight="1">
      <c r="A793" s="15" t="s">
        <v>122</v>
      </c>
      <c r="B793" s="13" t="s">
        <v>32</v>
      </c>
      <c r="C793" s="1"/>
      <c r="D793" s="1">
        <v>10187</v>
      </c>
      <c r="E793" s="1">
        <f t="shared" si="163"/>
        <v>10187</v>
      </c>
      <c r="F793" s="1"/>
      <c r="G793" s="1">
        <v>10187</v>
      </c>
      <c r="H793" s="1">
        <f t="shared" si="164"/>
        <v>10187</v>
      </c>
      <c r="I793" s="1"/>
      <c r="J793" s="1"/>
      <c r="K793" s="14"/>
      <c r="L793" s="14">
        <f t="shared" si="161"/>
        <v>100</v>
      </c>
      <c r="M793" s="14">
        <f t="shared" si="162"/>
        <v>100</v>
      </c>
    </row>
    <row r="794" spans="1:13" ht="17.25" customHeight="1">
      <c r="A794" s="1"/>
      <c r="B794" s="44"/>
      <c r="C794" s="1"/>
      <c r="D794" s="1"/>
      <c r="E794" s="1"/>
      <c r="F794" s="1"/>
      <c r="G794" s="1"/>
      <c r="H794" s="1"/>
      <c r="I794" s="1"/>
      <c r="J794" s="1"/>
      <c r="K794" s="14"/>
      <c r="L794" s="14"/>
      <c r="M794" s="14"/>
    </row>
    <row r="795" spans="1:13" ht="17.25" customHeight="1">
      <c r="A795" s="2" t="s">
        <v>254</v>
      </c>
      <c r="B795" s="41" t="s">
        <v>65</v>
      </c>
      <c r="C795" s="2">
        <f>SUM(C796:C798)</f>
        <v>213609</v>
      </c>
      <c r="D795" s="2">
        <f>SUM(D796:D798)</f>
        <v>4735700</v>
      </c>
      <c r="E795" s="2">
        <f>SUM(C795:D795)</f>
        <v>4949309</v>
      </c>
      <c r="F795" s="2">
        <f>SUM(F796:F798)</f>
        <v>213359</v>
      </c>
      <c r="G795" s="2">
        <f>SUM(G796:G798)</f>
        <v>4735693</v>
      </c>
      <c r="H795" s="2">
        <f>SUM(F795:G795)</f>
        <v>4949052</v>
      </c>
      <c r="I795" s="2">
        <f>SUM(I796:I798)</f>
        <v>280768</v>
      </c>
      <c r="J795" s="2">
        <f>SUM(J796:J798)</f>
        <v>0</v>
      </c>
      <c r="K795" s="33">
        <f>F795/C795*100</f>
        <v>99.88296373280153</v>
      </c>
      <c r="L795" s="33">
        <f>G795/D795*100</f>
        <v>99.99985218658276</v>
      </c>
      <c r="M795" s="33">
        <f>H795/E795*100</f>
        <v>99.99480735593596</v>
      </c>
    </row>
    <row r="796" spans="1:13" s="29" customFormat="1" ht="17.25" customHeight="1">
      <c r="A796" s="3" t="s">
        <v>186</v>
      </c>
      <c r="B796" s="47"/>
      <c r="C796" s="3">
        <f>SUM(C807)</f>
        <v>0</v>
      </c>
      <c r="D796" s="3">
        <f>SUM(D807)</f>
        <v>3450056</v>
      </c>
      <c r="E796" s="3">
        <f>SUM(C796:D796)</f>
        <v>3450056</v>
      </c>
      <c r="F796" s="3">
        <f>SUM(F807)</f>
        <v>0</v>
      </c>
      <c r="G796" s="3">
        <f>SUM(G807)</f>
        <v>3450055</v>
      </c>
      <c r="H796" s="3">
        <f>SUM(F796:G796)</f>
        <v>3450055</v>
      </c>
      <c r="I796" s="3">
        <f>SUM(I807)</f>
        <v>270034</v>
      </c>
      <c r="J796" s="3">
        <f>SUM(J807)</f>
        <v>0</v>
      </c>
      <c r="K796" s="28"/>
      <c r="L796" s="28">
        <f aca="true" t="shared" si="165" ref="L796:M798">G796/D796*100</f>
        <v>99.99997101496324</v>
      </c>
      <c r="M796" s="28">
        <f t="shared" si="165"/>
        <v>99.99997101496324</v>
      </c>
    </row>
    <row r="797" spans="1:13" s="29" customFormat="1" ht="17.25" customHeight="1">
      <c r="A797" s="3" t="s">
        <v>185</v>
      </c>
      <c r="B797" s="47"/>
      <c r="C797" s="3">
        <f>SUM(C801+C808+C834+C841)</f>
        <v>188609</v>
      </c>
      <c r="D797" s="3">
        <f>SUM(D801+D808+D834+D841)</f>
        <v>1225644</v>
      </c>
      <c r="E797" s="3">
        <f>SUM(C797:D797)</f>
        <v>1414253</v>
      </c>
      <c r="F797" s="3">
        <f>SUM(F801+F808+F834+F841)</f>
        <v>188359</v>
      </c>
      <c r="G797" s="3">
        <f>SUM(G801+G808+G834+G841)</f>
        <v>1225638</v>
      </c>
      <c r="H797" s="3">
        <f>SUM(F797:G797)</f>
        <v>1413997</v>
      </c>
      <c r="I797" s="3">
        <f>SUM(I801+I808+I834+I841)</f>
        <v>10734</v>
      </c>
      <c r="J797" s="3">
        <f>SUM(J801+J808+J834+J841)</f>
        <v>0</v>
      </c>
      <c r="K797" s="28">
        <f>F797/C797*100</f>
        <v>99.8674506518777</v>
      </c>
      <c r="L797" s="28">
        <f t="shared" si="165"/>
        <v>99.99951046143904</v>
      </c>
      <c r="M797" s="28">
        <f t="shared" si="165"/>
        <v>99.98189857118918</v>
      </c>
    </row>
    <row r="798" spans="1:13" s="29" customFormat="1" ht="17.25" customHeight="1">
      <c r="A798" s="3" t="s">
        <v>187</v>
      </c>
      <c r="B798" s="47"/>
      <c r="C798" s="3">
        <f>SUM(C802+C835)</f>
        <v>25000</v>
      </c>
      <c r="D798" s="3">
        <f>SUM(D802+D835)</f>
        <v>60000</v>
      </c>
      <c r="E798" s="3">
        <f>SUM(C798:D798)</f>
        <v>85000</v>
      </c>
      <c r="F798" s="3">
        <f>SUM(F802+F835)</f>
        <v>25000</v>
      </c>
      <c r="G798" s="3">
        <f>SUM(G802+G835)</f>
        <v>60000</v>
      </c>
      <c r="H798" s="3">
        <f>SUM(F798:G798)</f>
        <v>85000</v>
      </c>
      <c r="I798" s="3">
        <f>SUM(I802+I835)</f>
        <v>0</v>
      </c>
      <c r="J798" s="3">
        <f>SUM(J802+J835)</f>
        <v>0</v>
      </c>
      <c r="K798" s="28">
        <f>F798/C798*100</f>
        <v>100</v>
      </c>
      <c r="L798" s="28">
        <f t="shared" si="165"/>
        <v>100</v>
      </c>
      <c r="M798" s="28">
        <f t="shared" si="165"/>
        <v>100</v>
      </c>
    </row>
    <row r="799" spans="1:13" ht="17.25" customHeight="1">
      <c r="A799" s="37"/>
      <c r="B799" s="41"/>
      <c r="C799" s="2"/>
      <c r="D799" s="2"/>
      <c r="E799" s="2"/>
      <c r="F799" s="2"/>
      <c r="G799" s="2"/>
      <c r="H799" s="2"/>
      <c r="I799" s="2"/>
      <c r="J799" s="2"/>
      <c r="K799" s="33"/>
      <c r="L799" s="33"/>
      <c r="M799" s="33"/>
    </row>
    <row r="800" spans="1:13" s="42" customFormat="1" ht="17.25" customHeight="1">
      <c r="A800" s="41" t="s">
        <v>145</v>
      </c>
      <c r="B800" s="48">
        <v>75405</v>
      </c>
      <c r="C800" s="2">
        <f>SUM(C803:C804)</f>
        <v>125400</v>
      </c>
      <c r="D800" s="2">
        <f>SUM(D803:D804)</f>
        <v>0</v>
      </c>
      <c r="E800" s="2">
        <f>SUM(C800:D800)</f>
        <v>125400</v>
      </c>
      <c r="F800" s="2">
        <f>SUM(F803:F804)</f>
        <v>125400</v>
      </c>
      <c r="G800" s="2">
        <f>SUM(G803:G804)</f>
        <v>0</v>
      </c>
      <c r="H800" s="2">
        <f>SUM(F800:G800)</f>
        <v>125400</v>
      </c>
      <c r="I800" s="2">
        <f>SUM(I803:I804)</f>
        <v>0</v>
      </c>
      <c r="J800" s="2">
        <f>SUM(J803:J804)</f>
        <v>0</v>
      </c>
      <c r="K800" s="33">
        <f>F800/C800*100</f>
        <v>100</v>
      </c>
      <c r="L800" s="33"/>
      <c r="M800" s="33">
        <f>H800/E800*100</f>
        <v>100</v>
      </c>
    </row>
    <row r="801" spans="1:13" s="29" customFormat="1" ht="17.25" customHeight="1">
      <c r="A801" s="43" t="s">
        <v>185</v>
      </c>
      <c r="B801" s="47"/>
      <c r="C801" s="3">
        <f>SUM(C803)</f>
        <v>100400</v>
      </c>
      <c r="D801" s="3">
        <f>SUM(D803)</f>
        <v>0</v>
      </c>
      <c r="E801" s="3">
        <f>SUM(C801:D801)</f>
        <v>100400</v>
      </c>
      <c r="F801" s="3">
        <f>SUM(F803)</f>
        <v>100400</v>
      </c>
      <c r="G801" s="3">
        <f>SUM(G803)</f>
        <v>0</v>
      </c>
      <c r="H801" s="3">
        <f>SUM(F801:G801)</f>
        <v>100400</v>
      </c>
      <c r="I801" s="3">
        <f>SUM(I803)</f>
        <v>0</v>
      </c>
      <c r="J801" s="3">
        <f>SUM(J803)</f>
        <v>0</v>
      </c>
      <c r="K801" s="28">
        <f>F801/C801*100</f>
        <v>100</v>
      </c>
      <c r="L801" s="28"/>
      <c r="M801" s="28">
        <f>H801/E801*100</f>
        <v>100</v>
      </c>
    </row>
    <row r="802" spans="1:13" s="29" customFormat="1" ht="17.25" customHeight="1">
      <c r="A802" s="43" t="s">
        <v>187</v>
      </c>
      <c r="B802" s="47"/>
      <c r="C802" s="3">
        <f>SUM(C804)</f>
        <v>25000</v>
      </c>
      <c r="D802" s="3">
        <f>SUM(D804)</f>
        <v>0</v>
      </c>
      <c r="E802" s="3">
        <f>SUM(C802:D802)</f>
        <v>25000</v>
      </c>
      <c r="F802" s="3">
        <f>SUM(F804)</f>
        <v>25000</v>
      </c>
      <c r="G802" s="3">
        <f>SUM(G804)</f>
        <v>0</v>
      </c>
      <c r="H802" s="3">
        <f>SUM(F802:G802)</f>
        <v>25000</v>
      </c>
      <c r="I802" s="3">
        <f>SUM(I804)</f>
        <v>0</v>
      </c>
      <c r="J802" s="3">
        <f>SUM(J804)</f>
        <v>0</v>
      </c>
      <c r="K802" s="28">
        <f>F802/C802*100</f>
        <v>100</v>
      </c>
      <c r="L802" s="28"/>
      <c r="M802" s="28">
        <f>H802/E802*100</f>
        <v>100</v>
      </c>
    </row>
    <row r="803" spans="1:13" ht="17.25" customHeight="1">
      <c r="A803" s="44" t="s">
        <v>255</v>
      </c>
      <c r="B803" s="13" t="s">
        <v>146</v>
      </c>
      <c r="C803" s="1">
        <v>100400</v>
      </c>
      <c r="D803" s="2"/>
      <c r="E803" s="1">
        <f>SUM(C803:D803)</f>
        <v>100400</v>
      </c>
      <c r="F803" s="1">
        <v>100400</v>
      </c>
      <c r="G803" s="2"/>
      <c r="H803" s="1">
        <f>SUM(F803:G803)</f>
        <v>100400</v>
      </c>
      <c r="I803" s="2"/>
      <c r="J803" s="2"/>
      <c r="K803" s="14">
        <f>F803/C803*100</f>
        <v>100</v>
      </c>
      <c r="L803" s="14"/>
      <c r="M803" s="14">
        <f>H803/E803*100</f>
        <v>100</v>
      </c>
    </row>
    <row r="804" spans="1:13" ht="17.25" customHeight="1">
      <c r="A804" s="44" t="s">
        <v>262</v>
      </c>
      <c r="B804" s="13" t="s">
        <v>263</v>
      </c>
      <c r="C804" s="1">
        <v>25000</v>
      </c>
      <c r="D804" s="2"/>
      <c r="E804" s="1">
        <f>SUM(C804:D804)</f>
        <v>25000</v>
      </c>
      <c r="F804" s="1">
        <v>25000</v>
      </c>
      <c r="G804" s="2"/>
      <c r="H804" s="1">
        <f>SUM(F804:G804)</f>
        <v>25000</v>
      </c>
      <c r="I804" s="2"/>
      <c r="J804" s="2"/>
      <c r="K804" s="14">
        <f>F804/C804*100</f>
        <v>100</v>
      </c>
      <c r="L804" s="14"/>
      <c r="M804" s="14">
        <f>H804/E804*100</f>
        <v>100</v>
      </c>
    </row>
    <row r="805" spans="1:13" ht="17.25" customHeight="1">
      <c r="A805" s="1"/>
      <c r="B805" s="4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4"/>
    </row>
    <row r="806" spans="1:13" s="42" customFormat="1" ht="17.25" customHeight="1">
      <c r="A806" s="41" t="s">
        <v>256</v>
      </c>
      <c r="B806" s="48">
        <v>75411</v>
      </c>
      <c r="C806" s="2">
        <f>SUM(C807:C808)</f>
        <v>84000</v>
      </c>
      <c r="D806" s="2">
        <f>SUM(D807:D808)</f>
        <v>4675700</v>
      </c>
      <c r="E806" s="2">
        <f>SUM(C806:D806)</f>
        <v>4759700</v>
      </c>
      <c r="F806" s="2">
        <f>SUM(F807:F808)</f>
        <v>84000</v>
      </c>
      <c r="G806" s="2">
        <f>SUM(G807:G808)</f>
        <v>4675693</v>
      </c>
      <c r="H806" s="2">
        <f>SUM(F806:G806)</f>
        <v>4759693</v>
      </c>
      <c r="I806" s="2">
        <f>SUM(I807:I808)</f>
        <v>280768</v>
      </c>
      <c r="J806" s="2">
        <f>SUM(J807:J808)</f>
        <v>0</v>
      </c>
      <c r="K806" s="33">
        <f>F806/C806*100</f>
        <v>100</v>
      </c>
      <c r="L806" s="33">
        <f>G806/D806*100</f>
        <v>99.99985028979617</v>
      </c>
      <c r="M806" s="33">
        <f>H806/E806*100</f>
        <v>99.99985293190747</v>
      </c>
    </row>
    <row r="807" spans="1:13" s="29" customFormat="1" ht="17.25" customHeight="1">
      <c r="A807" s="43" t="s">
        <v>186</v>
      </c>
      <c r="B807" s="47"/>
      <c r="C807" s="3">
        <f>SUM(C810:C818)</f>
        <v>0</v>
      </c>
      <c r="D807" s="3">
        <f>SUM(D810:D818)</f>
        <v>3450056</v>
      </c>
      <c r="E807" s="3">
        <f>SUM(C807:D807)</f>
        <v>3450056</v>
      </c>
      <c r="F807" s="3">
        <f>SUM(F810:F818)</f>
        <v>0</v>
      </c>
      <c r="G807" s="3">
        <f>SUM(G810:G818)</f>
        <v>3450055</v>
      </c>
      <c r="H807" s="3">
        <f>SUM(F807:G807)</f>
        <v>3450055</v>
      </c>
      <c r="I807" s="3">
        <f>SUM(I810:I818)</f>
        <v>270034</v>
      </c>
      <c r="J807" s="3">
        <f>SUM(J810:J818)</f>
        <v>0</v>
      </c>
      <c r="K807" s="28"/>
      <c r="L807" s="28">
        <f aca="true" t="shared" si="166" ref="L807:L831">G807/D807*100</f>
        <v>99.99997101496324</v>
      </c>
      <c r="M807" s="28">
        <f aca="true" t="shared" si="167" ref="M807:M831">H807/E807*100</f>
        <v>99.99997101496324</v>
      </c>
    </row>
    <row r="808" spans="1:13" s="29" customFormat="1" ht="17.25" customHeight="1">
      <c r="A808" s="43" t="s">
        <v>185</v>
      </c>
      <c r="B808" s="47"/>
      <c r="C808" s="3">
        <f>SUM(C819:C831)+C809</f>
        <v>84000</v>
      </c>
      <c r="D808" s="3">
        <f>SUM(D819:D831)+D809</f>
        <v>1225644</v>
      </c>
      <c r="E808" s="3">
        <f>SUM(C808:D808)</f>
        <v>1309644</v>
      </c>
      <c r="F808" s="3">
        <f>SUM(F819:F831)+F809</f>
        <v>84000</v>
      </c>
      <c r="G808" s="3">
        <f>SUM(G819:G831)+G809</f>
        <v>1225638</v>
      </c>
      <c r="H808" s="3">
        <f>SUM(F808:G808)</f>
        <v>1309638</v>
      </c>
      <c r="I808" s="3">
        <f>SUM(I819:I831)+I809</f>
        <v>10734</v>
      </c>
      <c r="J808" s="3">
        <f>SUM(J819:J831)+J809</f>
        <v>0</v>
      </c>
      <c r="K808" s="28">
        <f>F808/C808*100</f>
        <v>100</v>
      </c>
      <c r="L808" s="28">
        <f t="shared" si="166"/>
        <v>99.99951046143904</v>
      </c>
      <c r="M808" s="28">
        <f t="shared" si="167"/>
        <v>99.99954186023072</v>
      </c>
    </row>
    <row r="809" spans="1:13" ht="17.25" customHeight="1">
      <c r="A809" s="56" t="s">
        <v>283</v>
      </c>
      <c r="B809" s="13" t="s">
        <v>69</v>
      </c>
      <c r="C809" s="1"/>
      <c r="D809" s="1">
        <v>588813</v>
      </c>
      <c r="E809" s="1">
        <f aca="true" t="shared" si="168" ref="E809:E838">C809+D809</f>
        <v>588813</v>
      </c>
      <c r="F809" s="1"/>
      <c r="G809" s="1">
        <v>588813</v>
      </c>
      <c r="H809" s="1">
        <f aca="true" t="shared" si="169" ref="H809:H838">F809+G809</f>
        <v>588813</v>
      </c>
      <c r="I809" s="1"/>
      <c r="J809" s="1"/>
      <c r="K809" s="14"/>
      <c r="L809" s="14">
        <f t="shared" si="166"/>
        <v>100</v>
      </c>
      <c r="M809" s="14">
        <f t="shared" si="167"/>
        <v>100</v>
      </c>
    </row>
    <row r="810" spans="1:13" ht="17.25" customHeight="1">
      <c r="A810" s="15" t="s">
        <v>200</v>
      </c>
      <c r="B810" s="13" t="s">
        <v>48</v>
      </c>
      <c r="C810" s="1"/>
      <c r="D810" s="1">
        <v>8407</v>
      </c>
      <c r="E810" s="1">
        <f t="shared" si="168"/>
        <v>8407</v>
      </c>
      <c r="F810" s="1"/>
      <c r="G810" s="1">
        <v>8407</v>
      </c>
      <c r="H810" s="1">
        <f t="shared" si="169"/>
        <v>8407</v>
      </c>
      <c r="I810" s="1"/>
      <c r="J810" s="1"/>
      <c r="K810" s="14"/>
      <c r="L810" s="14">
        <f t="shared" si="166"/>
        <v>100</v>
      </c>
      <c r="M810" s="14">
        <f t="shared" si="167"/>
        <v>100</v>
      </c>
    </row>
    <row r="811" spans="1:13" ht="17.25" customHeight="1">
      <c r="A811" s="15" t="s">
        <v>253</v>
      </c>
      <c r="B811" s="13" t="s">
        <v>96</v>
      </c>
      <c r="C811" s="1"/>
      <c r="D811" s="1">
        <v>15814</v>
      </c>
      <c r="E811" s="1">
        <f t="shared" si="168"/>
        <v>15814</v>
      </c>
      <c r="F811" s="1"/>
      <c r="G811" s="1">
        <v>15814</v>
      </c>
      <c r="H811" s="1">
        <f t="shared" si="169"/>
        <v>15814</v>
      </c>
      <c r="I811" s="1"/>
      <c r="J811" s="1"/>
      <c r="K811" s="14"/>
      <c r="L811" s="14">
        <f t="shared" si="166"/>
        <v>100</v>
      </c>
      <c r="M811" s="14">
        <f t="shared" si="167"/>
        <v>100</v>
      </c>
    </row>
    <row r="812" spans="1:13" ht="17.25" customHeight="1">
      <c r="A812" s="15" t="s">
        <v>202</v>
      </c>
      <c r="B812" s="13" t="s">
        <v>49</v>
      </c>
      <c r="C812" s="1"/>
      <c r="D812" s="1">
        <v>1900</v>
      </c>
      <c r="E812" s="1">
        <f t="shared" si="168"/>
        <v>1900</v>
      </c>
      <c r="F812" s="1"/>
      <c r="G812" s="1">
        <v>1900</v>
      </c>
      <c r="H812" s="1">
        <f t="shared" si="169"/>
        <v>1900</v>
      </c>
      <c r="I812" s="1">
        <v>1951</v>
      </c>
      <c r="J812" s="1"/>
      <c r="K812" s="14"/>
      <c r="L812" s="14">
        <f t="shared" si="166"/>
        <v>100</v>
      </c>
      <c r="M812" s="14">
        <f t="shared" si="167"/>
        <v>100</v>
      </c>
    </row>
    <row r="813" spans="1:13" ht="17.25" customHeight="1">
      <c r="A813" s="44" t="s">
        <v>132</v>
      </c>
      <c r="B813" s="13" t="s">
        <v>50</v>
      </c>
      <c r="C813" s="1"/>
      <c r="D813" s="1">
        <v>2982867</v>
      </c>
      <c r="E813" s="1">
        <f t="shared" si="168"/>
        <v>2982867</v>
      </c>
      <c r="F813" s="1"/>
      <c r="G813" s="1">
        <v>2982867</v>
      </c>
      <c r="H813" s="1">
        <f t="shared" si="169"/>
        <v>2982867</v>
      </c>
      <c r="I813" s="1">
        <v>17243</v>
      </c>
      <c r="J813" s="1"/>
      <c r="K813" s="14"/>
      <c r="L813" s="14">
        <f t="shared" si="166"/>
        <v>100</v>
      </c>
      <c r="M813" s="14">
        <f t="shared" si="167"/>
        <v>100</v>
      </c>
    </row>
    <row r="814" spans="1:13" ht="17.25" customHeight="1">
      <c r="A814" s="15" t="s">
        <v>257</v>
      </c>
      <c r="B814" s="13" t="s">
        <v>98</v>
      </c>
      <c r="C814" s="1"/>
      <c r="D814" s="1">
        <v>199141</v>
      </c>
      <c r="E814" s="1">
        <f t="shared" si="168"/>
        <v>199141</v>
      </c>
      <c r="F814" s="1"/>
      <c r="G814" s="1">
        <v>199141</v>
      </c>
      <c r="H814" s="1">
        <f t="shared" si="169"/>
        <v>199141</v>
      </c>
      <c r="I814" s="1">
        <v>3565</v>
      </c>
      <c r="J814" s="1"/>
      <c r="K814" s="14"/>
      <c r="L814" s="14">
        <f t="shared" si="166"/>
        <v>100</v>
      </c>
      <c r="M814" s="14">
        <f t="shared" si="167"/>
        <v>100</v>
      </c>
    </row>
    <row r="815" spans="1:13" ht="17.25" customHeight="1">
      <c r="A815" s="15" t="s">
        <v>258</v>
      </c>
      <c r="B815" s="13" t="s">
        <v>99</v>
      </c>
      <c r="C815" s="1"/>
      <c r="D815" s="1">
        <v>234733</v>
      </c>
      <c r="E815" s="1">
        <f t="shared" si="168"/>
        <v>234733</v>
      </c>
      <c r="F815" s="1"/>
      <c r="G815" s="1">
        <v>234733</v>
      </c>
      <c r="H815" s="1">
        <f t="shared" si="169"/>
        <v>234733</v>
      </c>
      <c r="I815" s="1">
        <v>246872</v>
      </c>
      <c r="J815" s="1"/>
      <c r="K815" s="14"/>
      <c r="L815" s="14">
        <f t="shared" si="166"/>
        <v>100</v>
      </c>
      <c r="M815" s="14">
        <f t="shared" si="167"/>
        <v>100</v>
      </c>
    </row>
    <row r="816" spans="1:13" ht="17.25" customHeight="1">
      <c r="A816" s="15" t="s">
        <v>259</v>
      </c>
      <c r="B816" s="13" t="s">
        <v>100</v>
      </c>
      <c r="C816" s="1"/>
      <c r="D816" s="1">
        <v>1908</v>
      </c>
      <c r="E816" s="1">
        <f t="shared" si="168"/>
        <v>1908</v>
      </c>
      <c r="F816" s="1"/>
      <c r="G816" s="1">
        <v>1908</v>
      </c>
      <c r="H816" s="1">
        <f t="shared" si="169"/>
        <v>1908</v>
      </c>
      <c r="I816" s="1"/>
      <c r="J816" s="1"/>
      <c r="K816" s="14"/>
      <c r="L816" s="14">
        <f t="shared" si="166"/>
        <v>100</v>
      </c>
      <c r="M816" s="14">
        <f t="shared" si="167"/>
        <v>100</v>
      </c>
    </row>
    <row r="817" spans="1:13" ht="17.25" customHeight="1">
      <c r="A817" s="44" t="s">
        <v>201</v>
      </c>
      <c r="B817" s="13" t="s">
        <v>51</v>
      </c>
      <c r="C817" s="1"/>
      <c r="D817" s="1">
        <v>4658</v>
      </c>
      <c r="E817" s="1">
        <f t="shared" si="168"/>
        <v>4658</v>
      </c>
      <c r="F817" s="1"/>
      <c r="G817" s="1">
        <v>4658</v>
      </c>
      <c r="H817" s="1">
        <f t="shared" si="169"/>
        <v>4658</v>
      </c>
      <c r="I817" s="1">
        <v>355</v>
      </c>
      <c r="J817" s="1"/>
      <c r="K817" s="14"/>
      <c r="L817" s="14">
        <f t="shared" si="166"/>
        <v>100</v>
      </c>
      <c r="M817" s="14">
        <f t="shared" si="167"/>
        <v>100</v>
      </c>
    </row>
    <row r="818" spans="1:13" ht="17.25" customHeight="1">
      <c r="A818" s="15" t="s">
        <v>124</v>
      </c>
      <c r="B818" s="13" t="s">
        <v>52</v>
      </c>
      <c r="C818" s="1"/>
      <c r="D818" s="1">
        <v>628</v>
      </c>
      <c r="E818" s="1">
        <f t="shared" si="168"/>
        <v>628</v>
      </c>
      <c r="F818" s="1"/>
      <c r="G818" s="1">
        <v>627</v>
      </c>
      <c r="H818" s="1">
        <f t="shared" si="169"/>
        <v>627</v>
      </c>
      <c r="I818" s="1">
        <v>48</v>
      </c>
      <c r="J818" s="1"/>
      <c r="K818" s="14"/>
      <c r="L818" s="14">
        <f t="shared" si="166"/>
        <v>99.84076433121018</v>
      </c>
      <c r="M818" s="14">
        <f t="shared" si="167"/>
        <v>99.84076433121018</v>
      </c>
    </row>
    <row r="819" spans="1:13" ht="17.25" customHeight="1">
      <c r="A819" s="15" t="s">
        <v>198</v>
      </c>
      <c r="B819" s="13" t="s">
        <v>53</v>
      </c>
      <c r="C819" s="1">
        <v>84000</v>
      </c>
      <c r="D819" s="1">
        <v>270615</v>
      </c>
      <c r="E819" s="1">
        <f t="shared" si="168"/>
        <v>354615</v>
      </c>
      <c r="F819" s="1">
        <v>84000</v>
      </c>
      <c r="G819" s="1">
        <v>270615</v>
      </c>
      <c r="H819" s="1">
        <f t="shared" si="169"/>
        <v>354615</v>
      </c>
      <c r="I819" s="1">
        <v>288</v>
      </c>
      <c r="J819" s="1"/>
      <c r="K819" s="14">
        <f>F819/C819*100</f>
        <v>100</v>
      </c>
      <c r="L819" s="14">
        <f t="shared" si="166"/>
        <v>100</v>
      </c>
      <c r="M819" s="14">
        <f t="shared" si="167"/>
        <v>100</v>
      </c>
    </row>
    <row r="820" spans="1:13" ht="17.25" customHeight="1">
      <c r="A820" s="15" t="s">
        <v>128</v>
      </c>
      <c r="B820" s="13" t="s">
        <v>79</v>
      </c>
      <c r="C820" s="1"/>
      <c r="D820" s="1">
        <v>3019</v>
      </c>
      <c r="E820" s="1">
        <f t="shared" si="168"/>
        <v>3019</v>
      </c>
      <c r="F820" s="1"/>
      <c r="G820" s="1">
        <v>3019</v>
      </c>
      <c r="H820" s="1">
        <f t="shared" si="169"/>
        <v>3019</v>
      </c>
      <c r="I820" s="1"/>
      <c r="J820" s="1"/>
      <c r="K820" s="14"/>
      <c r="L820" s="14">
        <f t="shared" si="166"/>
        <v>100</v>
      </c>
      <c r="M820" s="14">
        <f t="shared" si="167"/>
        <v>100</v>
      </c>
    </row>
    <row r="821" spans="1:13" ht="17.25" customHeight="1">
      <c r="A821" s="15" t="s">
        <v>284</v>
      </c>
      <c r="B821" s="13" t="s">
        <v>147</v>
      </c>
      <c r="C821" s="1"/>
      <c r="D821" s="1">
        <v>78180</v>
      </c>
      <c r="E821" s="1">
        <f t="shared" si="168"/>
        <v>78180</v>
      </c>
      <c r="F821" s="1"/>
      <c r="G821" s="1">
        <v>78179</v>
      </c>
      <c r="H821" s="1">
        <f t="shared" si="169"/>
        <v>78179</v>
      </c>
      <c r="I821" s="1"/>
      <c r="J821" s="1"/>
      <c r="K821" s="14"/>
      <c r="L821" s="14">
        <f t="shared" si="166"/>
        <v>99.99872090048606</v>
      </c>
      <c r="M821" s="14">
        <f t="shared" si="167"/>
        <v>99.99872090048606</v>
      </c>
    </row>
    <row r="822" spans="1:13" ht="17.25" customHeight="1">
      <c r="A822" s="15" t="s">
        <v>125</v>
      </c>
      <c r="B822" s="13" t="s">
        <v>55</v>
      </c>
      <c r="C822" s="1"/>
      <c r="D822" s="1">
        <v>117399</v>
      </c>
      <c r="E822" s="1">
        <f t="shared" si="168"/>
        <v>117399</v>
      </c>
      <c r="F822" s="1"/>
      <c r="G822" s="1">
        <v>117398</v>
      </c>
      <c r="H822" s="1">
        <f t="shared" si="169"/>
        <v>117398</v>
      </c>
      <c r="I822" s="1">
        <v>8296</v>
      </c>
      <c r="J822" s="1"/>
      <c r="K822" s="14"/>
      <c r="L822" s="14">
        <f t="shared" si="166"/>
        <v>99.99914820398811</v>
      </c>
      <c r="M822" s="14">
        <f t="shared" si="167"/>
        <v>99.99914820398811</v>
      </c>
    </row>
    <row r="823" spans="1:13" ht="17.25" customHeight="1">
      <c r="A823" s="44" t="s">
        <v>123</v>
      </c>
      <c r="B823" s="13" t="s">
        <v>37</v>
      </c>
      <c r="C823" s="1"/>
      <c r="D823" s="1">
        <v>33820</v>
      </c>
      <c r="E823" s="1">
        <f t="shared" si="168"/>
        <v>33820</v>
      </c>
      <c r="F823" s="1"/>
      <c r="G823" s="1">
        <v>33820</v>
      </c>
      <c r="H823" s="1">
        <f t="shared" si="169"/>
        <v>33820</v>
      </c>
      <c r="I823" s="1">
        <v>1080</v>
      </c>
      <c r="J823" s="1"/>
      <c r="K823" s="14"/>
      <c r="L823" s="14">
        <f t="shared" si="166"/>
        <v>100</v>
      </c>
      <c r="M823" s="14">
        <f t="shared" si="167"/>
        <v>100</v>
      </c>
    </row>
    <row r="824" spans="1:13" ht="17.25" customHeight="1">
      <c r="A824" s="44" t="s">
        <v>162</v>
      </c>
      <c r="B824" s="13" t="s">
        <v>163</v>
      </c>
      <c r="C824" s="1"/>
      <c r="D824" s="1">
        <v>27320</v>
      </c>
      <c r="E824" s="1">
        <f t="shared" si="168"/>
        <v>27320</v>
      </c>
      <c r="F824" s="1"/>
      <c r="G824" s="1">
        <v>27320</v>
      </c>
      <c r="H824" s="1">
        <f t="shared" si="169"/>
        <v>27320</v>
      </c>
      <c r="I824" s="1"/>
      <c r="J824" s="1"/>
      <c r="K824" s="14"/>
      <c r="L824" s="14">
        <f t="shared" si="166"/>
        <v>100</v>
      </c>
      <c r="M824" s="14">
        <f t="shared" si="167"/>
        <v>100</v>
      </c>
    </row>
    <row r="825" spans="1:13" ht="17.25" customHeight="1">
      <c r="A825" s="15" t="s">
        <v>122</v>
      </c>
      <c r="B825" s="13" t="s">
        <v>32</v>
      </c>
      <c r="C825" s="1"/>
      <c r="D825" s="1">
        <v>69808</v>
      </c>
      <c r="E825" s="1">
        <f t="shared" si="168"/>
        <v>69808</v>
      </c>
      <c r="F825" s="1"/>
      <c r="G825" s="1">
        <v>69808</v>
      </c>
      <c r="H825" s="1">
        <f t="shared" si="169"/>
        <v>69808</v>
      </c>
      <c r="I825" s="1">
        <v>1070</v>
      </c>
      <c r="J825" s="1"/>
      <c r="K825" s="14"/>
      <c r="L825" s="14">
        <f t="shared" si="166"/>
        <v>100</v>
      </c>
      <c r="M825" s="14">
        <f t="shared" si="167"/>
        <v>100</v>
      </c>
    </row>
    <row r="826" spans="1:13" ht="17.25" customHeight="1">
      <c r="A826" s="15" t="s">
        <v>164</v>
      </c>
      <c r="B826" s="13" t="s">
        <v>56</v>
      </c>
      <c r="C826" s="1"/>
      <c r="D826" s="1">
        <v>10273</v>
      </c>
      <c r="E826" s="1">
        <f t="shared" si="168"/>
        <v>10273</v>
      </c>
      <c r="F826" s="1"/>
      <c r="G826" s="1">
        <v>10272</v>
      </c>
      <c r="H826" s="1">
        <f t="shared" si="169"/>
        <v>10272</v>
      </c>
      <c r="I826" s="1"/>
      <c r="J826" s="1"/>
      <c r="K826" s="14"/>
      <c r="L826" s="14">
        <f t="shared" si="166"/>
        <v>99.9902657451572</v>
      </c>
      <c r="M826" s="14">
        <f t="shared" si="167"/>
        <v>99.9902657451572</v>
      </c>
    </row>
    <row r="827" spans="1:13" ht="17.25" customHeight="1">
      <c r="A827" s="15" t="s">
        <v>126</v>
      </c>
      <c r="B827" s="13" t="s">
        <v>58</v>
      </c>
      <c r="C827" s="1"/>
      <c r="D827" s="1">
        <v>3992</v>
      </c>
      <c r="E827" s="1">
        <f t="shared" si="168"/>
        <v>3992</v>
      </c>
      <c r="F827" s="1"/>
      <c r="G827" s="1">
        <v>3992</v>
      </c>
      <c r="H827" s="1">
        <f t="shared" si="169"/>
        <v>3992</v>
      </c>
      <c r="I827" s="1"/>
      <c r="J827" s="1"/>
      <c r="K827" s="14"/>
      <c r="L827" s="14">
        <f t="shared" si="166"/>
        <v>100</v>
      </c>
      <c r="M827" s="14">
        <f t="shared" si="167"/>
        <v>100</v>
      </c>
    </row>
    <row r="828" spans="1:13" ht="17.25" customHeight="1">
      <c r="A828" s="15" t="s">
        <v>212</v>
      </c>
      <c r="B828" s="13" t="s">
        <v>62</v>
      </c>
      <c r="C828" s="1"/>
      <c r="D828" s="1">
        <v>1740</v>
      </c>
      <c r="E828" s="1">
        <f t="shared" si="168"/>
        <v>1740</v>
      </c>
      <c r="F828" s="1"/>
      <c r="G828" s="1">
        <v>1739</v>
      </c>
      <c r="H828" s="1">
        <f t="shared" si="169"/>
        <v>1739</v>
      </c>
      <c r="I828" s="1"/>
      <c r="J828" s="1"/>
      <c r="K828" s="14"/>
      <c r="L828" s="14">
        <f t="shared" si="166"/>
        <v>99.94252873563218</v>
      </c>
      <c r="M828" s="14">
        <f t="shared" si="167"/>
        <v>99.94252873563218</v>
      </c>
    </row>
    <row r="829" spans="1:13" ht="17.25" customHeight="1">
      <c r="A829" s="15" t="s">
        <v>131</v>
      </c>
      <c r="B829" s="13" t="s">
        <v>92</v>
      </c>
      <c r="C829" s="1"/>
      <c r="D829" s="1">
        <v>16475</v>
      </c>
      <c r="E829" s="1">
        <f t="shared" si="168"/>
        <v>16475</v>
      </c>
      <c r="F829" s="1"/>
      <c r="G829" s="1">
        <v>16474</v>
      </c>
      <c r="H829" s="1">
        <f t="shared" si="169"/>
        <v>16474</v>
      </c>
      <c r="I829" s="1"/>
      <c r="J829" s="1"/>
      <c r="K829" s="14"/>
      <c r="L829" s="14">
        <f t="shared" si="166"/>
        <v>99.99393019726858</v>
      </c>
      <c r="M829" s="14">
        <f t="shared" si="167"/>
        <v>99.99393019726858</v>
      </c>
    </row>
    <row r="830" spans="1:13" ht="17.25" customHeight="1">
      <c r="A830" s="44" t="s">
        <v>261</v>
      </c>
      <c r="B830" s="13" t="s">
        <v>101</v>
      </c>
      <c r="C830" s="1"/>
      <c r="D830" s="1">
        <v>3516</v>
      </c>
      <c r="E830" s="1">
        <f t="shared" si="168"/>
        <v>3516</v>
      </c>
      <c r="F830" s="1"/>
      <c r="G830" s="1">
        <v>3516</v>
      </c>
      <c r="H830" s="1">
        <f t="shared" si="169"/>
        <v>3516</v>
      </c>
      <c r="I830" s="1"/>
      <c r="J830" s="1"/>
      <c r="K830" s="14"/>
      <c r="L830" s="14">
        <f t="shared" si="166"/>
        <v>100</v>
      </c>
      <c r="M830" s="14">
        <f t="shared" si="167"/>
        <v>100</v>
      </c>
    </row>
    <row r="831" spans="1:13" ht="17.25" customHeight="1">
      <c r="A831" s="44" t="s">
        <v>260</v>
      </c>
      <c r="B831" s="13" t="s">
        <v>102</v>
      </c>
      <c r="C831" s="1"/>
      <c r="D831" s="1">
        <v>674</v>
      </c>
      <c r="E831" s="1">
        <f t="shared" si="168"/>
        <v>674</v>
      </c>
      <c r="F831" s="1"/>
      <c r="G831" s="1">
        <v>673</v>
      </c>
      <c r="H831" s="1">
        <f t="shared" si="169"/>
        <v>673</v>
      </c>
      <c r="I831" s="1"/>
      <c r="J831" s="1"/>
      <c r="K831" s="14"/>
      <c r="L831" s="14">
        <f t="shared" si="166"/>
        <v>99.85163204747775</v>
      </c>
      <c r="M831" s="14">
        <f t="shared" si="167"/>
        <v>99.85163204747775</v>
      </c>
    </row>
    <row r="832" spans="1:13" ht="17.25" customHeight="1">
      <c r="A832" s="44"/>
      <c r="B832" s="13"/>
      <c r="C832" s="1"/>
      <c r="D832" s="1"/>
      <c r="E832" s="1"/>
      <c r="F832" s="1"/>
      <c r="G832" s="1"/>
      <c r="H832" s="1"/>
      <c r="I832" s="1"/>
      <c r="J832" s="1"/>
      <c r="K832" s="14"/>
      <c r="L832" s="14"/>
      <c r="M832" s="14"/>
    </row>
    <row r="833" spans="1:13" s="42" customFormat="1" ht="17.25" customHeight="1">
      <c r="A833" s="41" t="s">
        <v>17</v>
      </c>
      <c r="B833" s="48">
        <v>75414</v>
      </c>
      <c r="C833" s="2">
        <f>SUM(C836:C838)</f>
        <v>2844</v>
      </c>
      <c r="D833" s="2">
        <f>SUM(D836:D838)</f>
        <v>60000</v>
      </c>
      <c r="E833" s="2">
        <f t="shared" si="168"/>
        <v>62844</v>
      </c>
      <c r="F833" s="2">
        <f>SUM(F836:F838)</f>
        <v>2735</v>
      </c>
      <c r="G833" s="2">
        <f>SUM(G836:G838)</f>
        <v>60000</v>
      </c>
      <c r="H833" s="2">
        <f t="shared" si="169"/>
        <v>62735</v>
      </c>
      <c r="I833" s="2">
        <f>SUM(I836:I838)</f>
        <v>0</v>
      </c>
      <c r="J833" s="2">
        <f>SUM(J836:J838)</f>
        <v>0</v>
      </c>
      <c r="K833" s="33">
        <f>F833/C833*100</f>
        <v>96.16736990154712</v>
      </c>
      <c r="L833" s="33">
        <f>G833/D833*100</f>
        <v>100</v>
      </c>
      <c r="M833" s="33">
        <f>H833/E833*100</f>
        <v>99.8265546432436</v>
      </c>
    </row>
    <row r="834" spans="1:13" s="29" customFormat="1" ht="17.25" customHeight="1">
      <c r="A834" s="43" t="s">
        <v>185</v>
      </c>
      <c r="B834" s="47"/>
      <c r="C834" s="3">
        <f>SUM(C836:C837)</f>
        <v>2844</v>
      </c>
      <c r="D834" s="3">
        <f>SUM(D836:D837)</f>
        <v>0</v>
      </c>
      <c r="E834" s="3">
        <f>SUM(C834:D834)</f>
        <v>2844</v>
      </c>
      <c r="F834" s="3">
        <f>SUM(F836:F837)</f>
        <v>2735</v>
      </c>
      <c r="G834" s="3">
        <f>SUM(G836:G837)</f>
        <v>0</v>
      </c>
      <c r="H834" s="3">
        <f>SUM(F834:G834)</f>
        <v>2735</v>
      </c>
      <c r="I834" s="3">
        <f>SUM(I836:I837)</f>
        <v>0</v>
      </c>
      <c r="J834" s="3">
        <f>SUM(J836:J837)</f>
        <v>0</v>
      </c>
      <c r="K834" s="28">
        <f>F834/C834*100</f>
        <v>96.16736990154712</v>
      </c>
      <c r="L834" s="28"/>
      <c r="M834" s="28">
        <f>H834/E834*100</f>
        <v>96.16736990154712</v>
      </c>
    </row>
    <row r="835" spans="1:13" s="29" customFormat="1" ht="17.25" customHeight="1">
      <c r="A835" s="43" t="s">
        <v>187</v>
      </c>
      <c r="B835" s="47"/>
      <c r="C835" s="3">
        <f>SUM(C838)</f>
        <v>0</v>
      </c>
      <c r="D835" s="3">
        <f>SUM(D838)</f>
        <v>60000</v>
      </c>
      <c r="E835" s="3">
        <f>SUM(C835:D835)</f>
        <v>60000</v>
      </c>
      <c r="F835" s="3">
        <f>SUM(F838)</f>
        <v>0</v>
      </c>
      <c r="G835" s="3">
        <f>SUM(G838)</f>
        <v>60000</v>
      </c>
      <c r="H835" s="3">
        <f>SUM(F835:G835)</f>
        <v>60000</v>
      </c>
      <c r="I835" s="3">
        <f>SUM(I838)</f>
        <v>0</v>
      </c>
      <c r="J835" s="3">
        <f>SUM(J838)</f>
        <v>0</v>
      </c>
      <c r="K835" s="28"/>
      <c r="L835" s="28">
        <f>G835/D835*100</f>
        <v>100</v>
      </c>
      <c r="M835" s="28">
        <f>H835/E835*100</f>
        <v>100</v>
      </c>
    </row>
    <row r="836" spans="1:13" ht="17.25" customHeight="1">
      <c r="A836" s="15" t="s">
        <v>198</v>
      </c>
      <c r="B836" s="13" t="s">
        <v>53</v>
      </c>
      <c r="C836" s="1">
        <v>2017</v>
      </c>
      <c r="D836" s="1"/>
      <c r="E836" s="1">
        <f t="shared" si="168"/>
        <v>2017</v>
      </c>
      <c r="F836" s="1">
        <v>1908</v>
      </c>
      <c r="G836" s="1"/>
      <c r="H836" s="1">
        <f t="shared" si="169"/>
        <v>1908</v>
      </c>
      <c r="I836" s="1"/>
      <c r="J836" s="1"/>
      <c r="K836" s="14">
        <f>F836/C836*100</f>
        <v>94.59593455627169</v>
      </c>
      <c r="L836" s="14"/>
      <c r="M836" s="14">
        <f>H836/E836*100</f>
        <v>94.59593455627169</v>
      </c>
    </row>
    <row r="837" spans="1:13" ht="17.25" customHeight="1">
      <c r="A837" s="15" t="s">
        <v>122</v>
      </c>
      <c r="B837" s="13" t="s">
        <v>32</v>
      </c>
      <c r="C837" s="1">
        <v>827</v>
      </c>
      <c r="D837" s="1"/>
      <c r="E837" s="1">
        <f t="shared" si="168"/>
        <v>827</v>
      </c>
      <c r="F837" s="1">
        <v>827</v>
      </c>
      <c r="G837" s="1"/>
      <c r="H837" s="1">
        <f t="shared" si="169"/>
        <v>827</v>
      </c>
      <c r="I837" s="1"/>
      <c r="J837" s="1"/>
      <c r="K837" s="14">
        <f>F837/C837*100</f>
        <v>100</v>
      </c>
      <c r="L837" s="14"/>
      <c r="M837" s="14">
        <f>H837/E837*100</f>
        <v>100</v>
      </c>
    </row>
    <row r="838" spans="1:13" ht="17.25" customHeight="1">
      <c r="A838" s="15" t="s">
        <v>172</v>
      </c>
      <c r="B838" s="13" t="s">
        <v>42</v>
      </c>
      <c r="C838" s="1"/>
      <c r="D838" s="1">
        <v>60000</v>
      </c>
      <c r="E838" s="1">
        <f t="shared" si="168"/>
        <v>60000</v>
      </c>
      <c r="F838" s="1"/>
      <c r="G838" s="1">
        <v>60000</v>
      </c>
      <c r="H838" s="1">
        <f t="shared" si="169"/>
        <v>60000</v>
      </c>
      <c r="I838" s="1"/>
      <c r="J838" s="1"/>
      <c r="K838" s="14"/>
      <c r="L838" s="14">
        <f>G838/D838*100</f>
        <v>100</v>
      </c>
      <c r="M838" s="14">
        <f>H838/E838*100</f>
        <v>100</v>
      </c>
    </row>
    <row r="839" spans="1:13" ht="17.25" customHeight="1">
      <c r="A839" s="44"/>
      <c r="B839" s="13"/>
      <c r="C839" s="1"/>
      <c r="D839" s="1"/>
      <c r="E839" s="1"/>
      <c r="F839" s="1"/>
      <c r="G839" s="1"/>
      <c r="H839" s="1"/>
      <c r="I839" s="1"/>
      <c r="J839" s="1"/>
      <c r="K839" s="14"/>
      <c r="L839" s="14"/>
      <c r="M839" s="14"/>
    </row>
    <row r="840" spans="1:13" s="42" customFormat="1" ht="17.25" customHeight="1">
      <c r="A840" s="49" t="s">
        <v>225</v>
      </c>
      <c r="B840" s="39" t="s">
        <v>137</v>
      </c>
      <c r="C840" s="2">
        <f>SUM(C842:C843)</f>
        <v>1365</v>
      </c>
      <c r="D840" s="2">
        <f>SUM(D842:D843)</f>
        <v>0</v>
      </c>
      <c r="E840" s="2">
        <f>C840+D840</f>
        <v>1365</v>
      </c>
      <c r="F840" s="2">
        <f>SUM(F842:F843)</f>
        <v>1224</v>
      </c>
      <c r="G840" s="2">
        <f>SUM(G842:G843)</f>
        <v>0</v>
      </c>
      <c r="H840" s="2">
        <f>F840+G840</f>
        <v>1224</v>
      </c>
      <c r="I840" s="2">
        <f>SUM(I842:I843)</f>
        <v>0</v>
      </c>
      <c r="J840" s="2">
        <f>SUM(J842:J843)</f>
        <v>0</v>
      </c>
      <c r="K840" s="33">
        <f>F840/C840*100</f>
        <v>89.67032967032968</v>
      </c>
      <c r="L840" s="33"/>
      <c r="M840" s="33">
        <f>H840/E840*100</f>
        <v>89.67032967032968</v>
      </c>
    </row>
    <row r="841" spans="1:13" s="29" customFormat="1" ht="17.25" customHeight="1">
      <c r="A841" s="43" t="s">
        <v>185</v>
      </c>
      <c r="B841" s="47"/>
      <c r="C841" s="3">
        <f>SUM(C842:C843)</f>
        <v>1365</v>
      </c>
      <c r="D841" s="3">
        <f>SUM(D842:D843)</f>
        <v>0</v>
      </c>
      <c r="E841" s="3">
        <f>SUM(C841:D841)</f>
        <v>1365</v>
      </c>
      <c r="F841" s="3">
        <f>SUM(F842:F843)</f>
        <v>1224</v>
      </c>
      <c r="G841" s="3">
        <f>SUM(G842:G843)</f>
        <v>0</v>
      </c>
      <c r="H841" s="3">
        <f>SUM(F841:G841)</f>
        <v>1224</v>
      </c>
      <c r="I841" s="3">
        <f>SUM(I842:I843)</f>
        <v>0</v>
      </c>
      <c r="J841" s="3">
        <f>SUM(J842:J843)</f>
        <v>0</v>
      </c>
      <c r="K841" s="28">
        <f>F841/C841*100</f>
        <v>89.67032967032968</v>
      </c>
      <c r="L841" s="28"/>
      <c r="M841" s="28">
        <f>H841/E841*100</f>
        <v>89.67032967032968</v>
      </c>
    </row>
    <row r="842" spans="1:13" ht="17.25" customHeight="1">
      <c r="A842" s="15" t="s">
        <v>198</v>
      </c>
      <c r="B842" s="13" t="s">
        <v>53</v>
      </c>
      <c r="C842" s="1">
        <v>515</v>
      </c>
      <c r="D842" s="1"/>
      <c r="E842" s="1">
        <f>C842+D842</f>
        <v>515</v>
      </c>
      <c r="F842" s="1">
        <v>514</v>
      </c>
      <c r="G842" s="1"/>
      <c r="H842" s="1">
        <f>F842+G842</f>
        <v>514</v>
      </c>
      <c r="I842" s="1"/>
      <c r="J842" s="1"/>
      <c r="K842" s="14">
        <f>F842/C842*100</f>
        <v>99.80582524271846</v>
      </c>
      <c r="L842" s="14"/>
      <c r="M842" s="14">
        <f>H842/E842*100</f>
        <v>99.80582524271846</v>
      </c>
    </row>
    <row r="843" spans="1:13" ht="17.25" customHeight="1">
      <c r="A843" s="15" t="s">
        <v>122</v>
      </c>
      <c r="B843" s="13" t="s">
        <v>32</v>
      </c>
      <c r="C843" s="1">
        <v>850</v>
      </c>
      <c r="D843" s="1"/>
      <c r="E843" s="1">
        <f>C843+D843</f>
        <v>850</v>
      </c>
      <c r="F843" s="1">
        <v>710</v>
      </c>
      <c r="G843" s="1"/>
      <c r="H843" s="1">
        <f>F843+G843</f>
        <v>710</v>
      </c>
      <c r="I843" s="1"/>
      <c r="J843" s="1"/>
      <c r="K843" s="14">
        <f>F843/C843*100</f>
        <v>83.52941176470588</v>
      </c>
      <c r="L843" s="14"/>
      <c r="M843" s="14">
        <f>H843/E843*100</f>
        <v>83.52941176470588</v>
      </c>
    </row>
    <row r="844" spans="1:13" ht="17.25" customHeight="1">
      <c r="A844" s="44"/>
      <c r="B844" s="45"/>
      <c r="C844" s="1"/>
      <c r="D844" s="1"/>
      <c r="E844" s="1"/>
      <c r="F844" s="1"/>
      <c r="G844" s="1"/>
      <c r="H844" s="1"/>
      <c r="I844" s="1"/>
      <c r="J844" s="1"/>
      <c r="K844" s="14"/>
      <c r="L844" s="14"/>
      <c r="M844" s="14"/>
    </row>
    <row r="845" spans="1:13" ht="17.25" customHeight="1">
      <c r="A845" s="2" t="s">
        <v>7</v>
      </c>
      <c r="B845" s="39" t="s">
        <v>73</v>
      </c>
      <c r="C845" s="2">
        <f>SUM(C846:C849)</f>
        <v>29621987</v>
      </c>
      <c r="D845" s="2">
        <f>SUM(D846:D849)</f>
        <v>746960</v>
      </c>
      <c r="E845" s="2">
        <f>SUM(C845:D845)</f>
        <v>30368947</v>
      </c>
      <c r="F845" s="2">
        <f>SUM(F846:F849)</f>
        <v>29555074</v>
      </c>
      <c r="G845" s="2">
        <f>SUM(G846:G849)</f>
        <v>746960</v>
      </c>
      <c r="H845" s="2">
        <f>F845+G845</f>
        <v>30302034</v>
      </c>
      <c r="I845" s="2">
        <f>SUM(I846:I849)</f>
        <v>2158450</v>
      </c>
      <c r="J845" s="2">
        <f>SUM(J846:J849)</f>
        <v>0</v>
      </c>
      <c r="K845" s="33">
        <f>F845/C845*100</f>
        <v>99.77411035930844</v>
      </c>
      <c r="L845" s="33">
        <f>G845/D845*100</f>
        <v>100</v>
      </c>
      <c r="M845" s="33">
        <f>H845/E845*100</f>
        <v>99.77966638092522</v>
      </c>
    </row>
    <row r="846" spans="1:13" s="29" customFormat="1" ht="17.25" customHeight="1">
      <c r="A846" s="3" t="s">
        <v>186</v>
      </c>
      <c r="B846" s="47"/>
      <c r="C846" s="3">
        <f>SUM(C852+C865+C875+C895+C909+C930+C948+C958)</f>
        <v>21945489</v>
      </c>
      <c r="D846" s="3">
        <f>SUM(D852+D865+D875+D895+D909+D930+D948+D958)</f>
        <v>0</v>
      </c>
      <c r="E846" s="3">
        <f>SUM(C846:D846)</f>
        <v>21945489</v>
      </c>
      <c r="F846" s="3">
        <f>SUM(F852+F865+F875+F895+F909+F930+F948+F958)</f>
        <v>21945351</v>
      </c>
      <c r="G846" s="3">
        <f>SUM(G852+G865+G875+G895+G909+G930+G948+G958)</f>
        <v>0</v>
      </c>
      <c r="H846" s="3">
        <f>SUM(F846:G846)</f>
        <v>21945351</v>
      </c>
      <c r="I846" s="3">
        <f>SUM(I852+I865+I875+I895+I909+I930+I948+I958)</f>
        <v>2104141</v>
      </c>
      <c r="J846" s="3">
        <f>SUM(J852+J865+J875+J895+J909+J930+J948+J958)</f>
        <v>0</v>
      </c>
      <c r="K846" s="28">
        <f>F846/C846*100</f>
        <v>99.99937116917286</v>
      </c>
      <c r="L846" s="28"/>
      <c r="M846" s="28">
        <f>H846/E846*100</f>
        <v>99.99937116917286</v>
      </c>
    </row>
    <row r="847" spans="1:13" s="29" customFormat="1" ht="17.25" customHeight="1">
      <c r="A847" s="30" t="s">
        <v>188</v>
      </c>
      <c r="B847" s="47"/>
      <c r="C847" s="3">
        <f>SUM(C876+C910)</f>
        <v>2771683</v>
      </c>
      <c r="D847" s="3">
        <f>SUM(D876+D910)</f>
        <v>0</v>
      </c>
      <c r="E847" s="3">
        <f>SUM(C847:D847)</f>
        <v>2771683</v>
      </c>
      <c r="F847" s="3">
        <f>SUM(F876+F910)</f>
        <v>2770736</v>
      </c>
      <c r="G847" s="3">
        <f>SUM(G876+G910)</f>
        <v>0</v>
      </c>
      <c r="H847" s="3">
        <f>SUM(F847:G847)</f>
        <v>2770736</v>
      </c>
      <c r="I847" s="3">
        <f>SUM(I876+I910)</f>
        <v>0</v>
      </c>
      <c r="J847" s="3">
        <f>SUM(J876+J910)</f>
        <v>0</v>
      </c>
      <c r="K847" s="28">
        <f>F847/C847*100</f>
        <v>99.96583303357562</v>
      </c>
      <c r="L847" s="28"/>
      <c r="M847" s="28">
        <f>H847/E847*100</f>
        <v>99.96583303357562</v>
      </c>
    </row>
    <row r="848" spans="1:13" s="29" customFormat="1" ht="17.25" customHeight="1">
      <c r="A848" s="3" t="s">
        <v>185</v>
      </c>
      <c r="B848" s="47"/>
      <c r="C848" s="3">
        <f>SUM(C853+C866+C877+C896+C911+C931+C949+C959)</f>
        <v>3034568</v>
      </c>
      <c r="D848" s="3">
        <f>SUM(D853+D866+D877+D896+D911+D931+D949+D959)</f>
        <v>2700</v>
      </c>
      <c r="E848" s="3">
        <f>SUM(C848:D848)</f>
        <v>3037268</v>
      </c>
      <c r="F848" s="3">
        <f>SUM(F853+F866+F877+F896+F911+F931+F949+F959)</f>
        <v>2989972</v>
      </c>
      <c r="G848" s="3">
        <f>SUM(G853+G866+G877+G896+G911+G931+G949+G959)</f>
        <v>2700</v>
      </c>
      <c r="H848" s="3">
        <f>SUM(F848:G848)</f>
        <v>2992672</v>
      </c>
      <c r="I848" s="3">
        <f>SUM(I853+I866+I877+I896+I911+I931+I949+I959)</f>
        <v>54309</v>
      </c>
      <c r="J848" s="3">
        <f>SUM(J853+J866+J877+J896+J911+J931+J949+J959)</f>
        <v>0</v>
      </c>
      <c r="K848" s="28">
        <f>F848/C848*100</f>
        <v>98.5304003732986</v>
      </c>
      <c r="L848" s="28">
        <f>G848/D848*100</f>
        <v>100</v>
      </c>
      <c r="M848" s="28">
        <f>H848/E848*100</f>
        <v>98.5317067838597</v>
      </c>
    </row>
    <row r="849" spans="1:13" s="29" customFormat="1" ht="17.25" customHeight="1">
      <c r="A849" s="3" t="s">
        <v>187</v>
      </c>
      <c r="B849" s="47"/>
      <c r="C849" s="3">
        <f>SUM(C912+C932)+C878</f>
        <v>1870247</v>
      </c>
      <c r="D849" s="3">
        <f>SUM(D912+D932)+D878</f>
        <v>744260</v>
      </c>
      <c r="E849" s="3">
        <f>SUM(C849:D849)</f>
        <v>2614507</v>
      </c>
      <c r="F849" s="3">
        <f>SUM(F912+F932)+F878</f>
        <v>1849015</v>
      </c>
      <c r="G849" s="3">
        <f>SUM(G912+G932)+G878</f>
        <v>744260</v>
      </c>
      <c r="H849" s="3">
        <f>SUM(F849:G849)</f>
        <v>2593275</v>
      </c>
      <c r="I849" s="3">
        <f>SUM(I912+I932)+I878</f>
        <v>0</v>
      </c>
      <c r="J849" s="3">
        <f>SUM(J912+J932)+J878</f>
        <v>0</v>
      </c>
      <c r="K849" s="28">
        <f>F849/C849*100</f>
        <v>98.8647488807628</v>
      </c>
      <c r="L849" s="28">
        <f>G849/D849*100</f>
        <v>100</v>
      </c>
      <c r="M849" s="28">
        <f>H849/E849*100</f>
        <v>99.18791573325296</v>
      </c>
    </row>
    <row r="850" spans="1:13" ht="17.25" customHeight="1">
      <c r="A850" s="37"/>
      <c r="B850" s="37"/>
      <c r="C850" s="2"/>
      <c r="D850" s="2"/>
      <c r="E850" s="2"/>
      <c r="F850" s="2"/>
      <c r="G850" s="2"/>
      <c r="H850" s="2"/>
      <c r="I850" s="2"/>
      <c r="J850" s="2"/>
      <c r="K850" s="33"/>
      <c r="L850" s="33"/>
      <c r="M850" s="33"/>
    </row>
    <row r="851" spans="1:13" s="42" customFormat="1" ht="17.25" customHeight="1">
      <c r="A851" s="41" t="s">
        <v>264</v>
      </c>
      <c r="B851" s="48">
        <v>80102</v>
      </c>
      <c r="C851" s="7">
        <f>SUM(C852:C853)</f>
        <v>2002821</v>
      </c>
      <c r="D851" s="7">
        <f>SUM(D852:D853)</f>
        <v>0</v>
      </c>
      <c r="E851" s="7">
        <f>SUM(C851:D851)</f>
        <v>2002821</v>
      </c>
      <c r="F851" s="7">
        <f>SUM(F852:F853)</f>
        <v>2002821</v>
      </c>
      <c r="G851" s="7">
        <f>SUM(G852:G853)</f>
        <v>0</v>
      </c>
      <c r="H851" s="7">
        <f>SUM(F851:G851)</f>
        <v>2002821</v>
      </c>
      <c r="I851" s="7">
        <f>SUM(I852:I853)</f>
        <v>150199</v>
      </c>
      <c r="J851" s="7">
        <f>SUM(J852:J853)</f>
        <v>0</v>
      </c>
      <c r="K851" s="33">
        <f aca="true" t="shared" si="170" ref="K851:K862">F851/C851*100</f>
        <v>100</v>
      </c>
      <c r="L851" s="33"/>
      <c r="M851" s="33">
        <f aca="true" t="shared" si="171" ref="M851:M862">H851/E851*100</f>
        <v>100</v>
      </c>
    </row>
    <row r="852" spans="1:13" s="29" customFormat="1" ht="17.25" customHeight="1">
      <c r="A852" s="43" t="s">
        <v>186</v>
      </c>
      <c r="B852" s="47"/>
      <c r="C852" s="3">
        <f>SUM(C855:C858)</f>
        <v>1784630</v>
      </c>
      <c r="D852" s="3">
        <f>SUM(D855:D858)</f>
        <v>0</v>
      </c>
      <c r="E852" s="65">
        <f>SUM(C852:D852)</f>
        <v>1784630</v>
      </c>
      <c r="F852" s="3">
        <f>SUM(F855:F858)</f>
        <v>1784630</v>
      </c>
      <c r="G852" s="3">
        <f>SUM(G855:G858)</f>
        <v>0</v>
      </c>
      <c r="H852" s="65">
        <f>SUM(F852:G852)</f>
        <v>1784630</v>
      </c>
      <c r="I852" s="3">
        <f>SUM(I855:I858)</f>
        <v>147316</v>
      </c>
      <c r="J852" s="3">
        <f>SUM(J855:J858)</f>
        <v>0</v>
      </c>
      <c r="K852" s="28">
        <f t="shared" si="170"/>
        <v>100</v>
      </c>
      <c r="L852" s="28"/>
      <c r="M852" s="28">
        <f t="shared" si="171"/>
        <v>100</v>
      </c>
    </row>
    <row r="853" spans="1:13" s="29" customFormat="1" ht="17.25" customHeight="1">
      <c r="A853" s="43" t="s">
        <v>185</v>
      </c>
      <c r="B853" s="47"/>
      <c r="C853" s="3">
        <f>SUM(C859:C862)+C854</f>
        <v>218191</v>
      </c>
      <c r="D853" s="3">
        <f>SUM(D859:D862)+D854</f>
        <v>0</v>
      </c>
      <c r="E853" s="65">
        <f>SUM(C853:D853)</f>
        <v>218191</v>
      </c>
      <c r="F853" s="3">
        <f>SUM(F859:F862)+F854</f>
        <v>218191</v>
      </c>
      <c r="G853" s="3">
        <f>SUM(G859:G862)+G854</f>
        <v>0</v>
      </c>
      <c r="H853" s="65">
        <f>SUM(F853:G853)</f>
        <v>218191</v>
      </c>
      <c r="I853" s="3">
        <f>SUM(I859:I862)+I854</f>
        <v>2883</v>
      </c>
      <c r="J853" s="3">
        <f>SUM(J859:J862)+J854</f>
        <v>0</v>
      </c>
      <c r="K853" s="28">
        <f t="shared" si="170"/>
        <v>100</v>
      </c>
      <c r="L853" s="28"/>
      <c r="M853" s="28">
        <f t="shared" si="171"/>
        <v>100</v>
      </c>
    </row>
    <row r="854" spans="1:13" ht="17.25" customHeight="1">
      <c r="A854" s="56" t="s">
        <v>283</v>
      </c>
      <c r="B854" s="13" t="s">
        <v>69</v>
      </c>
      <c r="C854" s="66">
        <v>2772</v>
      </c>
      <c r="D854" s="2"/>
      <c r="E854" s="1">
        <f aca="true" t="shared" si="172" ref="E854:E862">C854+D854</f>
        <v>2772</v>
      </c>
      <c r="F854" s="1">
        <v>2772</v>
      </c>
      <c r="G854" s="2"/>
      <c r="H854" s="1">
        <f aca="true" t="shared" si="173" ref="H854:H862">F854+G854</f>
        <v>2772</v>
      </c>
      <c r="I854" s="1"/>
      <c r="J854" s="1"/>
      <c r="K854" s="14">
        <f t="shared" si="170"/>
        <v>100</v>
      </c>
      <c r="L854" s="14"/>
      <c r="M854" s="14">
        <f t="shared" si="171"/>
        <v>100</v>
      </c>
    </row>
    <row r="855" spans="1:13" ht="17.25" customHeight="1">
      <c r="A855" s="15" t="s">
        <v>200</v>
      </c>
      <c r="B855" s="13" t="s">
        <v>48</v>
      </c>
      <c r="C855" s="66">
        <v>1379872</v>
      </c>
      <c r="D855" s="1"/>
      <c r="E855" s="1">
        <f t="shared" si="172"/>
        <v>1379872</v>
      </c>
      <c r="F855" s="1">
        <v>1379872</v>
      </c>
      <c r="G855" s="1"/>
      <c r="H855" s="1">
        <f t="shared" si="173"/>
        <v>1379872</v>
      </c>
      <c r="I855" s="1">
        <v>11363</v>
      </c>
      <c r="J855" s="1"/>
      <c r="K855" s="14">
        <f t="shared" si="170"/>
        <v>100</v>
      </c>
      <c r="L855" s="14"/>
      <c r="M855" s="14">
        <f t="shared" si="171"/>
        <v>100</v>
      </c>
    </row>
    <row r="856" spans="1:13" ht="17.25" customHeight="1">
      <c r="A856" s="15" t="s">
        <v>202</v>
      </c>
      <c r="B856" s="13" t="s">
        <v>49</v>
      </c>
      <c r="C856" s="66">
        <v>108201</v>
      </c>
      <c r="D856" s="2"/>
      <c r="E856" s="1">
        <f t="shared" si="172"/>
        <v>108201</v>
      </c>
      <c r="F856" s="1">
        <v>108201</v>
      </c>
      <c r="G856" s="2"/>
      <c r="H856" s="1">
        <f t="shared" si="173"/>
        <v>108201</v>
      </c>
      <c r="I856" s="1">
        <v>101949</v>
      </c>
      <c r="J856" s="1"/>
      <c r="K856" s="14">
        <f t="shared" si="170"/>
        <v>100</v>
      </c>
      <c r="L856" s="14"/>
      <c r="M856" s="14">
        <f t="shared" si="171"/>
        <v>100</v>
      </c>
    </row>
    <row r="857" spans="1:13" ht="17.25" customHeight="1">
      <c r="A857" s="44" t="s">
        <v>201</v>
      </c>
      <c r="B857" s="13" t="s">
        <v>51</v>
      </c>
      <c r="C857" s="66">
        <v>260987</v>
      </c>
      <c r="D857" s="1"/>
      <c r="E857" s="1">
        <f t="shared" si="172"/>
        <v>260987</v>
      </c>
      <c r="F857" s="1">
        <v>260987</v>
      </c>
      <c r="G857" s="1"/>
      <c r="H857" s="1">
        <f t="shared" si="173"/>
        <v>260987</v>
      </c>
      <c r="I857" s="1">
        <v>29376</v>
      </c>
      <c r="J857" s="1"/>
      <c r="K857" s="14">
        <f t="shared" si="170"/>
        <v>100</v>
      </c>
      <c r="L857" s="14"/>
      <c r="M857" s="14">
        <f t="shared" si="171"/>
        <v>100</v>
      </c>
    </row>
    <row r="858" spans="1:13" ht="17.25" customHeight="1">
      <c r="A858" s="15" t="s">
        <v>124</v>
      </c>
      <c r="B858" s="13" t="s">
        <v>52</v>
      </c>
      <c r="C858" s="66">
        <v>35570</v>
      </c>
      <c r="D858" s="1"/>
      <c r="E858" s="1">
        <f t="shared" si="172"/>
        <v>35570</v>
      </c>
      <c r="F858" s="1">
        <v>35570</v>
      </c>
      <c r="G858" s="1"/>
      <c r="H858" s="1">
        <f t="shared" si="173"/>
        <v>35570</v>
      </c>
      <c r="I858" s="1">
        <v>4628</v>
      </c>
      <c r="J858" s="1"/>
      <c r="K858" s="14">
        <f t="shared" si="170"/>
        <v>100</v>
      </c>
      <c r="L858" s="14"/>
      <c r="M858" s="14">
        <f t="shared" si="171"/>
        <v>100</v>
      </c>
    </row>
    <row r="859" spans="1:13" ht="17.25" customHeight="1">
      <c r="A859" s="15" t="s">
        <v>125</v>
      </c>
      <c r="B859" s="13" t="s">
        <v>55</v>
      </c>
      <c r="C859" s="66">
        <v>73000</v>
      </c>
      <c r="D859" s="2"/>
      <c r="E859" s="1">
        <f t="shared" si="172"/>
        <v>73000</v>
      </c>
      <c r="F859" s="1">
        <v>73000</v>
      </c>
      <c r="G859" s="2"/>
      <c r="H859" s="1">
        <f t="shared" si="173"/>
        <v>73000</v>
      </c>
      <c r="I859" s="1">
        <v>2883</v>
      </c>
      <c r="J859" s="1"/>
      <c r="K859" s="14">
        <f t="shared" si="170"/>
        <v>100</v>
      </c>
      <c r="L859" s="14"/>
      <c r="M859" s="14">
        <f t="shared" si="171"/>
        <v>100</v>
      </c>
    </row>
    <row r="860" spans="1:13" ht="17.25" customHeight="1">
      <c r="A860" s="15" t="s">
        <v>123</v>
      </c>
      <c r="B860" s="13" t="s">
        <v>37</v>
      </c>
      <c r="C860" s="66">
        <v>3469</v>
      </c>
      <c r="D860" s="2"/>
      <c r="E860" s="1">
        <f t="shared" si="172"/>
        <v>3469</v>
      </c>
      <c r="F860" s="1">
        <v>3469</v>
      </c>
      <c r="G860" s="2"/>
      <c r="H860" s="1">
        <f t="shared" si="173"/>
        <v>3469</v>
      </c>
      <c r="I860" s="1"/>
      <c r="J860" s="1"/>
      <c r="K860" s="14">
        <f t="shared" si="170"/>
        <v>100</v>
      </c>
      <c r="L860" s="14"/>
      <c r="M860" s="14">
        <f t="shared" si="171"/>
        <v>100</v>
      </c>
    </row>
    <row r="861" spans="1:13" ht="17.25" customHeight="1">
      <c r="A861" s="15" t="s">
        <v>122</v>
      </c>
      <c r="B861" s="13" t="s">
        <v>32</v>
      </c>
      <c r="C861" s="66">
        <v>10531</v>
      </c>
      <c r="D861" s="1"/>
      <c r="E861" s="1">
        <f t="shared" si="172"/>
        <v>10531</v>
      </c>
      <c r="F861" s="1">
        <v>10531</v>
      </c>
      <c r="G861" s="1"/>
      <c r="H861" s="1">
        <f t="shared" si="173"/>
        <v>10531</v>
      </c>
      <c r="I861" s="1"/>
      <c r="J861" s="1"/>
      <c r="K861" s="14">
        <f t="shared" si="170"/>
        <v>100</v>
      </c>
      <c r="L861" s="14"/>
      <c r="M861" s="14">
        <f t="shared" si="171"/>
        <v>100</v>
      </c>
    </row>
    <row r="862" spans="1:13" ht="17.25" customHeight="1">
      <c r="A862" s="15" t="s">
        <v>212</v>
      </c>
      <c r="B862" s="13" t="s">
        <v>62</v>
      </c>
      <c r="C862" s="66">
        <v>128419</v>
      </c>
      <c r="D862" s="1"/>
      <c r="E862" s="1">
        <f t="shared" si="172"/>
        <v>128419</v>
      </c>
      <c r="F862" s="1">
        <v>128419</v>
      </c>
      <c r="G862" s="1"/>
      <c r="H862" s="1">
        <f t="shared" si="173"/>
        <v>128419</v>
      </c>
      <c r="I862" s="1"/>
      <c r="J862" s="1"/>
      <c r="K862" s="14">
        <f t="shared" si="170"/>
        <v>100</v>
      </c>
      <c r="L862" s="14"/>
      <c r="M862" s="14">
        <f t="shared" si="171"/>
        <v>100</v>
      </c>
    </row>
    <row r="863" spans="1:13" ht="17.25" customHeight="1">
      <c r="A863" s="1"/>
      <c r="B863" s="41"/>
      <c r="C863" s="1"/>
      <c r="D863" s="1"/>
      <c r="E863" s="1"/>
      <c r="F863" s="1"/>
      <c r="G863" s="1"/>
      <c r="H863" s="1"/>
      <c r="I863" s="1"/>
      <c r="J863" s="1"/>
      <c r="K863" s="14"/>
      <c r="L863" s="14"/>
      <c r="M863" s="14"/>
    </row>
    <row r="864" spans="1:13" s="42" customFormat="1" ht="17.25" customHeight="1">
      <c r="A864" s="41" t="s">
        <v>103</v>
      </c>
      <c r="B864" s="48">
        <v>80111</v>
      </c>
      <c r="C864" s="2">
        <f>SUM(C865:C866)</f>
        <v>1140867</v>
      </c>
      <c r="D864" s="2">
        <f>SUM(D865:D866)</f>
        <v>0</v>
      </c>
      <c r="E864" s="2">
        <f>SUM(C864:D864)</f>
        <v>1140867</v>
      </c>
      <c r="F864" s="2">
        <f>SUM(F865:F866)</f>
        <v>1140867</v>
      </c>
      <c r="G864" s="2">
        <f>SUM(G865:G866)</f>
        <v>0</v>
      </c>
      <c r="H864" s="2">
        <f>SUM(F864:G864)</f>
        <v>1140867</v>
      </c>
      <c r="I864" s="2">
        <f>SUM(I865:I866)</f>
        <v>117662</v>
      </c>
      <c r="J864" s="2">
        <f>SUM(J865:J866)</f>
        <v>0</v>
      </c>
      <c r="K864" s="33">
        <f aca="true" t="shared" si="174" ref="K864:K872">F864/C864*100</f>
        <v>100</v>
      </c>
      <c r="L864" s="33"/>
      <c r="M864" s="33">
        <f aca="true" t="shared" si="175" ref="M864:M872">H864/E864*100</f>
        <v>100</v>
      </c>
    </row>
    <row r="865" spans="1:13" s="29" customFormat="1" ht="17.25" customHeight="1">
      <c r="A865" s="43" t="s">
        <v>186</v>
      </c>
      <c r="B865" s="47"/>
      <c r="C865" s="3">
        <f>SUM(C868:C871)</f>
        <v>1092911</v>
      </c>
      <c r="D865" s="3">
        <f>SUM(D868:D871)</f>
        <v>0</v>
      </c>
      <c r="E865" s="3">
        <f>SUM(C865:D865)</f>
        <v>1092911</v>
      </c>
      <c r="F865" s="3">
        <f>SUM(F868:F871)</f>
        <v>1092911</v>
      </c>
      <c r="G865" s="3">
        <f>SUM(G868:G871)</f>
        <v>0</v>
      </c>
      <c r="H865" s="3">
        <f>SUM(F865:G865)</f>
        <v>1092911</v>
      </c>
      <c r="I865" s="3">
        <f>SUM(I868:I871)</f>
        <v>117662</v>
      </c>
      <c r="J865" s="3">
        <f>SUM(J868:J871)</f>
        <v>0</v>
      </c>
      <c r="K865" s="28">
        <f t="shared" si="174"/>
        <v>100</v>
      </c>
      <c r="L865" s="28"/>
      <c r="M865" s="28">
        <f t="shared" si="175"/>
        <v>100</v>
      </c>
    </row>
    <row r="866" spans="1:13" s="29" customFormat="1" ht="17.25" customHeight="1">
      <c r="A866" s="43" t="s">
        <v>185</v>
      </c>
      <c r="B866" s="47"/>
      <c r="C866" s="3">
        <f>SUM(C872)+C867</f>
        <v>47956</v>
      </c>
      <c r="D866" s="3">
        <f>SUM(D872)+D867</f>
        <v>0</v>
      </c>
      <c r="E866" s="3">
        <f>SUM(C866:D866)</f>
        <v>47956</v>
      </c>
      <c r="F866" s="3">
        <f>SUM(F872)+F867</f>
        <v>47956</v>
      </c>
      <c r="G866" s="3">
        <f>SUM(G872)+G867</f>
        <v>0</v>
      </c>
      <c r="H866" s="3">
        <f>SUM(F866:G866)</f>
        <v>47956</v>
      </c>
      <c r="I866" s="3">
        <f>SUM(I872)+I867</f>
        <v>0</v>
      </c>
      <c r="J866" s="3">
        <f>SUM(J872)+J867</f>
        <v>0</v>
      </c>
      <c r="K866" s="28">
        <f t="shared" si="174"/>
        <v>100</v>
      </c>
      <c r="L866" s="28"/>
      <c r="M866" s="28">
        <f t="shared" si="175"/>
        <v>100</v>
      </c>
    </row>
    <row r="867" spans="1:13" s="29" customFormat="1" ht="18" customHeight="1">
      <c r="A867" s="56" t="s">
        <v>283</v>
      </c>
      <c r="B867" s="13" t="s">
        <v>69</v>
      </c>
      <c r="C867" s="9">
        <v>2156</v>
      </c>
      <c r="D867" s="9"/>
      <c r="E867" s="9">
        <f aca="true" t="shared" si="176" ref="E867:E872">C867+D867</f>
        <v>2156</v>
      </c>
      <c r="F867" s="9">
        <v>2156</v>
      </c>
      <c r="G867" s="9"/>
      <c r="H867" s="9">
        <f aca="true" t="shared" si="177" ref="H867:H872">F867+G867</f>
        <v>2156</v>
      </c>
      <c r="I867" s="9"/>
      <c r="J867" s="9"/>
      <c r="K867" s="14">
        <f t="shared" si="174"/>
        <v>100</v>
      </c>
      <c r="L867" s="14"/>
      <c r="M867" s="14">
        <f t="shared" si="175"/>
        <v>100</v>
      </c>
    </row>
    <row r="868" spans="1:13" ht="18" customHeight="1">
      <c r="A868" s="15" t="s">
        <v>200</v>
      </c>
      <c r="B868" s="13" t="s">
        <v>48</v>
      </c>
      <c r="C868" s="1">
        <v>851965</v>
      </c>
      <c r="D868" s="1"/>
      <c r="E868" s="1">
        <f t="shared" si="176"/>
        <v>851965</v>
      </c>
      <c r="F868" s="1">
        <v>851965</v>
      </c>
      <c r="G868" s="1"/>
      <c r="H868" s="1">
        <f t="shared" si="177"/>
        <v>851965</v>
      </c>
      <c r="I868" s="1">
        <v>12916</v>
      </c>
      <c r="J868" s="1"/>
      <c r="K868" s="14">
        <f t="shared" si="174"/>
        <v>100</v>
      </c>
      <c r="L868" s="14"/>
      <c r="M868" s="14">
        <f t="shared" si="175"/>
        <v>100</v>
      </c>
    </row>
    <row r="869" spans="1:13" ht="18" customHeight="1">
      <c r="A869" s="15" t="s">
        <v>202</v>
      </c>
      <c r="B869" s="13" t="s">
        <v>49</v>
      </c>
      <c r="C869" s="1">
        <v>61796</v>
      </c>
      <c r="D869" s="1"/>
      <c r="E869" s="1">
        <f t="shared" si="176"/>
        <v>61796</v>
      </c>
      <c r="F869" s="1">
        <v>61796</v>
      </c>
      <c r="G869" s="1"/>
      <c r="H869" s="1">
        <f t="shared" si="177"/>
        <v>61796</v>
      </c>
      <c r="I869" s="1">
        <v>77056</v>
      </c>
      <c r="J869" s="1"/>
      <c r="K869" s="14">
        <f t="shared" si="174"/>
        <v>100</v>
      </c>
      <c r="L869" s="14"/>
      <c r="M869" s="14">
        <f t="shared" si="175"/>
        <v>100</v>
      </c>
    </row>
    <row r="870" spans="1:13" ht="18" customHeight="1">
      <c r="A870" s="44" t="s">
        <v>201</v>
      </c>
      <c r="B870" s="13" t="s">
        <v>51</v>
      </c>
      <c r="C870" s="1">
        <v>158160</v>
      </c>
      <c r="D870" s="1"/>
      <c r="E870" s="1">
        <f t="shared" si="176"/>
        <v>158160</v>
      </c>
      <c r="F870" s="1">
        <v>158160</v>
      </c>
      <c r="G870" s="1"/>
      <c r="H870" s="1">
        <f t="shared" si="177"/>
        <v>158160</v>
      </c>
      <c r="I870" s="1">
        <v>23667</v>
      </c>
      <c r="J870" s="1"/>
      <c r="K870" s="14">
        <f t="shared" si="174"/>
        <v>100</v>
      </c>
      <c r="L870" s="14"/>
      <c r="M870" s="14">
        <f t="shared" si="175"/>
        <v>100</v>
      </c>
    </row>
    <row r="871" spans="1:13" ht="18" customHeight="1">
      <c r="A871" s="15" t="s">
        <v>124</v>
      </c>
      <c r="B871" s="13" t="s">
        <v>52</v>
      </c>
      <c r="C871" s="1">
        <v>20990</v>
      </c>
      <c r="D871" s="1"/>
      <c r="E871" s="1">
        <f t="shared" si="176"/>
        <v>20990</v>
      </c>
      <c r="F871" s="1">
        <v>20990</v>
      </c>
      <c r="G871" s="1"/>
      <c r="H871" s="1">
        <f t="shared" si="177"/>
        <v>20990</v>
      </c>
      <c r="I871" s="1">
        <v>4023</v>
      </c>
      <c r="J871" s="1"/>
      <c r="K871" s="14">
        <f t="shared" si="174"/>
        <v>100</v>
      </c>
      <c r="L871" s="14"/>
      <c r="M871" s="14">
        <f t="shared" si="175"/>
        <v>100</v>
      </c>
    </row>
    <row r="872" spans="1:13" ht="18" customHeight="1">
      <c r="A872" s="15" t="s">
        <v>212</v>
      </c>
      <c r="B872" s="13" t="s">
        <v>62</v>
      </c>
      <c r="C872" s="1">
        <v>45800</v>
      </c>
      <c r="D872" s="1"/>
      <c r="E872" s="1">
        <f t="shared" si="176"/>
        <v>45800</v>
      </c>
      <c r="F872" s="1">
        <v>45800</v>
      </c>
      <c r="G872" s="1"/>
      <c r="H872" s="1">
        <f t="shared" si="177"/>
        <v>45800</v>
      </c>
      <c r="I872" s="1"/>
      <c r="J872" s="1"/>
      <c r="K872" s="14">
        <f t="shared" si="174"/>
        <v>100</v>
      </c>
      <c r="L872" s="14"/>
      <c r="M872" s="14">
        <f t="shared" si="175"/>
        <v>100</v>
      </c>
    </row>
    <row r="873" spans="1:13" ht="18" customHeight="1">
      <c r="A873" s="38"/>
      <c r="B873" s="4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4"/>
    </row>
    <row r="874" spans="1:13" s="42" customFormat="1" ht="18" customHeight="1">
      <c r="A874" s="41" t="s">
        <v>18</v>
      </c>
      <c r="B874" s="48">
        <v>80120</v>
      </c>
      <c r="C874" s="2">
        <f>SUM(C875:C878)</f>
        <v>10303746</v>
      </c>
      <c r="D874" s="2">
        <f>SUM(D875:D878)</f>
        <v>0</v>
      </c>
      <c r="E874" s="2">
        <f aca="true" t="shared" si="178" ref="E874:E892">C874+D874</f>
        <v>10303746</v>
      </c>
      <c r="F874" s="2">
        <f>SUM(F875:F878)</f>
        <v>10292339</v>
      </c>
      <c r="G874" s="2">
        <f>SUM(G875:G878)</f>
        <v>0</v>
      </c>
      <c r="H874" s="2">
        <f aca="true" t="shared" si="179" ref="H874:H892">F874+G874</f>
        <v>10292339</v>
      </c>
      <c r="I874" s="2">
        <f>SUM(I875:I878)</f>
        <v>880740</v>
      </c>
      <c r="J874" s="2">
        <f>SUM(J875:J878)</f>
        <v>0</v>
      </c>
      <c r="K874" s="33">
        <f aca="true" t="shared" si="180" ref="K874:K892">F874/C874*100</f>
        <v>99.88929269025071</v>
      </c>
      <c r="L874" s="33"/>
      <c r="M874" s="33">
        <f aca="true" t="shared" si="181" ref="M874:M892">H874/E874*100</f>
        <v>99.88929269025071</v>
      </c>
    </row>
    <row r="875" spans="1:13" s="29" customFormat="1" ht="18" customHeight="1">
      <c r="A875" s="43" t="s">
        <v>186</v>
      </c>
      <c r="B875" s="47"/>
      <c r="C875" s="3">
        <f>SUM(C881:C884)</f>
        <v>8463365</v>
      </c>
      <c r="D875" s="3">
        <f>SUM(D881:D884)</f>
        <v>0</v>
      </c>
      <c r="E875" s="3">
        <f>SUM(C875:D875)</f>
        <v>8463365</v>
      </c>
      <c r="F875" s="3">
        <f>SUM(F881:F884)</f>
        <v>8463364</v>
      </c>
      <c r="G875" s="3">
        <f>SUM(G881:G884)</f>
        <v>0</v>
      </c>
      <c r="H875" s="3">
        <f>SUM(F875:G875)</f>
        <v>8463364</v>
      </c>
      <c r="I875" s="3">
        <f>SUM(I881:I884)</f>
        <v>859188</v>
      </c>
      <c r="J875" s="3">
        <f>SUM(J881:J884)</f>
        <v>0</v>
      </c>
      <c r="K875" s="28">
        <f t="shared" si="180"/>
        <v>99.99998818436875</v>
      </c>
      <c r="L875" s="28"/>
      <c r="M875" s="28">
        <f t="shared" si="181"/>
        <v>99.99998818436875</v>
      </c>
    </row>
    <row r="876" spans="1:13" s="29" customFormat="1" ht="18" customHeight="1">
      <c r="A876" s="53" t="s">
        <v>188</v>
      </c>
      <c r="B876" s="47"/>
      <c r="C876" s="3">
        <f>SUM(C879)</f>
        <v>556807</v>
      </c>
      <c r="D876" s="3">
        <f>SUM(D879)</f>
        <v>0</v>
      </c>
      <c r="E876" s="3">
        <f>SUM(C876:D876)</f>
        <v>556807</v>
      </c>
      <c r="F876" s="3">
        <f>SUM(F879)</f>
        <v>556808</v>
      </c>
      <c r="G876" s="3">
        <f>SUM(G879)</f>
        <v>0</v>
      </c>
      <c r="H876" s="3">
        <f>SUM(F876:G876)</f>
        <v>556808</v>
      </c>
      <c r="I876" s="3">
        <f>SUM(I879)</f>
        <v>0</v>
      </c>
      <c r="J876" s="3">
        <f>SUM(J879)</f>
        <v>0</v>
      </c>
      <c r="K876" s="28">
        <f t="shared" si="180"/>
        <v>100.0001795954433</v>
      </c>
      <c r="L876" s="28"/>
      <c r="M876" s="28">
        <f t="shared" si="181"/>
        <v>100.0001795954433</v>
      </c>
    </row>
    <row r="877" spans="1:13" s="29" customFormat="1" ht="18" customHeight="1">
      <c r="A877" s="43" t="s">
        <v>185</v>
      </c>
      <c r="B877" s="47"/>
      <c r="C877" s="3">
        <f>SUM(C885:C891)+C880</f>
        <v>1004574</v>
      </c>
      <c r="D877" s="3">
        <f>SUM(D885:D891)+D880</f>
        <v>0</v>
      </c>
      <c r="E877" s="3">
        <f>SUM(C877:D877)</f>
        <v>1004574</v>
      </c>
      <c r="F877" s="3">
        <f>SUM(F885:F891)+F880</f>
        <v>1001127</v>
      </c>
      <c r="G877" s="3">
        <f>SUM(G885:G891)+G880</f>
        <v>0</v>
      </c>
      <c r="H877" s="3">
        <f>SUM(F877:G877)</f>
        <v>1001127</v>
      </c>
      <c r="I877" s="3">
        <f>SUM(I885:I891)+I880</f>
        <v>21552</v>
      </c>
      <c r="J877" s="3">
        <f>SUM(J885:J891)+J880</f>
        <v>0</v>
      </c>
      <c r="K877" s="28">
        <f t="shared" si="180"/>
        <v>99.65686947900303</v>
      </c>
      <c r="L877" s="28"/>
      <c r="M877" s="28">
        <f t="shared" si="181"/>
        <v>99.65686947900303</v>
      </c>
    </row>
    <row r="878" spans="1:13" s="29" customFormat="1" ht="18" customHeight="1">
      <c r="A878" s="43" t="s">
        <v>265</v>
      </c>
      <c r="B878" s="47"/>
      <c r="C878" s="3">
        <f>C892</f>
        <v>279000</v>
      </c>
      <c r="D878" s="3">
        <f>D892</f>
        <v>0</v>
      </c>
      <c r="E878" s="3">
        <f>SUM(C878:D878)</f>
        <v>279000</v>
      </c>
      <c r="F878" s="3">
        <f>F892</f>
        <v>271040</v>
      </c>
      <c r="G878" s="3">
        <f>G892</f>
        <v>0</v>
      </c>
      <c r="H878" s="3">
        <f>SUM(F878:G878)</f>
        <v>271040</v>
      </c>
      <c r="I878" s="3">
        <f>I892</f>
        <v>0</v>
      </c>
      <c r="J878" s="3">
        <f>J892</f>
        <v>0</v>
      </c>
      <c r="K878" s="28">
        <f t="shared" si="180"/>
        <v>97.14695340501792</v>
      </c>
      <c r="L878" s="28"/>
      <c r="M878" s="28">
        <f t="shared" si="181"/>
        <v>97.14695340501792</v>
      </c>
    </row>
    <row r="879" spans="1:13" ht="18" customHeight="1">
      <c r="A879" s="44" t="s">
        <v>221</v>
      </c>
      <c r="B879" s="13" t="s">
        <v>74</v>
      </c>
      <c r="C879" s="1">
        <v>556807</v>
      </c>
      <c r="D879" s="1"/>
      <c r="E879" s="1">
        <f t="shared" si="178"/>
        <v>556807</v>
      </c>
      <c r="F879" s="1">
        <v>556808</v>
      </c>
      <c r="G879" s="1"/>
      <c r="H879" s="1">
        <f t="shared" si="179"/>
        <v>556808</v>
      </c>
      <c r="I879" s="1"/>
      <c r="J879" s="1"/>
      <c r="K879" s="14">
        <f t="shared" si="180"/>
        <v>100.0001795954433</v>
      </c>
      <c r="L879" s="14"/>
      <c r="M879" s="14">
        <f t="shared" si="181"/>
        <v>100.0001795954433</v>
      </c>
    </row>
    <row r="880" spans="1:13" ht="18" customHeight="1">
      <c r="A880" s="56" t="s">
        <v>283</v>
      </c>
      <c r="B880" s="13" t="s">
        <v>69</v>
      </c>
      <c r="C880" s="1">
        <v>4800</v>
      </c>
      <c r="D880" s="1"/>
      <c r="E880" s="1">
        <f t="shared" si="178"/>
        <v>4800</v>
      </c>
      <c r="F880" s="1">
        <v>4800</v>
      </c>
      <c r="G880" s="1"/>
      <c r="H880" s="1">
        <f t="shared" si="179"/>
        <v>4800</v>
      </c>
      <c r="I880" s="1"/>
      <c r="J880" s="1"/>
      <c r="K880" s="14">
        <f t="shared" si="180"/>
        <v>100</v>
      </c>
      <c r="L880" s="14"/>
      <c r="M880" s="14">
        <f t="shared" si="181"/>
        <v>100</v>
      </c>
    </row>
    <row r="881" spans="1:13" ht="18" customHeight="1">
      <c r="A881" s="15" t="s">
        <v>200</v>
      </c>
      <c r="B881" s="13" t="s">
        <v>48</v>
      </c>
      <c r="C881" s="1">
        <v>6584437</v>
      </c>
      <c r="D881" s="1"/>
      <c r="E881" s="1">
        <f t="shared" si="178"/>
        <v>6584437</v>
      </c>
      <c r="F881" s="1">
        <v>6584436</v>
      </c>
      <c r="G881" s="1"/>
      <c r="H881" s="1">
        <f t="shared" si="179"/>
        <v>6584436</v>
      </c>
      <c r="I881" s="1">
        <v>171500</v>
      </c>
      <c r="J881" s="1"/>
      <c r="K881" s="14">
        <f t="shared" si="180"/>
        <v>99.99998481267266</v>
      </c>
      <c r="L881" s="14"/>
      <c r="M881" s="14">
        <f t="shared" si="181"/>
        <v>99.99998481267266</v>
      </c>
    </row>
    <row r="882" spans="1:13" ht="18" customHeight="1">
      <c r="A882" s="15" t="s">
        <v>202</v>
      </c>
      <c r="B882" s="13" t="s">
        <v>49</v>
      </c>
      <c r="C882" s="1">
        <v>492336</v>
      </c>
      <c r="D882" s="1"/>
      <c r="E882" s="1">
        <f t="shared" si="178"/>
        <v>492336</v>
      </c>
      <c r="F882" s="1">
        <v>492336</v>
      </c>
      <c r="G882" s="1"/>
      <c r="H882" s="1">
        <f t="shared" si="179"/>
        <v>492336</v>
      </c>
      <c r="I882" s="1">
        <v>491247</v>
      </c>
      <c r="J882" s="1"/>
      <c r="K882" s="14">
        <f t="shared" si="180"/>
        <v>100</v>
      </c>
      <c r="L882" s="14"/>
      <c r="M882" s="14">
        <f t="shared" si="181"/>
        <v>100</v>
      </c>
    </row>
    <row r="883" spans="1:13" ht="18" customHeight="1">
      <c r="A883" s="44" t="s">
        <v>201</v>
      </c>
      <c r="B883" s="13" t="s">
        <v>51</v>
      </c>
      <c r="C883" s="1">
        <v>1222305</v>
      </c>
      <c r="D883" s="1"/>
      <c r="E883" s="1">
        <f t="shared" si="178"/>
        <v>1222305</v>
      </c>
      <c r="F883" s="1">
        <v>1222305</v>
      </c>
      <c r="G883" s="1"/>
      <c r="H883" s="1">
        <f t="shared" si="179"/>
        <v>1222305</v>
      </c>
      <c r="I883" s="1">
        <v>171829</v>
      </c>
      <c r="J883" s="1"/>
      <c r="K883" s="14">
        <f t="shared" si="180"/>
        <v>100</v>
      </c>
      <c r="L883" s="14"/>
      <c r="M883" s="14">
        <f t="shared" si="181"/>
        <v>100</v>
      </c>
    </row>
    <row r="884" spans="1:13" ht="18" customHeight="1">
      <c r="A884" s="15" t="s">
        <v>124</v>
      </c>
      <c r="B884" s="13" t="s">
        <v>52</v>
      </c>
      <c r="C884" s="1">
        <v>164287</v>
      </c>
      <c r="D884" s="1"/>
      <c r="E884" s="1">
        <f t="shared" si="178"/>
        <v>164287</v>
      </c>
      <c r="F884" s="1">
        <v>164287</v>
      </c>
      <c r="G884" s="1"/>
      <c r="H884" s="1">
        <f t="shared" si="179"/>
        <v>164287</v>
      </c>
      <c r="I884" s="1">
        <v>24612</v>
      </c>
      <c r="J884" s="1"/>
      <c r="K884" s="14">
        <f t="shared" si="180"/>
        <v>100</v>
      </c>
      <c r="L884" s="14"/>
      <c r="M884" s="14">
        <f t="shared" si="181"/>
        <v>100</v>
      </c>
    </row>
    <row r="885" spans="1:13" ht="18" customHeight="1">
      <c r="A885" s="15" t="s">
        <v>198</v>
      </c>
      <c r="B885" s="13" t="s">
        <v>53</v>
      </c>
      <c r="C885" s="1">
        <v>66974</v>
      </c>
      <c r="D885" s="1"/>
      <c r="E885" s="1">
        <f t="shared" si="178"/>
        <v>66974</v>
      </c>
      <c r="F885" s="1">
        <v>66969</v>
      </c>
      <c r="G885" s="1"/>
      <c r="H885" s="1">
        <f t="shared" si="179"/>
        <v>66969</v>
      </c>
      <c r="I885" s="1"/>
      <c r="J885" s="1"/>
      <c r="K885" s="14">
        <f t="shared" si="180"/>
        <v>99.99253441634067</v>
      </c>
      <c r="L885" s="14"/>
      <c r="M885" s="14">
        <f t="shared" si="181"/>
        <v>99.99253441634067</v>
      </c>
    </row>
    <row r="886" spans="1:13" ht="18" customHeight="1">
      <c r="A886" s="15" t="s">
        <v>179</v>
      </c>
      <c r="B886" s="13" t="s">
        <v>61</v>
      </c>
      <c r="C886" s="1">
        <v>10956</v>
      </c>
      <c r="D886" s="1"/>
      <c r="E886" s="1">
        <f t="shared" si="178"/>
        <v>10956</v>
      </c>
      <c r="F886" s="1">
        <v>10956</v>
      </c>
      <c r="G886" s="1"/>
      <c r="H886" s="1">
        <f t="shared" si="179"/>
        <v>10956</v>
      </c>
      <c r="I886" s="1"/>
      <c r="J886" s="1"/>
      <c r="K886" s="14">
        <f t="shared" si="180"/>
        <v>100</v>
      </c>
      <c r="L886" s="14"/>
      <c r="M886" s="14">
        <f t="shared" si="181"/>
        <v>100</v>
      </c>
    </row>
    <row r="887" spans="1:13" ht="18" customHeight="1">
      <c r="A887" s="15" t="s">
        <v>125</v>
      </c>
      <c r="B887" s="13" t="s">
        <v>55</v>
      </c>
      <c r="C887" s="1">
        <v>391111</v>
      </c>
      <c r="D887" s="1"/>
      <c r="E887" s="1">
        <f t="shared" si="178"/>
        <v>391111</v>
      </c>
      <c r="F887" s="1">
        <v>391111</v>
      </c>
      <c r="G887" s="1"/>
      <c r="H887" s="1">
        <f t="shared" si="179"/>
        <v>391111</v>
      </c>
      <c r="I887" s="1">
        <v>21084</v>
      </c>
      <c r="J887" s="1"/>
      <c r="K887" s="14">
        <f t="shared" si="180"/>
        <v>100</v>
      </c>
      <c r="L887" s="14"/>
      <c r="M887" s="14">
        <f t="shared" si="181"/>
        <v>100</v>
      </c>
    </row>
    <row r="888" spans="1:13" ht="18" customHeight="1">
      <c r="A888" s="44" t="s">
        <v>123</v>
      </c>
      <c r="B888" s="13" t="s">
        <v>37</v>
      </c>
      <c r="C888" s="1">
        <v>41282</v>
      </c>
      <c r="D888" s="1"/>
      <c r="E888" s="1">
        <f t="shared" si="178"/>
        <v>41282</v>
      </c>
      <c r="F888" s="1">
        <v>38011</v>
      </c>
      <c r="G888" s="1"/>
      <c r="H888" s="1">
        <f t="shared" si="179"/>
        <v>38011</v>
      </c>
      <c r="I888" s="1"/>
      <c r="J888" s="1"/>
      <c r="K888" s="14">
        <f t="shared" si="180"/>
        <v>92.07644978440968</v>
      </c>
      <c r="L888" s="14"/>
      <c r="M888" s="14">
        <f t="shared" si="181"/>
        <v>92.07644978440968</v>
      </c>
    </row>
    <row r="889" spans="1:13" ht="18" customHeight="1">
      <c r="A889" s="15" t="s">
        <v>122</v>
      </c>
      <c r="B889" s="13" t="s">
        <v>32</v>
      </c>
      <c r="C889" s="1">
        <v>61926</v>
      </c>
      <c r="D889" s="1"/>
      <c r="E889" s="1">
        <f t="shared" si="178"/>
        <v>61926</v>
      </c>
      <c r="F889" s="1">
        <v>61917</v>
      </c>
      <c r="G889" s="1"/>
      <c r="H889" s="1">
        <f t="shared" si="179"/>
        <v>61917</v>
      </c>
      <c r="I889" s="1">
        <v>468</v>
      </c>
      <c r="J889" s="1"/>
      <c r="K889" s="14">
        <f t="shared" si="180"/>
        <v>99.98546652456157</v>
      </c>
      <c r="L889" s="14"/>
      <c r="M889" s="14">
        <f t="shared" si="181"/>
        <v>99.98546652456157</v>
      </c>
    </row>
    <row r="890" spans="1:13" ht="18" customHeight="1">
      <c r="A890" s="15" t="s">
        <v>164</v>
      </c>
      <c r="B890" s="13" t="s">
        <v>56</v>
      </c>
      <c r="C890" s="1">
        <v>1369</v>
      </c>
      <c r="D890" s="1"/>
      <c r="E890" s="1">
        <f t="shared" si="178"/>
        <v>1369</v>
      </c>
      <c r="F890" s="1">
        <v>1207</v>
      </c>
      <c r="G890" s="1"/>
      <c r="H890" s="1">
        <f t="shared" si="179"/>
        <v>1207</v>
      </c>
      <c r="I890" s="1"/>
      <c r="J890" s="1"/>
      <c r="K890" s="14">
        <f t="shared" si="180"/>
        <v>88.16654492330169</v>
      </c>
      <c r="L890" s="14"/>
      <c r="M890" s="14">
        <f t="shared" si="181"/>
        <v>88.16654492330169</v>
      </c>
    </row>
    <row r="891" spans="1:13" ht="18" customHeight="1">
      <c r="A891" s="15" t="s">
        <v>212</v>
      </c>
      <c r="B891" s="13" t="s">
        <v>62</v>
      </c>
      <c r="C891" s="1">
        <v>426156</v>
      </c>
      <c r="D891" s="1"/>
      <c r="E891" s="1">
        <f t="shared" si="178"/>
        <v>426156</v>
      </c>
      <c r="F891" s="1">
        <v>426156</v>
      </c>
      <c r="G891" s="1"/>
      <c r="H891" s="1">
        <f t="shared" si="179"/>
        <v>426156</v>
      </c>
      <c r="I891" s="1"/>
      <c r="J891" s="1"/>
      <c r="K891" s="14">
        <f t="shared" si="180"/>
        <v>100</v>
      </c>
      <c r="L891" s="14"/>
      <c r="M891" s="14">
        <f t="shared" si="181"/>
        <v>100</v>
      </c>
    </row>
    <row r="892" spans="1:13" ht="18" customHeight="1">
      <c r="A892" s="15" t="s">
        <v>205</v>
      </c>
      <c r="B892" s="13" t="s">
        <v>38</v>
      </c>
      <c r="C892" s="1">
        <v>279000</v>
      </c>
      <c r="D892" s="1"/>
      <c r="E892" s="1">
        <f t="shared" si="178"/>
        <v>279000</v>
      </c>
      <c r="F892" s="1">
        <v>271040</v>
      </c>
      <c r="G892" s="1"/>
      <c r="H892" s="1">
        <f t="shared" si="179"/>
        <v>271040</v>
      </c>
      <c r="I892" s="1"/>
      <c r="J892" s="1"/>
      <c r="K892" s="14">
        <f t="shared" si="180"/>
        <v>97.14695340501792</v>
      </c>
      <c r="L892" s="14"/>
      <c r="M892" s="14">
        <f t="shared" si="181"/>
        <v>97.14695340501792</v>
      </c>
    </row>
    <row r="893" spans="1:13" ht="18" customHeight="1">
      <c r="A893" s="15"/>
      <c r="B893" s="13"/>
      <c r="C893" s="1"/>
      <c r="D893" s="1"/>
      <c r="E893" s="1"/>
      <c r="F893" s="1"/>
      <c r="G893" s="1"/>
      <c r="H893" s="1"/>
      <c r="I893" s="1"/>
      <c r="J893" s="1"/>
      <c r="K893" s="14"/>
      <c r="L893" s="14"/>
      <c r="M893" s="14"/>
    </row>
    <row r="894" spans="1:13" s="42" customFormat="1" ht="18" customHeight="1">
      <c r="A894" s="49" t="s">
        <v>138</v>
      </c>
      <c r="B894" s="48">
        <v>80123</v>
      </c>
      <c r="C894" s="2">
        <f>SUM(C895:C896)</f>
        <v>1031516</v>
      </c>
      <c r="D894" s="2">
        <f>SUM(D895:D896)</f>
        <v>0</v>
      </c>
      <c r="E894" s="2">
        <f aca="true" t="shared" si="182" ref="E894:E906">C894+D894</f>
        <v>1031516</v>
      </c>
      <c r="F894" s="2">
        <f>SUM(F895:F896)</f>
        <v>1031516</v>
      </c>
      <c r="G894" s="2">
        <f>SUM(G895:G896)</f>
        <v>0</v>
      </c>
      <c r="H894" s="2">
        <f aca="true" t="shared" si="183" ref="H894:H906">F894+G894</f>
        <v>1031516</v>
      </c>
      <c r="I894" s="2">
        <f>SUM(I895:I896)</f>
        <v>100312</v>
      </c>
      <c r="J894" s="2">
        <f>SUM(J895:J896)</f>
        <v>0</v>
      </c>
      <c r="K894" s="33">
        <f aca="true" t="shared" si="184" ref="K894:K906">F894/C894*100</f>
        <v>100</v>
      </c>
      <c r="L894" s="33"/>
      <c r="M894" s="33">
        <f aca="true" t="shared" si="185" ref="M894:M906">H894/E894*100</f>
        <v>100</v>
      </c>
    </row>
    <row r="895" spans="1:13" s="29" customFormat="1" ht="17.25" customHeight="1">
      <c r="A895" s="43" t="s">
        <v>186</v>
      </c>
      <c r="B895" s="47"/>
      <c r="C895" s="3">
        <f>SUM(C897:C900)</f>
        <v>949241</v>
      </c>
      <c r="D895" s="3">
        <f>SUM(D897:D900)</f>
        <v>0</v>
      </c>
      <c r="E895" s="3">
        <f t="shared" si="182"/>
        <v>949241</v>
      </c>
      <c r="F895" s="3">
        <f>SUM(F897:F900)</f>
        <v>949241</v>
      </c>
      <c r="G895" s="3">
        <f>SUM(G897:G900)</f>
        <v>0</v>
      </c>
      <c r="H895" s="3">
        <f t="shared" si="183"/>
        <v>949241</v>
      </c>
      <c r="I895" s="3">
        <f>SUM(I897:I900)</f>
        <v>100312</v>
      </c>
      <c r="J895" s="3">
        <f>SUM(J897:J900)</f>
        <v>0</v>
      </c>
      <c r="K895" s="28">
        <f t="shared" si="184"/>
        <v>100</v>
      </c>
      <c r="L895" s="28"/>
      <c r="M895" s="28">
        <f t="shared" si="185"/>
        <v>100</v>
      </c>
    </row>
    <row r="896" spans="1:13" s="29" customFormat="1" ht="17.25" customHeight="1">
      <c r="A896" s="43" t="s">
        <v>185</v>
      </c>
      <c r="B896" s="47"/>
      <c r="C896" s="3">
        <f>SUM(C901:C906)</f>
        <v>82275</v>
      </c>
      <c r="D896" s="3">
        <f>SUM(D901:D906)</f>
        <v>0</v>
      </c>
      <c r="E896" s="3">
        <f t="shared" si="182"/>
        <v>82275</v>
      </c>
      <c r="F896" s="3">
        <f>SUM(F901:F906)</f>
        <v>82275</v>
      </c>
      <c r="G896" s="3">
        <f>SUM(G901:G906)</f>
        <v>0</v>
      </c>
      <c r="H896" s="3">
        <f t="shared" si="183"/>
        <v>82275</v>
      </c>
      <c r="I896" s="3">
        <f>SUM(I901:I906)</f>
        <v>0</v>
      </c>
      <c r="J896" s="3">
        <f>SUM(J901:J906)</f>
        <v>0</v>
      </c>
      <c r="K896" s="28">
        <f t="shared" si="184"/>
        <v>100</v>
      </c>
      <c r="L896" s="28"/>
      <c r="M896" s="28">
        <f t="shared" si="185"/>
        <v>100</v>
      </c>
    </row>
    <row r="897" spans="1:13" ht="17.25" customHeight="1">
      <c r="A897" s="15" t="s">
        <v>200</v>
      </c>
      <c r="B897" s="13" t="s">
        <v>48</v>
      </c>
      <c r="C897" s="1">
        <v>743083</v>
      </c>
      <c r="D897" s="1"/>
      <c r="E897" s="1">
        <f t="shared" si="182"/>
        <v>743083</v>
      </c>
      <c r="F897" s="1">
        <v>743083</v>
      </c>
      <c r="G897" s="1"/>
      <c r="H897" s="1">
        <f t="shared" si="183"/>
        <v>743083</v>
      </c>
      <c r="I897" s="1">
        <v>20190</v>
      </c>
      <c r="J897" s="1"/>
      <c r="K897" s="14">
        <f t="shared" si="184"/>
        <v>100</v>
      </c>
      <c r="L897" s="14"/>
      <c r="M897" s="14">
        <f t="shared" si="185"/>
        <v>100</v>
      </c>
    </row>
    <row r="898" spans="1:13" ht="17.25" customHeight="1">
      <c r="A898" s="15" t="s">
        <v>202</v>
      </c>
      <c r="B898" s="13" t="s">
        <v>49</v>
      </c>
      <c r="C898" s="1">
        <v>45688</v>
      </c>
      <c r="D898" s="1"/>
      <c r="E898" s="1">
        <f t="shared" si="182"/>
        <v>45688</v>
      </c>
      <c r="F898" s="1">
        <v>45688</v>
      </c>
      <c r="G898" s="1"/>
      <c r="H898" s="1">
        <f t="shared" si="183"/>
        <v>45688</v>
      </c>
      <c r="I898" s="1">
        <v>59256</v>
      </c>
      <c r="J898" s="1"/>
      <c r="K898" s="14">
        <f t="shared" si="184"/>
        <v>100</v>
      </c>
      <c r="L898" s="14"/>
      <c r="M898" s="14">
        <f t="shared" si="185"/>
        <v>100</v>
      </c>
    </row>
    <row r="899" spans="1:13" ht="17.25" customHeight="1">
      <c r="A899" s="44" t="s">
        <v>201</v>
      </c>
      <c r="B899" s="13" t="s">
        <v>51</v>
      </c>
      <c r="C899" s="1">
        <v>140890</v>
      </c>
      <c r="D899" s="1"/>
      <c r="E899" s="1">
        <f t="shared" si="182"/>
        <v>140890</v>
      </c>
      <c r="F899" s="1">
        <v>140890</v>
      </c>
      <c r="G899" s="1"/>
      <c r="H899" s="1">
        <f t="shared" si="183"/>
        <v>140890</v>
      </c>
      <c r="I899" s="1">
        <v>18611</v>
      </c>
      <c r="J899" s="1"/>
      <c r="K899" s="14">
        <f t="shared" si="184"/>
        <v>100</v>
      </c>
      <c r="L899" s="14"/>
      <c r="M899" s="14">
        <f t="shared" si="185"/>
        <v>100</v>
      </c>
    </row>
    <row r="900" spans="1:13" ht="17.25" customHeight="1">
      <c r="A900" s="15" t="s">
        <v>124</v>
      </c>
      <c r="B900" s="13" t="s">
        <v>52</v>
      </c>
      <c r="C900" s="1">
        <v>19580</v>
      </c>
      <c r="D900" s="1"/>
      <c r="E900" s="1">
        <f t="shared" si="182"/>
        <v>19580</v>
      </c>
      <c r="F900" s="1">
        <v>19580</v>
      </c>
      <c r="G900" s="1"/>
      <c r="H900" s="1">
        <f t="shared" si="183"/>
        <v>19580</v>
      </c>
      <c r="I900" s="1">
        <v>2255</v>
      </c>
      <c r="J900" s="1"/>
      <c r="K900" s="14">
        <f t="shared" si="184"/>
        <v>100</v>
      </c>
      <c r="L900" s="14"/>
      <c r="M900" s="14">
        <f t="shared" si="185"/>
        <v>100</v>
      </c>
    </row>
    <row r="901" spans="1:13" ht="17.25" customHeight="1">
      <c r="A901" s="15" t="s">
        <v>198</v>
      </c>
      <c r="B901" s="13" t="s">
        <v>53</v>
      </c>
      <c r="C901" s="1">
        <v>5500</v>
      </c>
      <c r="D901" s="1"/>
      <c r="E901" s="1">
        <f t="shared" si="182"/>
        <v>5500</v>
      </c>
      <c r="F901" s="1">
        <v>5500</v>
      </c>
      <c r="G901" s="1"/>
      <c r="H901" s="1">
        <f t="shared" si="183"/>
        <v>5500</v>
      </c>
      <c r="I901" s="1"/>
      <c r="J901" s="1"/>
      <c r="K901" s="14">
        <f t="shared" si="184"/>
        <v>100</v>
      </c>
      <c r="L901" s="14"/>
      <c r="M901" s="14">
        <f t="shared" si="185"/>
        <v>100</v>
      </c>
    </row>
    <row r="902" spans="1:13" ht="17.25" customHeight="1">
      <c r="A902" s="15" t="s">
        <v>179</v>
      </c>
      <c r="B902" s="13" t="s">
        <v>61</v>
      </c>
      <c r="C902" s="1">
        <v>927</v>
      </c>
      <c r="D902" s="1"/>
      <c r="E902" s="1">
        <f t="shared" si="182"/>
        <v>927</v>
      </c>
      <c r="F902" s="1">
        <v>927</v>
      </c>
      <c r="G902" s="1"/>
      <c r="H902" s="1">
        <f t="shared" si="183"/>
        <v>927</v>
      </c>
      <c r="I902" s="1"/>
      <c r="J902" s="1"/>
      <c r="K902" s="14">
        <f t="shared" si="184"/>
        <v>100</v>
      </c>
      <c r="L902" s="14"/>
      <c r="M902" s="14">
        <f t="shared" si="185"/>
        <v>100</v>
      </c>
    </row>
    <row r="903" spans="1:13" ht="17.25" customHeight="1">
      <c r="A903" s="15" t="s">
        <v>125</v>
      </c>
      <c r="B903" s="13" t="s">
        <v>55</v>
      </c>
      <c r="C903" s="1">
        <v>18173</v>
      </c>
      <c r="D903" s="1"/>
      <c r="E903" s="1">
        <f t="shared" si="182"/>
        <v>18173</v>
      </c>
      <c r="F903" s="1">
        <v>18173</v>
      </c>
      <c r="G903" s="1"/>
      <c r="H903" s="1">
        <f t="shared" si="183"/>
        <v>18173</v>
      </c>
      <c r="I903" s="1"/>
      <c r="J903" s="1"/>
      <c r="K903" s="14">
        <f t="shared" si="184"/>
        <v>100</v>
      </c>
      <c r="L903" s="14"/>
      <c r="M903" s="14">
        <f t="shared" si="185"/>
        <v>100</v>
      </c>
    </row>
    <row r="904" spans="1:13" ht="17.25" customHeight="1">
      <c r="A904" s="44" t="s">
        <v>123</v>
      </c>
      <c r="B904" s="13" t="s">
        <v>37</v>
      </c>
      <c r="C904" s="1">
        <v>2700</v>
      </c>
      <c r="D904" s="1"/>
      <c r="E904" s="1">
        <f t="shared" si="182"/>
        <v>2700</v>
      </c>
      <c r="F904" s="1">
        <v>2700</v>
      </c>
      <c r="G904" s="1"/>
      <c r="H904" s="1">
        <f t="shared" si="183"/>
        <v>2700</v>
      </c>
      <c r="I904" s="1"/>
      <c r="J904" s="1"/>
      <c r="K904" s="14">
        <f t="shared" si="184"/>
        <v>100</v>
      </c>
      <c r="L904" s="14"/>
      <c r="M904" s="14">
        <f t="shared" si="185"/>
        <v>100</v>
      </c>
    </row>
    <row r="905" spans="1:13" ht="17.25" customHeight="1">
      <c r="A905" s="15" t="s">
        <v>122</v>
      </c>
      <c r="B905" s="13" t="s">
        <v>32</v>
      </c>
      <c r="C905" s="1">
        <v>4700</v>
      </c>
      <c r="D905" s="1"/>
      <c r="E905" s="1">
        <f t="shared" si="182"/>
        <v>4700</v>
      </c>
      <c r="F905" s="1">
        <v>4700</v>
      </c>
      <c r="G905" s="1"/>
      <c r="H905" s="1">
        <f t="shared" si="183"/>
        <v>4700</v>
      </c>
      <c r="I905" s="1"/>
      <c r="J905" s="1"/>
      <c r="K905" s="14">
        <f t="shared" si="184"/>
        <v>100</v>
      </c>
      <c r="L905" s="14"/>
      <c r="M905" s="14">
        <f t="shared" si="185"/>
        <v>100</v>
      </c>
    </row>
    <row r="906" spans="1:13" ht="17.25" customHeight="1">
      <c r="A906" s="15" t="s">
        <v>212</v>
      </c>
      <c r="B906" s="13" t="s">
        <v>62</v>
      </c>
      <c r="C906" s="1">
        <v>50275</v>
      </c>
      <c r="D906" s="1"/>
      <c r="E906" s="1">
        <f t="shared" si="182"/>
        <v>50275</v>
      </c>
      <c r="F906" s="1">
        <v>50275</v>
      </c>
      <c r="G906" s="1"/>
      <c r="H906" s="1">
        <f t="shared" si="183"/>
        <v>50275</v>
      </c>
      <c r="I906" s="1"/>
      <c r="J906" s="1"/>
      <c r="K906" s="14">
        <f t="shared" si="184"/>
        <v>100</v>
      </c>
      <c r="L906" s="14"/>
      <c r="M906" s="14">
        <f t="shared" si="185"/>
        <v>100</v>
      </c>
    </row>
    <row r="907" spans="1:13" ht="17.25" customHeight="1">
      <c r="A907" s="15"/>
      <c r="B907" s="13"/>
      <c r="C907" s="1"/>
      <c r="D907" s="1"/>
      <c r="E907" s="1"/>
      <c r="F907" s="1"/>
      <c r="G907" s="1"/>
      <c r="H907" s="1"/>
      <c r="I907" s="1"/>
      <c r="J907" s="1"/>
      <c r="K907" s="14"/>
      <c r="L907" s="14"/>
      <c r="M907" s="14"/>
    </row>
    <row r="908" spans="1:13" s="42" customFormat="1" ht="17.25" customHeight="1">
      <c r="A908" s="41" t="s">
        <v>116</v>
      </c>
      <c r="B908" s="48">
        <v>80130</v>
      </c>
      <c r="C908" s="2">
        <f>SUM(C909:C912)</f>
        <v>13318373</v>
      </c>
      <c r="D908" s="2">
        <f>SUM(D909:D912)</f>
        <v>744260</v>
      </c>
      <c r="E908" s="2">
        <f>SUM(C908:D908)</f>
        <v>14062633</v>
      </c>
      <c r="F908" s="2">
        <f>SUM(F909:F912)</f>
        <v>13306094</v>
      </c>
      <c r="G908" s="2">
        <f>SUM(G909:G912)</f>
        <v>744260</v>
      </c>
      <c r="H908" s="2">
        <f>SUM(F908:G908)</f>
        <v>14050354</v>
      </c>
      <c r="I908" s="2">
        <f>SUM(I909:I912)</f>
        <v>814860</v>
      </c>
      <c r="J908" s="2">
        <f>SUM(J909:J912)</f>
        <v>0</v>
      </c>
      <c r="K908" s="33">
        <f aca="true" t="shared" si="186" ref="K908:L927">F908/C908*100</f>
        <v>99.90780405384352</v>
      </c>
      <c r="L908" s="33">
        <f t="shared" si="186"/>
        <v>100</v>
      </c>
      <c r="M908" s="33">
        <f aca="true" t="shared" si="187" ref="M908:M927">H908/E908*100</f>
        <v>99.91268349248679</v>
      </c>
    </row>
    <row r="909" spans="1:13" s="29" customFormat="1" ht="17.25" customHeight="1">
      <c r="A909" s="43" t="s">
        <v>186</v>
      </c>
      <c r="B909" s="47"/>
      <c r="C909" s="3">
        <f>SUM(C915:C918)</f>
        <v>8542323</v>
      </c>
      <c r="D909" s="3">
        <f>SUM(D915:D918)</f>
        <v>0</v>
      </c>
      <c r="E909" s="3">
        <f>SUM(C909:D909)</f>
        <v>8542323</v>
      </c>
      <c r="F909" s="3">
        <f>SUM(F915:F918)</f>
        <v>8542283</v>
      </c>
      <c r="G909" s="3">
        <f>SUM(G915:G918)</f>
        <v>0</v>
      </c>
      <c r="H909" s="3">
        <f>SUM(F909:G909)</f>
        <v>8542283</v>
      </c>
      <c r="I909" s="3">
        <f>SUM(I915:I918)</f>
        <v>787640</v>
      </c>
      <c r="J909" s="3">
        <f>SUM(J915:J918)</f>
        <v>0</v>
      </c>
      <c r="K909" s="28">
        <f t="shared" si="186"/>
        <v>99.99953174329747</v>
      </c>
      <c r="L909" s="28"/>
      <c r="M909" s="28">
        <f t="shared" si="187"/>
        <v>99.99953174329747</v>
      </c>
    </row>
    <row r="910" spans="1:13" s="29" customFormat="1" ht="17.25" customHeight="1">
      <c r="A910" s="53" t="s">
        <v>188</v>
      </c>
      <c r="B910" s="47"/>
      <c r="C910" s="3">
        <f>SUM(C913)</f>
        <v>2214876</v>
      </c>
      <c r="D910" s="3">
        <f>SUM(D913)</f>
        <v>0</v>
      </c>
      <c r="E910" s="3">
        <f>SUM(C910:D910)</f>
        <v>2214876</v>
      </c>
      <c r="F910" s="3">
        <f>SUM(F913)</f>
        <v>2213928</v>
      </c>
      <c r="G910" s="3">
        <f>SUM(G913)</f>
        <v>0</v>
      </c>
      <c r="H910" s="3">
        <f>SUM(F910:G910)</f>
        <v>2213928</v>
      </c>
      <c r="I910" s="3">
        <f>SUM(I913)</f>
        <v>0</v>
      </c>
      <c r="J910" s="3">
        <f>SUM(J913)</f>
        <v>0</v>
      </c>
      <c r="K910" s="28">
        <f t="shared" si="186"/>
        <v>99.95719850682386</v>
      </c>
      <c r="L910" s="28"/>
      <c r="M910" s="28">
        <f t="shared" si="187"/>
        <v>99.95719850682386</v>
      </c>
    </row>
    <row r="911" spans="1:13" s="29" customFormat="1" ht="17.25" customHeight="1">
      <c r="A911" s="43" t="s">
        <v>185</v>
      </c>
      <c r="B911" s="47"/>
      <c r="C911" s="3">
        <f>SUM(C919:C926)+C914</f>
        <v>1059927</v>
      </c>
      <c r="D911" s="3">
        <f>SUM(D919:D926)+D914</f>
        <v>0</v>
      </c>
      <c r="E911" s="3">
        <f>SUM(C911:D911)</f>
        <v>1059927</v>
      </c>
      <c r="F911" s="3">
        <f>SUM(F919:F926)+F914</f>
        <v>1059681</v>
      </c>
      <c r="G911" s="3">
        <f>SUM(G919:G926)+G914</f>
        <v>0</v>
      </c>
      <c r="H911" s="3">
        <f>SUM(F911:G911)</f>
        <v>1059681</v>
      </c>
      <c r="I911" s="3">
        <f>SUM(I919:I926)+I914</f>
        <v>27220</v>
      </c>
      <c r="J911" s="3">
        <f>SUM(J919:J926)+J914</f>
        <v>0</v>
      </c>
      <c r="K911" s="28">
        <f t="shared" si="186"/>
        <v>99.9767908544645</v>
      </c>
      <c r="L911" s="28"/>
      <c r="M911" s="28">
        <f t="shared" si="187"/>
        <v>99.9767908544645</v>
      </c>
    </row>
    <row r="912" spans="1:13" s="29" customFormat="1" ht="17.25" customHeight="1">
      <c r="A912" s="43" t="s">
        <v>187</v>
      </c>
      <c r="B912" s="47"/>
      <c r="C912" s="3">
        <f>SUM(C927)</f>
        <v>1501247</v>
      </c>
      <c r="D912" s="3">
        <f>SUM(D927)</f>
        <v>744260</v>
      </c>
      <c r="E912" s="3">
        <f>SUM(C912:D912)</f>
        <v>2245507</v>
      </c>
      <c r="F912" s="3">
        <f>SUM(F927)</f>
        <v>1490202</v>
      </c>
      <c r="G912" s="3">
        <f>SUM(G927)</f>
        <v>744260</v>
      </c>
      <c r="H912" s="3">
        <f>SUM(F912:G912)</f>
        <v>2234462</v>
      </c>
      <c r="I912" s="3">
        <f>SUM(I927)</f>
        <v>0</v>
      </c>
      <c r="J912" s="3">
        <f>SUM(J927)</f>
        <v>0</v>
      </c>
      <c r="K912" s="28">
        <f t="shared" si="186"/>
        <v>99.26427829664273</v>
      </c>
      <c r="L912" s="28">
        <f t="shared" si="186"/>
        <v>100</v>
      </c>
      <c r="M912" s="28">
        <f t="shared" si="187"/>
        <v>99.5081288991751</v>
      </c>
    </row>
    <row r="913" spans="1:13" ht="17.25" customHeight="1">
      <c r="A913" s="44" t="s">
        <v>221</v>
      </c>
      <c r="B913" s="62" t="s">
        <v>74</v>
      </c>
      <c r="C913" s="1">
        <v>2214876</v>
      </c>
      <c r="D913" s="1"/>
      <c r="E913" s="1">
        <f aca="true" t="shared" si="188" ref="E913:E927">C913+D913</f>
        <v>2214876</v>
      </c>
      <c r="F913" s="1">
        <v>2213928</v>
      </c>
      <c r="G913" s="1"/>
      <c r="H913" s="1">
        <f aca="true" t="shared" si="189" ref="H913:H927">F913+G913</f>
        <v>2213928</v>
      </c>
      <c r="I913" s="1"/>
      <c r="J913" s="1"/>
      <c r="K913" s="14">
        <f t="shared" si="186"/>
        <v>99.95719850682386</v>
      </c>
      <c r="L913" s="14"/>
      <c r="M913" s="14">
        <f t="shared" si="187"/>
        <v>99.95719850682386</v>
      </c>
    </row>
    <row r="914" spans="1:13" ht="17.25" customHeight="1">
      <c r="A914" s="56" t="s">
        <v>283</v>
      </c>
      <c r="B914" s="13" t="s">
        <v>69</v>
      </c>
      <c r="C914" s="1">
        <v>4700</v>
      </c>
      <c r="D914" s="1"/>
      <c r="E914" s="1">
        <f t="shared" si="188"/>
        <v>4700</v>
      </c>
      <c r="F914" s="1">
        <v>4700</v>
      </c>
      <c r="G914" s="1"/>
      <c r="H914" s="1">
        <f t="shared" si="189"/>
        <v>4700</v>
      </c>
      <c r="I914" s="1"/>
      <c r="J914" s="1"/>
      <c r="K914" s="14">
        <f t="shared" si="186"/>
        <v>100</v>
      </c>
      <c r="L914" s="14"/>
      <c r="M914" s="14">
        <f t="shared" si="187"/>
        <v>100</v>
      </c>
    </row>
    <row r="915" spans="1:13" ht="17.25" customHeight="1">
      <c r="A915" s="15" t="s">
        <v>200</v>
      </c>
      <c r="B915" s="13" t="s">
        <v>48</v>
      </c>
      <c r="C915" s="1">
        <v>6633089</v>
      </c>
      <c r="D915" s="1"/>
      <c r="E915" s="1">
        <f t="shared" si="188"/>
        <v>6633089</v>
      </c>
      <c r="F915" s="1">
        <v>6633089</v>
      </c>
      <c r="G915" s="1"/>
      <c r="H915" s="1">
        <f t="shared" si="189"/>
        <v>6633089</v>
      </c>
      <c r="I915" s="1">
        <v>139139</v>
      </c>
      <c r="J915" s="1"/>
      <c r="K915" s="14">
        <f t="shared" si="186"/>
        <v>100</v>
      </c>
      <c r="L915" s="14"/>
      <c r="M915" s="14">
        <f t="shared" si="187"/>
        <v>100</v>
      </c>
    </row>
    <row r="916" spans="1:13" ht="17.25" customHeight="1">
      <c r="A916" s="15" t="s">
        <v>202</v>
      </c>
      <c r="B916" s="13" t="s">
        <v>49</v>
      </c>
      <c r="C916" s="1">
        <v>533375</v>
      </c>
      <c r="D916" s="1"/>
      <c r="E916" s="1">
        <f t="shared" si="188"/>
        <v>533375</v>
      </c>
      <c r="F916" s="1">
        <v>533374</v>
      </c>
      <c r="G916" s="1"/>
      <c r="H916" s="1">
        <f t="shared" si="189"/>
        <v>533374</v>
      </c>
      <c r="I916" s="1">
        <v>477881</v>
      </c>
      <c r="J916" s="1"/>
      <c r="K916" s="14">
        <f t="shared" si="186"/>
        <v>99.99981251464729</v>
      </c>
      <c r="L916" s="14"/>
      <c r="M916" s="14">
        <f t="shared" si="187"/>
        <v>99.99981251464729</v>
      </c>
    </row>
    <row r="917" spans="1:13" ht="17.25" customHeight="1">
      <c r="A917" s="44" t="s">
        <v>201</v>
      </c>
      <c r="B917" s="13" t="s">
        <v>51</v>
      </c>
      <c r="C917" s="1">
        <v>1208011</v>
      </c>
      <c r="D917" s="1"/>
      <c r="E917" s="1">
        <f t="shared" si="188"/>
        <v>1208011</v>
      </c>
      <c r="F917" s="1">
        <v>1207972</v>
      </c>
      <c r="G917" s="1"/>
      <c r="H917" s="1">
        <f t="shared" si="189"/>
        <v>1207972</v>
      </c>
      <c r="I917" s="1">
        <v>148188</v>
      </c>
      <c r="J917" s="1"/>
      <c r="K917" s="14">
        <f t="shared" si="186"/>
        <v>99.99677155257693</v>
      </c>
      <c r="L917" s="14"/>
      <c r="M917" s="14">
        <f t="shared" si="187"/>
        <v>99.99677155257693</v>
      </c>
    </row>
    <row r="918" spans="1:13" ht="17.25" customHeight="1">
      <c r="A918" s="15" t="s">
        <v>124</v>
      </c>
      <c r="B918" s="13" t="s">
        <v>52</v>
      </c>
      <c r="C918" s="1">
        <v>167848</v>
      </c>
      <c r="D918" s="1"/>
      <c r="E918" s="1">
        <f t="shared" si="188"/>
        <v>167848</v>
      </c>
      <c r="F918" s="1">
        <v>167848</v>
      </c>
      <c r="G918" s="1"/>
      <c r="H918" s="1">
        <f t="shared" si="189"/>
        <v>167848</v>
      </c>
      <c r="I918" s="1">
        <v>22432</v>
      </c>
      <c r="J918" s="1"/>
      <c r="K918" s="14">
        <f t="shared" si="186"/>
        <v>100</v>
      </c>
      <c r="L918" s="14"/>
      <c r="M918" s="14">
        <f t="shared" si="187"/>
        <v>100</v>
      </c>
    </row>
    <row r="919" spans="1:13" ht="17.25" customHeight="1">
      <c r="A919" s="15" t="s">
        <v>198</v>
      </c>
      <c r="B919" s="13" t="s">
        <v>53</v>
      </c>
      <c r="C919" s="1">
        <v>88960</v>
      </c>
      <c r="D919" s="1"/>
      <c r="E919" s="1">
        <f t="shared" si="188"/>
        <v>88960</v>
      </c>
      <c r="F919" s="1">
        <v>88960</v>
      </c>
      <c r="G919" s="1"/>
      <c r="H919" s="1">
        <f t="shared" si="189"/>
        <v>88960</v>
      </c>
      <c r="I919" s="1">
        <v>1512</v>
      </c>
      <c r="J919" s="1"/>
      <c r="K919" s="14">
        <f t="shared" si="186"/>
        <v>100</v>
      </c>
      <c r="L919" s="14"/>
      <c r="M919" s="14">
        <f t="shared" si="187"/>
        <v>100</v>
      </c>
    </row>
    <row r="920" spans="1:13" ht="17.25" customHeight="1">
      <c r="A920" s="15" t="s">
        <v>179</v>
      </c>
      <c r="B920" s="13" t="s">
        <v>61</v>
      </c>
      <c r="C920" s="1">
        <v>13347</v>
      </c>
      <c r="D920" s="1"/>
      <c r="E920" s="1">
        <f t="shared" si="188"/>
        <v>13347</v>
      </c>
      <c r="F920" s="1">
        <v>13347</v>
      </c>
      <c r="G920" s="1"/>
      <c r="H920" s="1">
        <f t="shared" si="189"/>
        <v>13347</v>
      </c>
      <c r="I920" s="1"/>
      <c r="J920" s="1"/>
      <c r="K920" s="14">
        <f t="shared" si="186"/>
        <v>100</v>
      </c>
      <c r="L920" s="14"/>
      <c r="M920" s="14">
        <f t="shared" si="187"/>
        <v>100</v>
      </c>
    </row>
    <row r="921" spans="1:13" ht="17.25" customHeight="1">
      <c r="A921" s="15" t="s">
        <v>125</v>
      </c>
      <c r="B921" s="13" t="s">
        <v>55</v>
      </c>
      <c r="C921" s="1">
        <v>259733</v>
      </c>
      <c r="D921" s="1"/>
      <c r="E921" s="1">
        <f t="shared" si="188"/>
        <v>259733</v>
      </c>
      <c r="F921" s="1">
        <v>259733</v>
      </c>
      <c r="G921" s="1"/>
      <c r="H921" s="1">
        <f t="shared" si="189"/>
        <v>259733</v>
      </c>
      <c r="I921" s="1">
        <v>24190</v>
      </c>
      <c r="J921" s="1"/>
      <c r="K921" s="14">
        <f t="shared" si="186"/>
        <v>100</v>
      </c>
      <c r="L921" s="14"/>
      <c r="M921" s="14">
        <f t="shared" si="187"/>
        <v>100</v>
      </c>
    </row>
    <row r="922" spans="1:13" ht="17.25" customHeight="1">
      <c r="A922" s="44" t="s">
        <v>123</v>
      </c>
      <c r="B922" s="13" t="s">
        <v>37</v>
      </c>
      <c r="C922" s="1">
        <v>82606</v>
      </c>
      <c r="D922" s="1"/>
      <c r="E922" s="1">
        <f t="shared" si="188"/>
        <v>82606</v>
      </c>
      <c r="F922" s="1">
        <v>82368</v>
      </c>
      <c r="G922" s="1"/>
      <c r="H922" s="1">
        <f t="shared" si="189"/>
        <v>82368</v>
      </c>
      <c r="I922" s="1"/>
      <c r="J922" s="1"/>
      <c r="K922" s="14">
        <f t="shared" si="186"/>
        <v>99.71188533520568</v>
      </c>
      <c r="L922" s="14"/>
      <c r="M922" s="14">
        <f t="shared" si="187"/>
        <v>99.71188533520568</v>
      </c>
    </row>
    <row r="923" spans="1:13" ht="17.25" customHeight="1">
      <c r="A923" s="15" t="s">
        <v>122</v>
      </c>
      <c r="B923" s="13" t="s">
        <v>32</v>
      </c>
      <c r="C923" s="1">
        <v>89228</v>
      </c>
      <c r="D923" s="1"/>
      <c r="E923" s="1">
        <f t="shared" si="188"/>
        <v>89228</v>
      </c>
      <c r="F923" s="1">
        <v>89227</v>
      </c>
      <c r="G923" s="1"/>
      <c r="H923" s="1">
        <f t="shared" si="189"/>
        <v>89227</v>
      </c>
      <c r="I923" s="1">
        <v>1518</v>
      </c>
      <c r="J923" s="1"/>
      <c r="K923" s="14">
        <f t="shared" si="186"/>
        <v>99.99887927556372</v>
      </c>
      <c r="L923" s="14"/>
      <c r="M923" s="14">
        <f t="shared" si="187"/>
        <v>99.99887927556372</v>
      </c>
    </row>
    <row r="924" spans="1:13" ht="17.25" customHeight="1">
      <c r="A924" s="15" t="s">
        <v>164</v>
      </c>
      <c r="B924" s="13" t="s">
        <v>56</v>
      </c>
      <c r="C924" s="1">
        <v>5045</v>
      </c>
      <c r="D924" s="1"/>
      <c r="E924" s="1">
        <f t="shared" si="188"/>
        <v>5045</v>
      </c>
      <c r="F924" s="1">
        <v>5038</v>
      </c>
      <c r="G924" s="1"/>
      <c r="H924" s="1">
        <f t="shared" si="189"/>
        <v>5038</v>
      </c>
      <c r="I924" s="1"/>
      <c r="J924" s="1"/>
      <c r="K924" s="14">
        <f t="shared" si="186"/>
        <v>99.86124876114965</v>
      </c>
      <c r="L924" s="14"/>
      <c r="M924" s="14">
        <f t="shared" si="187"/>
        <v>99.86124876114965</v>
      </c>
    </row>
    <row r="925" spans="1:13" ht="17.25" customHeight="1">
      <c r="A925" s="15" t="s">
        <v>126</v>
      </c>
      <c r="B925" s="13" t="s">
        <v>58</v>
      </c>
      <c r="C925" s="1">
        <v>9079</v>
      </c>
      <c r="D925" s="1"/>
      <c r="E925" s="1">
        <f t="shared" si="188"/>
        <v>9079</v>
      </c>
      <c r="F925" s="1">
        <v>9079</v>
      </c>
      <c r="G925" s="1"/>
      <c r="H925" s="1">
        <f t="shared" si="189"/>
        <v>9079</v>
      </c>
      <c r="I925" s="1"/>
      <c r="J925" s="1"/>
      <c r="K925" s="14">
        <f t="shared" si="186"/>
        <v>100</v>
      </c>
      <c r="L925" s="14"/>
      <c r="M925" s="14">
        <f t="shared" si="187"/>
        <v>100</v>
      </c>
    </row>
    <row r="926" spans="1:13" ht="17.25" customHeight="1">
      <c r="A926" s="15" t="s">
        <v>212</v>
      </c>
      <c r="B926" s="13" t="s">
        <v>62</v>
      </c>
      <c r="C926" s="1">
        <v>507229</v>
      </c>
      <c r="D926" s="1"/>
      <c r="E926" s="1">
        <f t="shared" si="188"/>
        <v>507229</v>
      </c>
      <c r="F926" s="1">
        <v>507229</v>
      </c>
      <c r="G926" s="1"/>
      <c r="H926" s="1">
        <f t="shared" si="189"/>
        <v>507229</v>
      </c>
      <c r="I926" s="1"/>
      <c r="J926" s="1"/>
      <c r="K926" s="14">
        <f t="shared" si="186"/>
        <v>100</v>
      </c>
      <c r="L926" s="14"/>
      <c r="M926" s="14">
        <f t="shared" si="187"/>
        <v>100</v>
      </c>
    </row>
    <row r="927" spans="1:13" ht="17.25" customHeight="1">
      <c r="A927" s="15" t="s">
        <v>205</v>
      </c>
      <c r="B927" s="13" t="s">
        <v>38</v>
      </c>
      <c r="C927" s="1">
        <v>1501247</v>
      </c>
      <c r="D927" s="1">
        <v>744260</v>
      </c>
      <c r="E927" s="1">
        <f t="shared" si="188"/>
        <v>2245507</v>
      </c>
      <c r="F927" s="1">
        <v>1490202</v>
      </c>
      <c r="G927" s="1">
        <v>744260</v>
      </c>
      <c r="H927" s="1">
        <f t="shared" si="189"/>
        <v>2234462</v>
      </c>
      <c r="I927" s="1"/>
      <c r="J927" s="1"/>
      <c r="K927" s="14">
        <f t="shared" si="186"/>
        <v>99.26427829664273</v>
      </c>
      <c r="L927" s="14">
        <f t="shared" si="186"/>
        <v>100</v>
      </c>
      <c r="M927" s="14">
        <f t="shared" si="187"/>
        <v>99.5081288991751</v>
      </c>
    </row>
    <row r="928" spans="1:13" ht="17.25" customHeight="1">
      <c r="A928" s="44"/>
      <c r="B928" s="45"/>
      <c r="C928" s="1"/>
      <c r="D928" s="1"/>
      <c r="E928" s="1"/>
      <c r="F928" s="1"/>
      <c r="G928" s="1"/>
      <c r="H928" s="1"/>
      <c r="I928" s="1"/>
      <c r="J928" s="1"/>
      <c r="K928" s="14"/>
      <c r="L928" s="14"/>
      <c r="M928" s="14"/>
    </row>
    <row r="929" spans="1:13" s="42" customFormat="1" ht="17.25" customHeight="1">
      <c r="A929" s="41" t="s">
        <v>266</v>
      </c>
      <c r="B929" s="48">
        <v>80140</v>
      </c>
      <c r="C929" s="2">
        <f>SUM(C930:C932)</f>
        <v>1438440</v>
      </c>
      <c r="D929" s="2">
        <f>SUM(D930:D932)</f>
        <v>0</v>
      </c>
      <c r="E929" s="2">
        <f aca="true" t="shared" si="190" ref="E929:E945">C929+D929</f>
        <v>1438440</v>
      </c>
      <c r="F929" s="2">
        <f>SUM(F930:F932)</f>
        <v>1434949</v>
      </c>
      <c r="G929" s="2">
        <f>SUM(G930:G932)</f>
        <v>0</v>
      </c>
      <c r="H929" s="2">
        <f aca="true" t="shared" si="191" ref="H929:H945">F929+G929</f>
        <v>1434949</v>
      </c>
      <c r="I929" s="2">
        <f>SUM(I930:I932)</f>
        <v>83465</v>
      </c>
      <c r="J929" s="2">
        <f>SUM(J930:J932)</f>
        <v>0</v>
      </c>
      <c r="K929" s="33">
        <f aca="true" t="shared" si="192" ref="K929:K945">F929/C929*100</f>
        <v>99.75730652651484</v>
      </c>
      <c r="L929" s="33"/>
      <c r="M929" s="33">
        <f aca="true" t="shared" si="193" ref="M929:M945">H929/E929*100</f>
        <v>99.75730652651484</v>
      </c>
    </row>
    <row r="930" spans="1:13" s="29" customFormat="1" ht="17.25" customHeight="1">
      <c r="A930" s="43" t="s">
        <v>186</v>
      </c>
      <c r="B930" s="47"/>
      <c r="C930" s="3">
        <f>SUM(C934:C937)</f>
        <v>986066</v>
      </c>
      <c r="D930" s="3">
        <f>SUM(D934:D937)</f>
        <v>0</v>
      </c>
      <c r="E930" s="3">
        <f>SUM(C930:D930)</f>
        <v>986066</v>
      </c>
      <c r="F930" s="3">
        <f>SUM(F934:F937)</f>
        <v>986066</v>
      </c>
      <c r="G930" s="3">
        <f>SUM(G934:G937)</f>
        <v>0</v>
      </c>
      <c r="H930" s="3">
        <f>SUM(F930:G930)</f>
        <v>986066</v>
      </c>
      <c r="I930" s="3">
        <f>SUM(I934:I937)</f>
        <v>83302</v>
      </c>
      <c r="J930" s="3">
        <f>SUM(J934:J937)</f>
        <v>0</v>
      </c>
      <c r="K930" s="28">
        <f t="shared" si="192"/>
        <v>100</v>
      </c>
      <c r="L930" s="28"/>
      <c r="M930" s="28">
        <f t="shared" si="193"/>
        <v>100</v>
      </c>
    </row>
    <row r="931" spans="1:13" s="29" customFormat="1" ht="17.25" customHeight="1">
      <c r="A931" s="43" t="s">
        <v>185</v>
      </c>
      <c r="B931" s="47"/>
      <c r="C931" s="3">
        <f>SUM(C938:C944)+C933</f>
        <v>362374</v>
      </c>
      <c r="D931" s="3">
        <f>SUM(D938:D944)+D933</f>
        <v>0</v>
      </c>
      <c r="E931" s="3">
        <f>SUM(C931:D931)</f>
        <v>362374</v>
      </c>
      <c r="F931" s="3">
        <f>SUM(F938:F944)+F933</f>
        <v>361110</v>
      </c>
      <c r="G931" s="3">
        <f>SUM(G938:G944)+G933</f>
        <v>0</v>
      </c>
      <c r="H931" s="3">
        <f>SUM(F931:G931)</f>
        <v>361110</v>
      </c>
      <c r="I931" s="3">
        <f>SUM(I938:I944)+I933</f>
        <v>163</v>
      </c>
      <c r="J931" s="3">
        <f>SUM(J938:J944)+J933</f>
        <v>0</v>
      </c>
      <c r="K931" s="28">
        <f t="shared" si="192"/>
        <v>99.65118910297096</v>
      </c>
      <c r="L931" s="28"/>
      <c r="M931" s="28">
        <f t="shared" si="193"/>
        <v>99.65118910297096</v>
      </c>
    </row>
    <row r="932" spans="1:13" s="29" customFormat="1" ht="17.25" customHeight="1">
      <c r="A932" s="43" t="s">
        <v>187</v>
      </c>
      <c r="B932" s="47"/>
      <c r="C932" s="3">
        <f>SUM(C945)</f>
        <v>90000</v>
      </c>
      <c r="D932" s="3">
        <f>SUM(D945)</f>
        <v>0</v>
      </c>
      <c r="E932" s="3">
        <f>SUM(C932:D932)</f>
        <v>90000</v>
      </c>
      <c r="F932" s="3">
        <f>SUM(F945)</f>
        <v>87773</v>
      </c>
      <c r="G932" s="3">
        <f>SUM(G945)</f>
        <v>0</v>
      </c>
      <c r="H932" s="3">
        <f>SUM(F932:G932)</f>
        <v>87773</v>
      </c>
      <c r="I932" s="3">
        <f>SUM(I945)</f>
        <v>0</v>
      </c>
      <c r="J932" s="3">
        <f>SUM(J945)</f>
        <v>0</v>
      </c>
      <c r="K932" s="28">
        <f t="shared" si="192"/>
        <v>97.52555555555556</v>
      </c>
      <c r="L932" s="28"/>
      <c r="M932" s="28">
        <f t="shared" si="193"/>
        <v>97.52555555555556</v>
      </c>
    </row>
    <row r="933" spans="1:13" ht="17.25" customHeight="1">
      <c r="A933" s="56" t="s">
        <v>283</v>
      </c>
      <c r="B933" s="13" t="s">
        <v>69</v>
      </c>
      <c r="C933" s="1">
        <v>800</v>
      </c>
      <c r="D933" s="1"/>
      <c r="E933" s="1">
        <f t="shared" si="190"/>
        <v>800</v>
      </c>
      <c r="F933" s="1">
        <v>800</v>
      </c>
      <c r="G933" s="1"/>
      <c r="H933" s="1">
        <f t="shared" si="191"/>
        <v>800</v>
      </c>
      <c r="I933" s="1"/>
      <c r="J933" s="1"/>
      <c r="K933" s="14">
        <f t="shared" si="192"/>
        <v>100</v>
      </c>
      <c r="L933" s="14"/>
      <c r="M933" s="14">
        <f t="shared" si="193"/>
        <v>100</v>
      </c>
    </row>
    <row r="934" spans="1:13" ht="17.25" customHeight="1">
      <c r="A934" s="15" t="s">
        <v>200</v>
      </c>
      <c r="B934" s="13" t="s">
        <v>48</v>
      </c>
      <c r="C934" s="1">
        <v>763591</v>
      </c>
      <c r="D934" s="1"/>
      <c r="E934" s="1">
        <f t="shared" si="190"/>
        <v>763591</v>
      </c>
      <c r="F934" s="1">
        <v>763591</v>
      </c>
      <c r="G934" s="1"/>
      <c r="H934" s="1">
        <f t="shared" si="191"/>
        <v>763591</v>
      </c>
      <c r="I934" s="1">
        <v>20551</v>
      </c>
      <c r="J934" s="1"/>
      <c r="K934" s="14">
        <f t="shared" si="192"/>
        <v>100</v>
      </c>
      <c r="L934" s="14"/>
      <c r="M934" s="14">
        <f t="shared" si="193"/>
        <v>100</v>
      </c>
    </row>
    <row r="935" spans="1:13" ht="17.25" customHeight="1">
      <c r="A935" s="15" t="s">
        <v>202</v>
      </c>
      <c r="B935" s="13" t="s">
        <v>49</v>
      </c>
      <c r="C935" s="1">
        <v>62837</v>
      </c>
      <c r="D935" s="1"/>
      <c r="E935" s="1">
        <f t="shared" si="190"/>
        <v>62837</v>
      </c>
      <c r="F935" s="1">
        <v>62837</v>
      </c>
      <c r="G935" s="1"/>
      <c r="H935" s="1">
        <f t="shared" si="191"/>
        <v>62837</v>
      </c>
      <c r="I935" s="1">
        <v>42080</v>
      </c>
      <c r="J935" s="1"/>
      <c r="K935" s="14">
        <f t="shared" si="192"/>
        <v>100</v>
      </c>
      <c r="L935" s="14"/>
      <c r="M935" s="14">
        <f t="shared" si="193"/>
        <v>100</v>
      </c>
    </row>
    <row r="936" spans="1:13" ht="17.25" customHeight="1">
      <c r="A936" s="44" t="s">
        <v>201</v>
      </c>
      <c r="B936" s="13" t="s">
        <v>51</v>
      </c>
      <c r="C936" s="1">
        <v>140173</v>
      </c>
      <c r="D936" s="1"/>
      <c r="E936" s="1">
        <f t="shared" si="190"/>
        <v>140173</v>
      </c>
      <c r="F936" s="1">
        <v>140173</v>
      </c>
      <c r="G936" s="1"/>
      <c r="H936" s="1">
        <f t="shared" si="191"/>
        <v>140173</v>
      </c>
      <c r="I936" s="1">
        <v>18073</v>
      </c>
      <c r="J936" s="1"/>
      <c r="K936" s="14">
        <f t="shared" si="192"/>
        <v>100</v>
      </c>
      <c r="L936" s="14"/>
      <c r="M936" s="14">
        <f t="shared" si="193"/>
        <v>100</v>
      </c>
    </row>
    <row r="937" spans="1:13" ht="17.25" customHeight="1">
      <c r="A937" s="15" t="s">
        <v>124</v>
      </c>
      <c r="B937" s="13" t="s">
        <v>52</v>
      </c>
      <c r="C937" s="1">
        <v>19465</v>
      </c>
      <c r="D937" s="1"/>
      <c r="E937" s="1">
        <f t="shared" si="190"/>
        <v>19465</v>
      </c>
      <c r="F937" s="1">
        <v>19465</v>
      </c>
      <c r="G937" s="1"/>
      <c r="H937" s="1">
        <f t="shared" si="191"/>
        <v>19465</v>
      </c>
      <c r="I937" s="1">
        <v>2598</v>
      </c>
      <c r="J937" s="1"/>
      <c r="K937" s="14">
        <f t="shared" si="192"/>
        <v>100</v>
      </c>
      <c r="L937" s="14"/>
      <c r="M937" s="14">
        <f t="shared" si="193"/>
        <v>100</v>
      </c>
    </row>
    <row r="938" spans="1:13" ht="17.25" customHeight="1">
      <c r="A938" s="15" t="s">
        <v>198</v>
      </c>
      <c r="B938" s="13" t="s">
        <v>53</v>
      </c>
      <c r="C938" s="1">
        <v>92462</v>
      </c>
      <c r="D938" s="1"/>
      <c r="E938" s="1">
        <f t="shared" si="190"/>
        <v>92462</v>
      </c>
      <c r="F938" s="1">
        <v>92461</v>
      </c>
      <c r="G938" s="1"/>
      <c r="H938" s="1">
        <f t="shared" si="191"/>
        <v>92461</v>
      </c>
      <c r="I938" s="1"/>
      <c r="J938" s="1"/>
      <c r="K938" s="14">
        <f t="shared" si="192"/>
        <v>99.99891847461659</v>
      </c>
      <c r="L938" s="14"/>
      <c r="M938" s="14">
        <f t="shared" si="193"/>
        <v>99.99891847461659</v>
      </c>
    </row>
    <row r="939" spans="1:13" ht="17.25" customHeight="1">
      <c r="A939" s="15" t="s">
        <v>179</v>
      </c>
      <c r="B939" s="13" t="s">
        <v>61</v>
      </c>
      <c r="C939" s="1">
        <v>7774</v>
      </c>
      <c r="D939" s="1"/>
      <c r="E939" s="1">
        <f t="shared" si="190"/>
        <v>7774</v>
      </c>
      <c r="F939" s="1">
        <v>7774</v>
      </c>
      <c r="G939" s="1"/>
      <c r="H939" s="1">
        <f t="shared" si="191"/>
        <v>7774</v>
      </c>
      <c r="I939" s="1"/>
      <c r="J939" s="1"/>
      <c r="K939" s="14">
        <f t="shared" si="192"/>
        <v>100</v>
      </c>
      <c r="L939" s="14"/>
      <c r="M939" s="14">
        <f t="shared" si="193"/>
        <v>100</v>
      </c>
    </row>
    <row r="940" spans="1:13" ht="17.25" customHeight="1">
      <c r="A940" s="15" t="s">
        <v>125</v>
      </c>
      <c r="B940" s="13" t="s">
        <v>55</v>
      </c>
      <c r="C940" s="1">
        <v>38467</v>
      </c>
      <c r="D940" s="1"/>
      <c r="E940" s="1">
        <f t="shared" si="190"/>
        <v>38467</v>
      </c>
      <c r="F940" s="1">
        <v>38467</v>
      </c>
      <c r="G940" s="1"/>
      <c r="H940" s="1">
        <f t="shared" si="191"/>
        <v>38467</v>
      </c>
      <c r="I940" s="1"/>
      <c r="J940" s="1"/>
      <c r="K940" s="14">
        <f t="shared" si="192"/>
        <v>100</v>
      </c>
      <c r="L940" s="14"/>
      <c r="M940" s="14">
        <f t="shared" si="193"/>
        <v>100</v>
      </c>
    </row>
    <row r="941" spans="1:13" ht="17.25" customHeight="1">
      <c r="A941" s="44" t="s">
        <v>123</v>
      </c>
      <c r="B941" s="13" t="s">
        <v>37</v>
      </c>
      <c r="C941" s="1">
        <v>138647</v>
      </c>
      <c r="D941" s="1"/>
      <c r="E941" s="1">
        <f t="shared" si="190"/>
        <v>138647</v>
      </c>
      <c r="F941" s="1">
        <v>137384</v>
      </c>
      <c r="G941" s="1"/>
      <c r="H941" s="1">
        <f t="shared" si="191"/>
        <v>137384</v>
      </c>
      <c r="I941" s="1"/>
      <c r="J941" s="1"/>
      <c r="K941" s="14">
        <f t="shared" si="192"/>
        <v>99.08905349556788</v>
      </c>
      <c r="L941" s="14"/>
      <c r="M941" s="14">
        <f t="shared" si="193"/>
        <v>99.08905349556788</v>
      </c>
    </row>
    <row r="942" spans="1:13" ht="17.25" customHeight="1">
      <c r="A942" s="15" t="s">
        <v>122</v>
      </c>
      <c r="B942" s="13" t="s">
        <v>32</v>
      </c>
      <c r="C942" s="1">
        <v>31124</v>
      </c>
      <c r="D942" s="1"/>
      <c r="E942" s="1">
        <f t="shared" si="190"/>
        <v>31124</v>
      </c>
      <c r="F942" s="1">
        <v>31124</v>
      </c>
      <c r="G942" s="1"/>
      <c r="H942" s="1">
        <f t="shared" si="191"/>
        <v>31124</v>
      </c>
      <c r="I942" s="1">
        <v>163</v>
      </c>
      <c r="J942" s="1"/>
      <c r="K942" s="14">
        <f t="shared" si="192"/>
        <v>100</v>
      </c>
      <c r="L942" s="14"/>
      <c r="M942" s="14">
        <f t="shared" si="193"/>
        <v>100</v>
      </c>
    </row>
    <row r="943" spans="1:13" ht="17.25" customHeight="1">
      <c r="A943" s="15" t="s">
        <v>164</v>
      </c>
      <c r="B943" s="13" t="s">
        <v>56</v>
      </c>
      <c r="C943" s="1">
        <v>259</v>
      </c>
      <c r="D943" s="1"/>
      <c r="E943" s="1">
        <f t="shared" si="190"/>
        <v>259</v>
      </c>
      <c r="F943" s="1">
        <v>259</v>
      </c>
      <c r="G943" s="1"/>
      <c r="H943" s="1">
        <f t="shared" si="191"/>
        <v>259</v>
      </c>
      <c r="I943" s="1"/>
      <c r="J943" s="1"/>
      <c r="K943" s="14">
        <f t="shared" si="192"/>
        <v>100</v>
      </c>
      <c r="L943" s="14"/>
      <c r="M943" s="14">
        <f t="shared" si="193"/>
        <v>100</v>
      </c>
    </row>
    <row r="944" spans="1:13" ht="17.25" customHeight="1">
      <c r="A944" s="15" t="s">
        <v>212</v>
      </c>
      <c r="B944" s="13" t="s">
        <v>62</v>
      </c>
      <c r="C944" s="1">
        <v>52841</v>
      </c>
      <c r="D944" s="1"/>
      <c r="E944" s="1">
        <f t="shared" si="190"/>
        <v>52841</v>
      </c>
      <c r="F944" s="1">
        <v>52841</v>
      </c>
      <c r="G944" s="1"/>
      <c r="H944" s="1">
        <f t="shared" si="191"/>
        <v>52841</v>
      </c>
      <c r="I944" s="1"/>
      <c r="J944" s="1"/>
      <c r="K944" s="14">
        <f t="shared" si="192"/>
        <v>100</v>
      </c>
      <c r="L944" s="14"/>
      <c r="M944" s="14">
        <f t="shared" si="193"/>
        <v>100</v>
      </c>
    </row>
    <row r="945" spans="1:13" ht="17.25" customHeight="1">
      <c r="A945" s="15" t="s">
        <v>205</v>
      </c>
      <c r="B945" s="13" t="s">
        <v>38</v>
      </c>
      <c r="C945" s="1">
        <v>90000</v>
      </c>
      <c r="D945" s="1"/>
      <c r="E945" s="1">
        <f t="shared" si="190"/>
        <v>90000</v>
      </c>
      <c r="F945" s="1">
        <v>87773</v>
      </c>
      <c r="G945" s="1"/>
      <c r="H945" s="1">
        <f t="shared" si="191"/>
        <v>87773</v>
      </c>
      <c r="I945" s="1"/>
      <c r="J945" s="1"/>
      <c r="K945" s="14">
        <f t="shared" si="192"/>
        <v>97.52555555555556</v>
      </c>
      <c r="L945" s="14"/>
      <c r="M945" s="14">
        <f t="shared" si="193"/>
        <v>97.52555555555556</v>
      </c>
    </row>
    <row r="946" spans="1:13" ht="17.25" customHeight="1">
      <c r="A946" s="38"/>
      <c r="B946" s="13"/>
      <c r="C946" s="1"/>
      <c r="D946" s="1"/>
      <c r="E946" s="1"/>
      <c r="F946" s="1"/>
      <c r="G946" s="1"/>
      <c r="H946" s="1"/>
      <c r="I946" s="1"/>
      <c r="J946" s="1"/>
      <c r="K946" s="14"/>
      <c r="L946" s="14"/>
      <c r="M946" s="14"/>
    </row>
    <row r="947" spans="1:13" s="42" customFormat="1" ht="17.25" customHeight="1">
      <c r="A947" s="49" t="s">
        <v>224</v>
      </c>
      <c r="B947" s="48">
        <v>80146</v>
      </c>
      <c r="C947" s="2">
        <f>SUM(C948:C949)</f>
        <v>163258</v>
      </c>
      <c r="D947" s="2">
        <f>SUM(D948:D949)</f>
        <v>0</v>
      </c>
      <c r="E947" s="2">
        <f aca="true" t="shared" si="194" ref="E947:E955">C947+D947</f>
        <v>163258</v>
      </c>
      <c r="F947" s="2">
        <f>SUM(F948:F949)</f>
        <v>163256</v>
      </c>
      <c r="G947" s="2">
        <f>SUM(G950:G955)</f>
        <v>0</v>
      </c>
      <c r="H947" s="2">
        <f>SUM(F947:G947)</f>
        <v>163256</v>
      </c>
      <c r="I947" s="2">
        <f>SUM(I948:I949)</f>
        <v>8152</v>
      </c>
      <c r="J947" s="2">
        <f>SUM(J948:J949)</f>
        <v>0</v>
      </c>
      <c r="K947" s="33">
        <f aca="true" t="shared" si="195" ref="K947:K955">F947/C947*100</f>
        <v>99.9987749451788</v>
      </c>
      <c r="L947" s="33"/>
      <c r="M947" s="33">
        <f aca="true" t="shared" si="196" ref="M947:M955">H947/E947*100</f>
        <v>99.9987749451788</v>
      </c>
    </row>
    <row r="948" spans="1:13" s="29" customFormat="1" ht="17.25" customHeight="1">
      <c r="A948" s="43" t="s">
        <v>186</v>
      </c>
      <c r="B948" s="47"/>
      <c r="C948" s="3">
        <f>SUM(C950:C953)</f>
        <v>106048</v>
      </c>
      <c r="D948" s="3">
        <f>SUM(D950:D953)</f>
        <v>0</v>
      </c>
      <c r="E948" s="3">
        <f>SUM(C948:D948)</f>
        <v>106048</v>
      </c>
      <c r="F948" s="3">
        <f>SUM(F950:F953)</f>
        <v>106048</v>
      </c>
      <c r="G948" s="3">
        <f>SUM(G950:G953)</f>
        <v>0</v>
      </c>
      <c r="H948" s="3">
        <f>SUM(F948:G948)</f>
        <v>106048</v>
      </c>
      <c r="I948" s="3">
        <f>SUM(I950:I953)</f>
        <v>8152</v>
      </c>
      <c r="J948" s="3">
        <f>SUM(J950:J953)</f>
        <v>0</v>
      </c>
      <c r="K948" s="28">
        <f t="shared" si="195"/>
        <v>100</v>
      </c>
      <c r="L948" s="28"/>
      <c r="M948" s="28">
        <f t="shared" si="196"/>
        <v>100</v>
      </c>
    </row>
    <row r="949" spans="1:13" s="29" customFormat="1" ht="17.25" customHeight="1">
      <c r="A949" s="43" t="s">
        <v>185</v>
      </c>
      <c r="B949" s="47"/>
      <c r="C949" s="3">
        <f>SUM(C954:C955)</f>
        <v>57210</v>
      </c>
      <c r="D949" s="3">
        <f>SUM(D954:D955)</f>
        <v>0</v>
      </c>
      <c r="E949" s="3">
        <f>SUM(C949:D949)</f>
        <v>57210</v>
      </c>
      <c r="F949" s="3">
        <f>SUM(F954:F955)</f>
        <v>57208</v>
      </c>
      <c r="G949" s="3">
        <f>SUM(G954:G955)</f>
        <v>0</v>
      </c>
      <c r="H949" s="3">
        <f>SUM(F949:G949)</f>
        <v>57208</v>
      </c>
      <c r="I949" s="3">
        <f>SUM(I954:I955)</f>
        <v>0</v>
      </c>
      <c r="J949" s="3">
        <f>SUM(J954:J955)</f>
        <v>0</v>
      </c>
      <c r="K949" s="28">
        <f t="shared" si="195"/>
        <v>99.99650410767347</v>
      </c>
      <c r="L949" s="28"/>
      <c r="M949" s="28">
        <f t="shared" si="196"/>
        <v>99.99650410767347</v>
      </c>
    </row>
    <row r="950" spans="1:13" ht="17.25" customHeight="1">
      <c r="A950" s="15" t="s">
        <v>200</v>
      </c>
      <c r="B950" s="13" t="s">
        <v>48</v>
      </c>
      <c r="C950" s="1">
        <v>83957</v>
      </c>
      <c r="D950" s="1"/>
      <c r="E950" s="1">
        <f t="shared" si="194"/>
        <v>83957</v>
      </c>
      <c r="F950" s="1">
        <v>83957</v>
      </c>
      <c r="G950" s="1"/>
      <c r="H950" s="1">
        <f aca="true" t="shared" si="197" ref="H950:H955">F950+G950</f>
        <v>83957</v>
      </c>
      <c r="I950" s="1">
        <v>2265</v>
      </c>
      <c r="J950" s="1"/>
      <c r="K950" s="14">
        <f t="shared" si="195"/>
        <v>100</v>
      </c>
      <c r="L950" s="14"/>
      <c r="M950" s="14">
        <f t="shared" si="196"/>
        <v>100</v>
      </c>
    </row>
    <row r="951" spans="1:13" ht="17.25" customHeight="1">
      <c r="A951" s="15" t="s">
        <v>202</v>
      </c>
      <c r="B951" s="13" t="s">
        <v>49</v>
      </c>
      <c r="C951" s="1">
        <v>5251</v>
      </c>
      <c r="D951" s="1"/>
      <c r="E951" s="1">
        <f t="shared" si="194"/>
        <v>5251</v>
      </c>
      <c r="F951" s="1">
        <v>5251</v>
      </c>
      <c r="G951" s="1"/>
      <c r="H951" s="1">
        <f t="shared" si="197"/>
        <v>5251</v>
      </c>
      <c r="I951" s="1">
        <v>3907</v>
      </c>
      <c r="J951" s="1"/>
      <c r="K951" s="14">
        <f t="shared" si="195"/>
        <v>100</v>
      </c>
      <c r="L951" s="14"/>
      <c r="M951" s="14">
        <f t="shared" si="196"/>
        <v>100</v>
      </c>
    </row>
    <row r="952" spans="1:13" ht="17.25" customHeight="1">
      <c r="A952" s="44" t="s">
        <v>201</v>
      </c>
      <c r="B952" s="13" t="s">
        <v>51</v>
      </c>
      <c r="C952" s="1">
        <v>14772</v>
      </c>
      <c r="D952" s="1"/>
      <c r="E952" s="1">
        <f t="shared" si="194"/>
        <v>14772</v>
      </c>
      <c r="F952" s="1">
        <v>14772</v>
      </c>
      <c r="G952" s="1"/>
      <c r="H952" s="1">
        <f t="shared" si="197"/>
        <v>14772</v>
      </c>
      <c r="I952" s="1">
        <v>1757</v>
      </c>
      <c r="J952" s="1"/>
      <c r="K952" s="14">
        <f t="shared" si="195"/>
        <v>100</v>
      </c>
      <c r="L952" s="14"/>
      <c r="M952" s="14">
        <f t="shared" si="196"/>
        <v>100</v>
      </c>
    </row>
    <row r="953" spans="1:13" ht="17.25" customHeight="1">
      <c r="A953" s="15" t="s">
        <v>124</v>
      </c>
      <c r="B953" s="13" t="s">
        <v>52</v>
      </c>
      <c r="C953" s="1">
        <v>2068</v>
      </c>
      <c r="D953" s="1"/>
      <c r="E953" s="1">
        <f t="shared" si="194"/>
        <v>2068</v>
      </c>
      <c r="F953" s="1">
        <v>2068</v>
      </c>
      <c r="G953" s="1"/>
      <c r="H953" s="1">
        <f t="shared" si="197"/>
        <v>2068</v>
      </c>
      <c r="I953" s="1">
        <v>223</v>
      </c>
      <c r="J953" s="1"/>
      <c r="K953" s="14">
        <f t="shared" si="195"/>
        <v>100</v>
      </c>
      <c r="L953" s="14"/>
      <c r="M953" s="14">
        <f t="shared" si="196"/>
        <v>100</v>
      </c>
    </row>
    <row r="954" spans="1:13" ht="17.25" customHeight="1">
      <c r="A954" s="15" t="s">
        <v>122</v>
      </c>
      <c r="B954" s="13" t="s">
        <v>32</v>
      </c>
      <c r="C954" s="1">
        <v>54110</v>
      </c>
      <c r="D954" s="1"/>
      <c r="E954" s="1">
        <f t="shared" si="194"/>
        <v>54110</v>
      </c>
      <c r="F954" s="1">
        <v>54108</v>
      </c>
      <c r="G954" s="1"/>
      <c r="H954" s="1">
        <f t="shared" si="197"/>
        <v>54108</v>
      </c>
      <c r="I954" s="1"/>
      <c r="J954" s="1"/>
      <c r="K954" s="14">
        <f t="shared" si="195"/>
        <v>99.99630382554056</v>
      </c>
      <c r="L954" s="14"/>
      <c r="M954" s="14">
        <f t="shared" si="196"/>
        <v>99.99630382554056</v>
      </c>
    </row>
    <row r="955" spans="1:13" ht="17.25" customHeight="1">
      <c r="A955" s="15" t="s">
        <v>212</v>
      </c>
      <c r="B955" s="13" t="s">
        <v>62</v>
      </c>
      <c r="C955" s="1">
        <v>3100</v>
      </c>
      <c r="D955" s="1"/>
      <c r="E955" s="1">
        <f t="shared" si="194"/>
        <v>3100</v>
      </c>
      <c r="F955" s="1">
        <v>3100</v>
      </c>
      <c r="G955" s="1"/>
      <c r="H955" s="1">
        <f t="shared" si="197"/>
        <v>3100</v>
      </c>
      <c r="I955" s="1"/>
      <c r="J955" s="1"/>
      <c r="K955" s="14">
        <f t="shared" si="195"/>
        <v>100</v>
      </c>
      <c r="L955" s="14"/>
      <c r="M955" s="14">
        <f t="shared" si="196"/>
        <v>100</v>
      </c>
    </row>
    <row r="956" spans="1:13" ht="17.25" customHeight="1">
      <c r="A956" s="44"/>
      <c r="B956" s="45"/>
      <c r="C956" s="1"/>
      <c r="D956" s="1"/>
      <c r="E956" s="1"/>
      <c r="F956" s="1"/>
      <c r="G956" s="1"/>
      <c r="H956" s="1"/>
      <c r="I956" s="1"/>
      <c r="J956" s="1"/>
      <c r="K956" s="14"/>
      <c r="L956" s="14"/>
      <c r="M956" s="14"/>
    </row>
    <row r="957" spans="1:13" s="42" customFormat="1" ht="17.25" customHeight="1">
      <c r="A957" s="41" t="s">
        <v>189</v>
      </c>
      <c r="B957" s="48">
        <v>80195</v>
      </c>
      <c r="C957" s="2">
        <f>SUM(C958:C959)</f>
        <v>222966</v>
      </c>
      <c r="D957" s="2">
        <f>SUM(D958:D959)</f>
        <v>2700</v>
      </c>
      <c r="E957" s="2">
        <f>C957+D957</f>
        <v>225666</v>
      </c>
      <c r="F957" s="2">
        <f>SUM(F958:F959)</f>
        <v>183232</v>
      </c>
      <c r="G957" s="2">
        <f>SUM(G958:G959)</f>
        <v>2700</v>
      </c>
      <c r="H957" s="2">
        <f aca="true" t="shared" si="198" ref="H957:H963">F957+G957</f>
        <v>185932</v>
      </c>
      <c r="I957" s="2">
        <f>SUM(I958:I959)</f>
        <v>3060</v>
      </c>
      <c r="J957" s="2">
        <f>SUM(J958:J959)</f>
        <v>0</v>
      </c>
      <c r="K957" s="33">
        <f aca="true" t="shared" si="199" ref="K957:L963">F957/C957*100</f>
        <v>82.17934572984223</v>
      </c>
      <c r="L957" s="33">
        <f t="shared" si="199"/>
        <v>100</v>
      </c>
      <c r="M957" s="33">
        <f aca="true" t="shared" si="200" ref="M957:M963">H957/E957*100</f>
        <v>82.39256245956413</v>
      </c>
    </row>
    <row r="958" spans="1:13" s="29" customFormat="1" ht="17.25" customHeight="1">
      <c r="A958" s="43" t="s">
        <v>186</v>
      </c>
      <c r="B958" s="47"/>
      <c r="C958" s="3">
        <f>SUM(C960:C961)</f>
        <v>20905</v>
      </c>
      <c r="D958" s="3">
        <f>SUM(D960:D961)</f>
        <v>0</v>
      </c>
      <c r="E958" s="3">
        <f>SUM(C958:D958)</f>
        <v>20905</v>
      </c>
      <c r="F958" s="3">
        <f>SUM(F960:F961)</f>
        <v>20808</v>
      </c>
      <c r="G958" s="3">
        <f>SUM(G960:G961)</f>
        <v>0</v>
      </c>
      <c r="H958" s="3">
        <f t="shared" si="198"/>
        <v>20808</v>
      </c>
      <c r="I958" s="3">
        <f>SUM(I960:I961)</f>
        <v>569</v>
      </c>
      <c r="J958" s="3">
        <f>SUM(J960:J961)</f>
        <v>0</v>
      </c>
      <c r="K958" s="28">
        <f t="shared" si="199"/>
        <v>99.5359961731643</v>
      </c>
      <c r="L958" s="28"/>
      <c r="M958" s="28">
        <f t="shared" si="200"/>
        <v>99.5359961731643</v>
      </c>
    </row>
    <row r="959" spans="1:13" s="29" customFormat="1" ht="17.25" customHeight="1">
      <c r="A959" s="43" t="s">
        <v>185</v>
      </c>
      <c r="B959" s="47"/>
      <c r="C959" s="3">
        <f>SUM(C962:C963)</f>
        <v>202061</v>
      </c>
      <c r="D959" s="3">
        <f>SUM(D962:D963)</f>
        <v>2700</v>
      </c>
      <c r="E959" s="3">
        <f>SUM(C959:D959)</f>
        <v>204761</v>
      </c>
      <c r="F959" s="3">
        <f>SUM(F962:F963)</f>
        <v>162424</v>
      </c>
      <c r="G959" s="3">
        <f>SUM(G962:G963)</f>
        <v>2700</v>
      </c>
      <c r="H959" s="3">
        <f t="shared" si="198"/>
        <v>165124</v>
      </c>
      <c r="I959" s="3">
        <f>SUM(I962:I963)</f>
        <v>2491</v>
      </c>
      <c r="J959" s="3">
        <f>SUM(J962:J963)</f>
        <v>0</v>
      </c>
      <c r="K959" s="28">
        <f t="shared" si="199"/>
        <v>80.38364652258477</v>
      </c>
      <c r="L959" s="28">
        <f t="shared" si="199"/>
        <v>100</v>
      </c>
      <c r="M959" s="28">
        <f t="shared" si="200"/>
        <v>80.64230981485733</v>
      </c>
    </row>
    <row r="960" spans="1:13" ht="17.25" customHeight="1">
      <c r="A960" s="44" t="s">
        <v>201</v>
      </c>
      <c r="B960" s="13" t="s">
        <v>51</v>
      </c>
      <c r="C960" s="1">
        <v>18360</v>
      </c>
      <c r="D960" s="1"/>
      <c r="E960" s="1">
        <f>C960+D960</f>
        <v>18360</v>
      </c>
      <c r="F960" s="1">
        <v>18274</v>
      </c>
      <c r="G960" s="1"/>
      <c r="H960" s="1">
        <f t="shared" si="198"/>
        <v>18274</v>
      </c>
      <c r="I960" s="1">
        <v>510</v>
      </c>
      <c r="J960" s="1"/>
      <c r="K960" s="14">
        <f t="shared" si="199"/>
        <v>99.53159041394336</v>
      </c>
      <c r="L960" s="14"/>
      <c r="M960" s="14">
        <f t="shared" si="200"/>
        <v>99.53159041394336</v>
      </c>
    </row>
    <row r="961" spans="1:13" ht="17.25" customHeight="1">
      <c r="A961" s="15" t="s">
        <v>124</v>
      </c>
      <c r="B961" s="13" t="s">
        <v>52</v>
      </c>
      <c r="C961" s="1">
        <v>2545</v>
      </c>
      <c r="D961" s="1"/>
      <c r="E961" s="1">
        <f>C961+D961</f>
        <v>2545</v>
      </c>
      <c r="F961" s="1">
        <v>2534</v>
      </c>
      <c r="G961" s="1"/>
      <c r="H961" s="1">
        <f t="shared" si="198"/>
        <v>2534</v>
      </c>
      <c r="I961" s="1">
        <v>59</v>
      </c>
      <c r="J961" s="1"/>
      <c r="K961" s="14">
        <f t="shared" si="199"/>
        <v>99.56777996070727</v>
      </c>
      <c r="L961" s="14"/>
      <c r="M961" s="14">
        <f t="shared" si="200"/>
        <v>99.56777996070727</v>
      </c>
    </row>
    <row r="962" spans="1:13" ht="17.25" customHeight="1">
      <c r="A962" s="15" t="s">
        <v>123</v>
      </c>
      <c r="B962" s="13" t="s">
        <v>37</v>
      </c>
      <c r="C962" s="1">
        <v>95000</v>
      </c>
      <c r="D962" s="1"/>
      <c r="E962" s="1">
        <f>C962+D962</f>
        <v>95000</v>
      </c>
      <c r="F962" s="1">
        <v>55800</v>
      </c>
      <c r="G962" s="1"/>
      <c r="H962" s="1">
        <f t="shared" si="198"/>
        <v>55800</v>
      </c>
      <c r="I962" s="1"/>
      <c r="J962" s="1"/>
      <c r="K962" s="14">
        <f t="shared" si="199"/>
        <v>58.73684210526315</v>
      </c>
      <c r="L962" s="14"/>
      <c r="M962" s="14">
        <f t="shared" si="200"/>
        <v>58.73684210526315</v>
      </c>
    </row>
    <row r="963" spans="1:13" ht="17.25" customHeight="1">
      <c r="A963" s="15" t="s">
        <v>122</v>
      </c>
      <c r="B963" s="13" t="s">
        <v>32</v>
      </c>
      <c r="C963" s="1">
        <v>107061</v>
      </c>
      <c r="D963" s="1">
        <v>2700</v>
      </c>
      <c r="E963" s="1">
        <f>C963+D963</f>
        <v>109761</v>
      </c>
      <c r="F963" s="1">
        <v>106624</v>
      </c>
      <c r="G963" s="1">
        <v>2700</v>
      </c>
      <c r="H963" s="1">
        <f t="shared" si="198"/>
        <v>109324</v>
      </c>
      <c r="I963" s="1">
        <v>2491</v>
      </c>
      <c r="J963" s="1"/>
      <c r="K963" s="59">
        <f t="shared" si="199"/>
        <v>99.59182148494783</v>
      </c>
      <c r="L963" s="59">
        <f t="shared" si="199"/>
        <v>100</v>
      </c>
      <c r="M963" s="14">
        <f t="shared" si="200"/>
        <v>99.60186222793159</v>
      </c>
    </row>
    <row r="964" spans="1:13" ht="17.25" customHeight="1">
      <c r="A964" s="15"/>
      <c r="B964" s="13"/>
      <c r="C964" s="1"/>
      <c r="D964" s="1"/>
      <c r="E964" s="1"/>
      <c r="F964" s="1"/>
      <c r="G964" s="1"/>
      <c r="H964" s="1"/>
      <c r="I964" s="1"/>
      <c r="J964" s="1"/>
      <c r="K964" s="33"/>
      <c r="L964" s="33"/>
      <c r="M964" s="33"/>
    </row>
    <row r="965" spans="1:13" ht="17.25" customHeight="1">
      <c r="A965" s="2" t="s">
        <v>10</v>
      </c>
      <c r="B965" s="39" t="s">
        <v>75</v>
      </c>
      <c r="C965" s="2">
        <f>C975+C979+C969</f>
        <v>8000</v>
      </c>
      <c r="D965" s="2">
        <f>D975+D979+D969</f>
        <v>91230</v>
      </c>
      <c r="E965" s="2">
        <f>C965+D965</f>
        <v>99230</v>
      </c>
      <c r="F965" s="2">
        <f>F975+F979+F969</f>
        <v>8000</v>
      </c>
      <c r="G965" s="2">
        <f>G975+G979+G969</f>
        <v>90603</v>
      </c>
      <c r="H965" s="2">
        <f>F965+G965</f>
        <v>98603</v>
      </c>
      <c r="I965" s="2">
        <f>I975+I979+I969</f>
        <v>658</v>
      </c>
      <c r="J965" s="2">
        <f>J975+J979+J969</f>
        <v>0</v>
      </c>
      <c r="K965" s="33">
        <f>F965/C965*100</f>
        <v>100</v>
      </c>
      <c r="L965" s="33">
        <f>G965/D965*100</f>
        <v>99.31272607694838</v>
      </c>
      <c r="M965" s="33">
        <f>H965/E965*100</f>
        <v>99.3681346367026</v>
      </c>
    </row>
    <row r="966" spans="1:13" s="29" customFormat="1" ht="17.25" customHeight="1">
      <c r="A966" s="30" t="s">
        <v>188</v>
      </c>
      <c r="B966" s="47"/>
      <c r="C966" s="3">
        <f>SUM(C980)</f>
        <v>8000</v>
      </c>
      <c r="D966" s="3">
        <f>SUM(D980)</f>
        <v>0</v>
      </c>
      <c r="E966" s="3">
        <f>SUM(C966:D966)</f>
        <v>8000</v>
      </c>
      <c r="F966" s="3">
        <f>SUM(F980)</f>
        <v>8000</v>
      </c>
      <c r="G966" s="3">
        <f>SUM(G980)</f>
        <v>0</v>
      </c>
      <c r="H966" s="3">
        <f>SUM(F966:G966)</f>
        <v>8000</v>
      </c>
      <c r="I966" s="3">
        <f>SUM(I980)</f>
        <v>0</v>
      </c>
      <c r="J966" s="3">
        <f>SUM(J980)</f>
        <v>0</v>
      </c>
      <c r="K966" s="28">
        <f>F966/C966*100</f>
        <v>100</v>
      </c>
      <c r="L966" s="28"/>
      <c r="M966" s="28">
        <f>H966/E966*100</f>
        <v>100</v>
      </c>
    </row>
    <row r="967" spans="1:13" s="29" customFormat="1" ht="17.25" customHeight="1">
      <c r="A967" s="3" t="s">
        <v>185</v>
      </c>
      <c r="B967" s="47"/>
      <c r="C967" s="3">
        <f>SUM(C976+C970)</f>
        <v>0</v>
      </c>
      <c r="D967" s="3">
        <f>SUM(D976+D970)</f>
        <v>91230</v>
      </c>
      <c r="E967" s="3">
        <f>SUM(C967:D967)</f>
        <v>91230</v>
      </c>
      <c r="F967" s="3">
        <f>SUM(F976+F970)</f>
        <v>0</v>
      </c>
      <c r="G967" s="3">
        <f>SUM(G976+G970)</f>
        <v>90603</v>
      </c>
      <c r="H967" s="3">
        <f>F967+G967</f>
        <v>90603</v>
      </c>
      <c r="I967" s="3">
        <f>SUM(I976+I970)</f>
        <v>658</v>
      </c>
      <c r="J967" s="3">
        <f>SUM(J976+J970)</f>
        <v>0</v>
      </c>
      <c r="K967" s="28"/>
      <c r="L967" s="28">
        <f>G967/D967*100</f>
        <v>99.31272607694838</v>
      </c>
      <c r="M967" s="28">
        <f>H967/E967*100</f>
        <v>99.31272607694838</v>
      </c>
    </row>
    <row r="968" spans="1:13" ht="17.25" customHeight="1">
      <c r="A968" s="44"/>
      <c r="B968" s="44"/>
      <c r="C968" s="1"/>
      <c r="D968" s="1"/>
      <c r="E968" s="1"/>
      <c r="F968" s="1"/>
      <c r="G968" s="1"/>
      <c r="H968" s="1"/>
      <c r="I968" s="1"/>
      <c r="J968" s="1"/>
      <c r="K968" s="28"/>
      <c r="L968" s="28"/>
      <c r="M968" s="28"/>
    </row>
    <row r="969" spans="1:13" s="42" customFormat="1" ht="17.25" customHeight="1">
      <c r="A969" s="41" t="s">
        <v>267</v>
      </c>
      <c r="B969" s="48">
        <v>85141</v>
      </c>
      <c r="C969" s="2">
        <f>C970</f>
        <v>0</v>
      </c>
      <c r="D969" s="2">
        <f>D970</f>
        <v>60344</v>
      </c>
      <c r="E969" s="2">
        <f>SUM(C969:D969)</f>
        <v>60344</v>
      </c>
      <c r="F969" s="2">
        <f>F970</f>
        <v>0</v>
      </c>
      <c r="G969" s="2">
        <f>G970</f>
        <v>60344</v>
      </c>
      <c r="H969" s="2">
        <f>SUM(F969:G969)</f>
        <v>60344</v>
      </c>
      <c r="I969" s="2">
        <f>I970</f>
        <v>0</v>
      </c>
      <c r="J969" s="2">
        <f>J970</f>
        <v>0</v>
      </c>
      <c r="K969" s="28"/>
      <c r="L969" s="67">
        <f aca="true" t="shared" si="201" ref="L969:M973">G969/D969*100</f>
        <v>100</v>
      </c>
      <c r="M969" s="67">
        <f t="shared" si="201"/>
        <v>100</v>
      </c>
    </row>
    <row r="970" spans="1:13" ht="17.25" customHeight="1">
      <c r="A970" s="3" t="s">
        <v>185</v>
      </c>
      <c r="B970" s="44"/>
      <c r="C970" s="10">
        <f>SUM(C971:C973)</f>
        <v>0</v>
      </c>
      <c r="D970" s="10">
        <f>SUM(D971:D973)</f>
        <v>60344</v>
      </c>
      <c r="E970" s="10">
        <f>SUM(C970:D970)</f>
        <v>60344</v>
      </c>
      <c r="F970" s="10">
        <f>SUM(F971:F973)</f>
        <v>0</v>
      </c>
      <c r="G970" s="10">
        <f>SUM(G971:G973)</f>
        <v>60344</v>
      </c>
      <c r="H970" s="10">
        <f>SUM(F970:G970)</f>
        <v>60344</v>
      </c>
      <c r="I970" s="10">
        <f>SUM(I971:I973)</f>
        <v>0</v>
      </c>
      <c r="J970" s="10">
        <f>SUM(J971:J973)</f>
        <v>0</v>
      </c>
      <c r="K970" s="28"/>
      <c r="L970" s="28">
        <f t="shared" si="201"/>
        <v>100</v>
      </c>
      <c r="M970" s="28">
        <f t="shared" si="201"/>
        <v>100</v>
      </c>
    </row>
    <row r="971" spans="1:13" ht="17.25" customHeight="1">
      <c r="A971" s="15" t="s">
        <v>198</v>
      </c>
      <c r="B971" s="13" t="s">
        <v>53</v>
      </c>
      <c r="C971" s="1"/>
      <c r="D971" s="1">
        <v>26144</v>
      </c>
      <c r="E971" s="9">
        <f>SUM(C971:D971)</f>
        <v>26144</v>
      </c>
      <c r="F971" s="1"/>
      <c r="G971" s="1">
        <v>26144</v>
      </c>
      <c r="H971" s="9">
        <f>SUM(F971:G971)</f>
        <v>26144</v>
      </c>
      <c r="I971" s="1"/>
      <c r="J971" s="1"/>
      <c r="K971" s="28"/>
      <c r="L971" s="59">
        <f t="shared" si="201"/>
        <v>100</v>
      </c>
      <c r="M971" s="59">
        <f t="shared" si="201"/>
        <v>100</v>
      </c>
    </row>
    <row r="972" spans="1:13" ht="17.25" customHeight="1">
      <c r="A972" s="15" t="s">
        <v>125</v>
      </c>
      <c r="B972" s="13" t="s">
        <v>55</v>
      </c>
      <c r="C972" s="1"/>
      <c r="D972" s="1">
        <v>12000</v>
      </c>
      <c r="E972" s="9">
        <f>SUM(C972:D972)</f>
        <v>12000</v>
      </c>
      <c r="F972" s="1"/>
      <c r="G972" s="1">
        <v>12000</v>
      </c>
      <c r="H972" s="9">
        <f>SUM(F972:G972)</f>
        <v>12000</v>
      </c>
      <c r="I972" s="1"/>
      <c r="J972" s="1"/>
      <c r="K972" s="28"/>
      <c r="L972" s="59">
        <f t="shared" si="201"/>
        <v>100</v>
      </c>
      <c r="M972" s="59">
        <f t="shared" si="201"/>
        <v>100</v>
      </c>
    </row>
    <row r="973" spans="1:13" ht="17.25" customHeight="1">
      <c r="A973" s="15" t="s">
        <v>122</v>
      </c>
      <c r="B973" s="13" t="s">
        <v>32</v>
      </c>
      <c r="C973" s="1"/>
      <c r="D973" s="1">
        <v>22200</v>
      </c>
      <c r="E973" s="9">
        <f>SUM(C973:D973)</f>
        <v>22200</v>
      </c>
      <c r="F973" s="1"/>
      <c r="G973" s="1">
        <v>22200</v>
      </c>
      <c r="H973" s="9">
        <f>SUM(F973:G973)</f>
        <v>22200</v>
      </c>
      <c r="I973" s="1"/>
      <c r="J973" s="1"/>
      <c r="K973" s="28"/>
      <c r="L973" s="59">
        <f t="shared" si="201"/>
        <v>100</v>
      </c>
      <c r="M973" s="59">
        <f t="shared" si="201"/>
        <v>100</v>
      </c>
    </row>
    <row r="974" spans="1:13" ht="17.25" customHeight="1">
      <c r="A974" s="44"/>
      <c r="B974" s="44"/>
      <c r="C974" s="1"/>
      <c r="D974" s="1"/>
      <c r="E974" s="1"/>
      <c r="F974" s="1"/>
      <c r="G974" s="1"/>
      <c r="H974" s="1"/>
      <c r="I974" s="1"/>
      <c r="J974" s="1"/>
      <c r="K974" s="14"/>
      <c r="L974" s="14"/>
      <c r="M974" s="14"/>
    </row>
    <row r="975" spans="1:13" s="42" customFormat="1" ht="17.25" customHeight="1">
      <c r="A975" s="41" t="s">
        <v>230</v>
      </c>
      <c r="B975" s="48">
        <v>85156</v>
      </c>
      <c r="C975" s="2">
        <f>C977</f>
        <v>0</v>
      </c>
      <c r="D975" s="2">
        <f>D977</f>
        <v>30886</v>
      </c>
      <c r="E975" s="2">
        <f>C975+D975</f>
        <v>30886</v>
      </c>
      <c r="F975" s="2">
        <f>F977</f>
        <v>0</v>
      </c>
      <c r="G975" s="2">
        <f>G977</f>
        <v>30259</v>
      </c>
      <c r="H975" s="2">
        <f>F975+G975</f>
        <v>30259</v>
      </c>
      <c r="I975" s="2">
        <f>I977</f>
        <v>658</v>
      </c>
      <c r="J975" s="2">
        <f>J977</f>
        <v>0</v>
      </c>
      <c r="K975" s="33"/>
      <c r="L975" s="33">
        <f aca="true" t="shared" si="202" ref="L975:M977">G975/D975*100</f>
        <v>97.96995402447712</v>
      </c>
      <c r="M975" s="33">
        <f t="shared" si="202"/>
        <v>97.96995402447712</v>
      </c>
    </row>
    <row r="976" spans="1:13" s="29" customFormat="1" ht="17.25" customHeight="1">
      <c r="A976" s="43" t="s">
        <v>185</v>
      </c>
      <c r="B976" s="47"/>
      <c r="C976" s="3">
        <f>SUM(C977)</f>
        <v>0</v>
      </c>
      <c r="D976" s="3">
        <f>SUM(D977)</f>
        <v>30886</v>
      </c>
      <c r="E976" s="3">
        <f>SUM(C976:D976)</f>
        <v>30886</v>
      </c>
      <c r="F976" s="3">
        <f>SUM(F977)</f>
        <v>0</v>
      </c>
      <c r="G976" s="3">
        <f>SUM(G977)</f>
        <v>30259</v>
      </c>
      <c r="H976" s="3">
        <f>F976+G976</f>
        <v>30259</v>
      </c>
      <c r="I976" s="3">
        <f>SUM(I977)</f>
        <v>658</v>
      </c>
      <c r="J976" s="3">
        <f>SUM(J977)</f>
        <v>0</v>
      </c>
      <c r="K976" s="28"/>
      <c r="L976" s="28">
        <f t="shared" si="202"/>
        <v>97.96995402447712</v>
      </c>
      <c r="M976" s="28">
        <f t="shared" si="202"/>
        <v>97.96995402447712</v>
      </c>
    </row>
    <row r="977" spans="1:13" ht="17.25" customHeight="1">
      <c r="A977" s="15" t="s">
        <v>231</v>
      </c>
      <c r="B977" s="13" t="s">
        <v>60</v>
      </c>
      <c r="C977" s="1"/>
      <c r="D977" s="1">
        <v>30886</v>
      </c>
      <c r="E977" s="1">
        <f>C977+D977</f>
        <v>30886</v>
      </c>
      <c r="F977" s="1"/>
      <c r="G977" s="1">
        <v>30259</v>
      </c>
      <c r="H977" s="1">
        <f>F977+G977</f>
        <v>30259</v>
      </c>
      <c r="I977" s="1">
        <v>658</v>
      </c>
      <c r="J977" s="1"/>
      <c r="K977" s="14"/>
      <c r="L977" s="14">
        <f t="shared" si="202"/>
        <v>97.96995402447712</v>
      </c>
      <c r="M977" s="14">
        <f t="shared" si="202"/>
        <v>97.96995402447712</v>
      </c>
    </row>
    <row r="978" spans="1:13" ht="17.25" customHeight="1">
      <c r="A978" s="1"/>
      <c r="B978" s="44"/>
      <c r="C978" s="1"/>
      <c r="D978" s="1"/>
      <c r="E978" s="1"/>
      <c r="F978" s="1"/>
      <c r="G978" s="1"/>
      <c r="H978" s="1"/>
      <c r="I978" s="1"/>
      <c r="J978" s="1"/>
      <c r="K978" s="14"/>
      <c r="L978" s="14"/>
      <c r="M978" s="14"/>
    </row>
    <row r="979" spans="1:13" s="42" customFormat="1" ht="17.25" customHeight="1">
      <c r="A979" s="41" t="s">
        <v>268</v>
      </c>
      <c r="B979" s="48">
        <v>85195</v>
      </c>
      <c r="C979" s="2">
        <f>SUM(C981:C981)</f>
        <v>8000</v>
      </c>
      <c r="D979" s="2">
        <f>SUM(D981:D981)</f>
        <v>0</v>
      </c>
      <c r="E979" s="2">
        <f>SUM(C979:D979)</f>
        <v>8000</v>
      </c>
      <c r="F979" s="2">
        <f>SUM(F981:F981)</f>
        <v>8000</v>
      </c>
      <c r="G979" s="2">
        <f>SUM(G981:G981)</f>
        <v>0</v>
      </c>
      <c r="H979" s="2">
        <f>SUM(F979:G979)</f>
        <v>8000</v>
      </c>
      <c r="I979" s="2">
        <f>SUM(I981:I981)</f>
        <v>0</v>
      </c>
      <c r="J979" s="2">
        <f>SUM(J981:J981)</f>
        <v>0</v>
      </c>
      <c r="K979" s="33">
        <f>F979/C979*100</f>
        <v>100</v>
      </c>
      <c r="L979" s="33"/>
      <c r="M979" s="33">
        <f>H979/E979*100</f>
        <v>100</v>
      </c>
    </row>
    <row r="980" spans="1:13" s="29" customFormat="1" ht="17.25" customHeight="1">
      <c r="A980" s="53" t="s">
        <v>188</v>
      </c>
      <c r="B980" s="47"/>
      <c r="C980" s="3">
        <f>SUM(C981)</f>
        <v>8000</v>
      </c>
      <c r="D980" s="3">
        <f>SUM(D981)</f>
        <v>0</v>
      </c>
      <c r="E980" s="3">
        <f>SUM(C980:D980)</f>
        <v>8000</v>
      </c>
      <c r="F980" s="3">
        <f>SUM(F981)</f>
        <v>8000</v>
      </c>
      <c r="G980" s="3">
        <f>SUM(G981)</f>
        <v>0</v>
      </c>
      <c r="H980" s="3">
        <f>SUM(F980:G980)</f>
        <v>8000</v>
      </c>
      <c r="I980" s="3">
        <f>SUM(I981)</f>
        <v>0</v>
      </c>
      <c r="J980" s="3">
        <f>SUM(J981)</f>
        <v>0</v>
      </c>
      <c r="K980" s="28">
        <f>F980/C980*100</f>
        <v>100</v>
      </c>
      <c r="L980" s="28"/>
      <c r="M980" s="28">
        <f>H980/E980*100</f>
        <v>100</v>
      </c>
    </row>
    <row r="981" spans="1:13" ht="17.25" customHeight="1">
      <c r="A981" s="15" t="s">
        <v>139</v>
      </c>
      <c r="B981" s="13" t="s">
        <v>45</v>
      </c>
      <c r="C981" s="1">
        <v>8000</v>
      </c>
      <c r="D981" s="1"/>
      <c r="E981" s="1">
        <f>C981+D981</f>
        <v>8000</v>
      </c>
      <c r="F981" s="1">
        <v>8000</v>
      </c>
      <c r="G981" s="1"/>
      <c r="H981" s="1">
        <f>F981+G981</f>
        <v>8000</v>
      </c>
      <c r="I981" s="1"/>
      <c r="J981" s="1"/>
      <c r="K981" s="14">
        <f>F981/C981*100</f>
        <v>100</v>
      </c>
      <c r="L981" s="14"/>
      <c r="M981" s="14">
        <f>H981/E981*100</f>
        <v>100</v>
      </c>
    </row>
    <row r="982" spans="1:13" ht="17.25" customHeight="1">
      <c r="A982" s="44"/>
      <c r="B982" s="4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4"/>
    </row>
    <row r="983" spans="1:13" ht="17.25" customHeight="1">
      <c r="A983" s="2" t="s">
        <v>165</v>
      </c>
      <c r="B983" s="39" t="s">
        <v>152</v>
      </c>
      <c r="C983" s="2">
        <f>SUM(C984:C987)</f>
        <v>3385022</v>
      </c>
      <c r="D983" s="2">
        <f>SUM(D984:D987)</f>
        <v>4200590</v>
      </c>
      <c r="E983" s="2">
        <f>C983+D983</f>
        <v>7585612</v>
      </c>
      <c r="F983" s="2">
        <f>SUM(F984:F987)</f>
        <v>3371569</v>
      </c>
      <c r="G983" s="2">
        <f>SUM(G984:G987)</f>
        <v>4180436</v>
      </c>
      <c r="H983" s="2">
        <f>F983+G983</f>
        <v>7552005</v>
      </c>
      <c r="I983" s="2">
        <f>SUM(I984:I987)</f>
        <v>276788</v>
      </c>
      <c r="J983" s="2">
        <f>SUM(J984:J987)</f>
        <v>0</v>
      </c>
      <c r="K983" s="33">
        <f aca="true" t="shared" si="203" ref="K983:M986">F983/C983*100</f>
        <v>99.60257274546517</v>
      </c>
      <c r="L983" s="33">
        <f t="shared" si="203"/>
        <v>99.5202102561783</v>
      </c>
      <c r="M983" s="33">
        <f t="shared" si="203"/>
        <v>99.55696389427774</v>
      </c>
    </row>
    <row r="984" spans="1:13" s="29" customFormat="1" ht="17.25" customHeight="1">
      <c r="A984" s="3" t="s">
        <v>186</v>
      </c>
      <c r="B984" s="47"/>
      <c r="C984" s="3">
        <f>SUM(C990+C1015+C1035+C1058)</f>
        <v>817483</v>
      </c>
      <c r="D984" s="3">
        <f>SUM(D990+D1015+D1035+D1058)</f>
        <v>3015383</v>
      </c>
      <c r="E984" s="3">
        <f>SUM(C984:D984)</f>
        <v>3832866</v>
      </c>
      <c r="F984" s="3">
        <f>SUM(F990+F1015+F1035+F1058)</f>
        <v>813262</v>
      </c>
      <c r="G984" s="3">
        <f>SUM(G990+G1015+G1035+G1058)</f>
        <v>3011743</v>
      </c>
      <c r="H984" s="3">
        <f>SUM(F984:G984)</f>
        <v>3825005</v>
      </c>
      <c r="I984" s="3">
        <f>SUM(I990+I1015+I1035+I1058)</f>
        <v>275439</v>
      </c>
      <c r="J984" s="3">
        <f>SUM(J990+J1015+J1035+J1058)</f>
        <v>0</v>
      </c>
      <c r="K984" s="28">
        <f t="shared" si="203"/>
        <v>99.48365898740403</v>
      </c>
      <c r="L984" s="28">
        <f t="shared" si="203"/>
        <v>99.87928564961732</v>
      </c>
      <c r="M984" s="28">
        <f t="shared" si="203"/>
        <v>99.7949054310795</v>
      </c>
    </row>
    <row r="985" spans="1:13" s="29" customFormat="1" ht="17.25" customHeight="1">
      <c r="A985" s="30" t="s">
        <v>188</v>
      </c>
      <c r="B985" s="47"/>
      <c r="C985" s="3">
        <f>SUM(C991)</f>
        <v>100000</v>
      </c>
      <c r="D985" s="3">
        <f>SUM(D991)</f>
        <v>57600</v>
      </c>
      <c r="E985" s="3">
        <f>SUM(C985:D985)</f>
        <v>157600</v>
      </c>
      <c r="F985" s="3">
        <f>SUM(F991)</f>
        <v>100000</v>
      </c>
      <c r="G985" s="3">
        <f>SUM(G991)</f>
        <v>57600</v>
      </c>
      <c r="H985" s="3">
        <f>SUM(F985:G985)</f>
        <v>157600</v>
      </c>
      <c r="I985" s="3">
        <f>SUM(I991)</f>
        <v>0</v>
      </c>
      <c r="J985" s="3">
        <f>SUM(J991)</f>
        <v>0</v>
      </c>
      <c r="K985" s="28">
        <f t="shared" si="203"/>
        <v>100</v>
      </c>
      <c r="L985" s="28">
        <f t="shared" si="203"/>
        <v>100</v>
      </c>
      <c r="M985" s="28">
        <f t="shared" si="203"/>
        <v>100</v>
      </c>
    </row>
    <row r="986" spans="1:13" s="29" customFormat="1" ht="17.25" customHeight="1">
      <c r="A986" s="3" t="s">
        <v>185</v>
      </c>
      <c r="B986" s="47"/>
      <c r="C986" s="3">
        <f>SUM(C992+C1016+C1036+C1046+C1050+C1054+C1059+C1073)</f>
        <v>2220559</v>
      </c>
      <c r="D986" s="3">
        <f>SUM(D992+D1016+D1036+D1046+D1050+D1054+D1059+D1073)</f>
        <v>957607</v>
      </c>
      <c r="E986" s="3">
        <f>SUM(C986:D986)</f>
        <v>3178166</v>
      </c>
      <c r="F986" s="3">
        <f>SUM(F992+F1016+F1036+F1046+F1050+F1054+F1059+F1073)</f>
        <v>2210696</v>
      </c>
      <c r="G986" s="3">
        <f>SUM(G992+G1016+G1036+G1046+G1050+G1054+G1059+G1073)</f>
        <v>954711</v>
      </c>
      <c r="H986" s="3">
        <f>SUM(F986:G986)</f>
        <v>3165407</v>
      </c>
      <c r="I986" s="3">
        <f>SUM(I992+I1016+I1036+I1046+I1050+I1054+I1059+I1073)</f>
        <v>1349</v>
      </c>
      <c r="J986" s="3">
        <f>SUM(J992+J1016+J1036+J1046+J1050+J1054+J1059+J1073)</f>
        <v>0</v>
      </c>
      <c r="K986" s="28">
        <f t="shared" si="203"/>
        <v>99.55583256288169</v>
      </c>
      <c r="L986" s="28">
        <f t="shared" si="203"/>
        <v>99.6975794872009</v>
      </c>
      <c r="M986" s="28">
        <f t="shared" si="203"/>
        <v>99.59854205224019</v>
      </c>
    </row>
    <row r="987" spans="1:13" s="29" customFormat="1" ht="17.25" customHeight="1">
      <c r="A987" s="3" t="s">
        <v>187</v>
      </c>
      <c r="B987" s="47"/>
      <c r="C987" s="3">
        <f>SUM(C993)</f>
        <v>246980</v>
      </c>
      <c r="D987" s="3">
        <f>SUM(D993)</f>
        <v>170000</v>
      </c>
      <c r="E987" s="3">
        <f>SUM(C987:D987)</f>
        <v>416980</v>
      </c>
      <c r="F987" s="3">
        <f>SUM(F993)</f>
        <v>247611</v>
      </c>
      <c r="G987" s="3">
        <f>SUM(G993)</f>
        <v>156382</v>
      </c>
      <c r="H987" s="3">
        <f>SUM(F987:G987)</f>
        <v>403993</v>
      </c>
      <c r="I987" s="3">
        <f>SUM(I993)</f>
        <v>0</v>
      </c>
      <c r="J987" s="3">
        <f>SUM(J993)</f>
        <v>0</v>
      </c>
      <c r="K987" s="28">
        <f>F987/C987*100</f>
        <v>100.25548627419225</v>
      </c>
      <c r="L987" s="28">
        <f>G987/D987*100</f>
        <v>91.98941176470589</v>
      </c>
      <c r="M987" s="28">
        <f>H987/E987*100</f>
        <v>96.88546213247638</v>
      </c>
    </row>
    <row r="988" spans="1:13" ht="17.25" customHeight="1">
      <c r="A988" s="1"/>
      <c r="B988" s="44"/>
      <c r="C988" s="1"/>
      <c r="D988" s="1"/>
      <c r="E988" s="1"/>
      <c r="F988" s="1"/>
      <c r="G988" s="1"/>
      <c r="H988" s="1"/>
      <c r="I988" s="1"/>
      <c r="J988" s="1"/>
      <c r="K988" s="14"/>
      <c r="L988" s="14"/>
      <c r="M988" s="14"/>
    </row>
    <row r="989" spans="1:13" s="42" customFormat="1" ht="17.25" customHeight="1">
      <c r="A989" s="41" t="s">
        <v>269</v>
      </c>
      <c r="B989" s="39" t="s">
        <v>166</v>
      </c>
      <c r="C989" s="2">
        <f>SUM(C990:C993)</f>
        <v>640807</v>
      </c>
      <c r="D989" s="2">
        <f>SUM(D990:D993)</f>
        <v>2484710</v>
      </c>
      <c r="E989" s="2">
        <f>SUM(C989:D989)</f>
        <v>3125517</v>
      </c>
      <c r="F989" s="2">
        <f>SUM(F990:F993)</f>
        <v>636535</v>
      </c>
      <c r="G989" s="2">
        <f>SUM(G990:G993)</f>
        <v>2468356</v>
      </c>
      <c r="H989" s="2">
        <f>SUM(F989:G989)</f>
        <v>3104891</v>
      </c>
      <c r="I989" s="2">
        <f>SUM(I990:I993)</f>
        <v>138322</v>
      </c>
      <c r="J989" s="2">
        <f>SUM(J990:J993)</f>
        <v>0</v>
      </c>
      <c r="K989" s="33">
        <f aca="true" t="shared" si="204" ref="K989:M992">F989/C989*100</f>
        <v>99.33334061581725</v>
      </c>
      <c r="L989" s="33">
        <f t="shared" si="204"/>
        <v>99.34181453771265</v>
      </c>
      <c r="M989" s="33">
        <f t="shared" si="204"/>
        <v>99.34007717763174</v>
      </c>
    </row>
    <row r="990" spans="1:13" s="29" customFormat="1" ht="17.25" customHeight="1">
      <c r="A990" s="43" t="s">
        <v>186</v>
      </c>
      <c r="B990" s="47"/>
      <c r="C990" s="3">
        <f>SUM(C997:C1000)</f>
        <v>167308</v>
      </c>
      <c r="D990" s="3">
        <f>SUM(D997:D1000)</f>
        <v>1765790</v>
      </c>
      <c r="E990" s="3">
        <f>SUM(C990:D990)</f>
        <v>1933098</v>
      </c>
      <c r="F990" s="3">
        <f>SUM(F997:F1000)</f>
        <v>164348</v>
      </c>
      <c r="G990" s="3">
        <f>SUM(G997:G1000)</f>
        <v>1763055</v>
      </c>
      <c r="H990" s="3">
        <f>SUM(F990:G990)</f>
        <v>1927403</v>
      </c>
      <c r="I990" s="3">
        <f>SUM(I997:I1000)</f>
        <v>138322</v>
      </c>
      <c r="J990" s="3">
        <f>SUM(J997:J1000)</f>
        <v>0</v>
      </c>
      <c r="K990" s="28">
        <f t="shared" si="204"/>
        <v>98.23080785138785</v>
      </c>
      <c r="L990" s="28">
        <f t="shared" si="204"/>
        <v>99.8451118196388</v>
      </c>
      <c r="M990" s="28">
        <f t="shared" si="204"/>
        <v>99.70539517396429</v>
      </c>
    </row>
    <row r="991" spans="1:13" s="29" customFormat="1" ht="17.25" customHeight="1">
      <c r="A991" s="53" t="s">
        <v>188</v>
      </c>
      <c r="B991" s="47"/>
      <c r="C991" s="3">
        <f>SUM(C994)</f>
        <v>100000</v>
      </c>
      <c r="D991" s="3">
        <f>SUM(D994)</f>
        <v>57600</v>
      </c>
      <c r="E991" s="3">
        <f>SUM(C991:D991)</f>
        <v>157600</v>
      </c>
      <c r="F991" s="3">
        <f>SUM(F994)</f>
        <v>100000</v>
      </c>
      <c r="G991" s="3">
        <f>SUM(G994)</f>
        <v>57600</v>
      </c>
      <c r="H991" s="3">
        <f>SUM(F991:G991)</f>
        <v>157600</v>
      </c>
      <c r="I991" s="3">
        <f>SUM(I994)</f>
        <v>0</v>
      </c>
      <c r="J991" s="3">
        <f>SUM(J994)</f>
        <v>0</v>
      </c>
      <c r="K991" s="28">
        <f t="shared" si="204"/>
        <v>100</v>
      </c>
      <c r="L991" s="28">
        <f t="shared" si="204"/>
        <v>100</v>
      </c>
      <c r="M991" s="28">
        <f t="shared" si="204"/>
        <v>100</v>
      </c>
    </row>
    <row r="992" spans="1:13" s="29" customFormat="1" ht="17.25" customHeight="1">
      <c r="A992" s="43" t="s">
        <v>185</v>
      </c>
      <c r="B992" s="47"/>
      <c r="C992" s="3">
        <f>C995+C996+C1001+C1002+C1003+C1004+C1005+C1006+C1007+C1008+C1009+C1010</f>
        <v>126519</v>
      </c>
      <c r="D992" s="3">
        <f>D995+D996+D1001+D1002+D1003+D1004+D1005+D1006+D1007+D1008+D1009+D1010</f>
        <v>491320</v>
      </c>
      <c r="E992" s="3">
        <f>SUM(C992:D992)</f>
        <v>617839</v>
      </c>
      <c r="F992" s="3">
        <f>F995+F996+F1001+F1002+F1003+F1004+F1005+F1006+F1007+F1008+F1009+F1010</f>
        <v>124576</v>
      </c>
      <c r="G992" s="3">
        <f>G995+G996+G1001+G1002+G1003+G1004+G1005+G1006+G1007+G1008+G1009+G1010</f>
        <v>491319</v>
      </c>
      <c r="H992" s="3">
        <f>SUM(F992:G992)</f>
        <v>615895</v>
      </c>
      <c r="I992" s="3">
        <f>I995+I996+I1001+I1002+I1003+I1004+I1005+I1006+I1007+I1008+I1009+I1010</f>
        <v>0</v>
      </c>
      <c r="J992" s="3">
        <f>J995+J996+J1001+J1002+J1003+J1004+J1005+J1006+J1007+J1008+J1009+J1010</f>
        <v>0</v>
      </c>
      <c r="K992" s="28">
        <f t="shared" si="204"/>
        <v>98.46426228471613</v>
      </c>
      <c r="L992" s="28">
        <f t="shared" si="204"/>
        <v>99.99979646666124</v>
      </c>
      <c r="M992" s="28">
        <f t="shared" si="204"/>
        <v>99.68535492256073</v>
      </c>
    </row>
    <row r="993" spans="1:13" s="29" customFormat="1" ht="17.25" customHeight="1">
      <c r="A993" s="43" t="s">
        <v>187</v>
      </c>
      <c r="B993" s="47"/>
      <c r="C993" s="3">
        <f>SUM(C1011:C1012)</f>
        <v>246980</v>
      </c>
      <c r="D993" s="3">
        <f>SUM(D1011:D1012)</f>
        <v>170000</v>
      </c>
      <c r="E993" s="3">
        <f>SUM(C993:D993)</f>
        <v>416980</v>
      </c>
      <c r="F993" s="3">
        <f>SUM(F1011:F1012)</f>
        <v>247611</v>
      </c>
      <c r="G993" s="3">
        <f>SUM(G1011:G1012)</f>
        <v>156382</v>
      </c>
      <c r="H993" s="3">
        <f>SUM(F993:G993)</f>
        <v>403993</v>
      </c>
      <c r="I993" s="3">
        <f>SUM(I1011:I1012)</f>
        <v>0</v>
      </c>
      <c r="J993" s="3">
        <f>SUM(J1011:J1012)</f>
        <v>0</v>
      </c>
      <c r="K993" s="28">
        <f>F993/C993*100</f>
        <v>100.25548627419225</v>
      </c>
      <c r="L993" s="28">
        <f>G993/D993*100</f>
        <v>91.98941176470589</v>
      </c>
      <c r="M993" s="28">
        <f aca="true" t="shared" si="205" ref="M993:M1012">H993/E993*100</f>
        <v>96.88546213247638</v>
      </c>
    </row>
    <row r="994" spans="1:13" ht="17.25" customHeight="1">
      <c r="A994" s="15" t="s">
        <v>139</v>
      </c>
      <c r="B994" s="13" t="s">
        <v>45</v>
      </c>
      <c r="C994" s="1">
        <v>100000</v>
      </c>
      <c r="D994" s="1">
        <v>57600</v>
      </c>
      <c r="E994" s="1">
        <f aca="true" t="shared" si="206" ref="E994:E1012">C994+D994</f>
        <v>157600</v>
      </c>
      <c r="F994" s="1">
        <v>100000</v>
      </c>
      <c r="G994" s="1">
        <v>57600</v>
      </c>
      <c r="H994" s="1">
        <f>F994+G994</f>
        <v>157600</v>
      </c>
      <c r="I994" s="1"/>
      <c r="J994" s="1"/>
      <c r="K994" s="14">
        <f>F994/C994*100</f>
        <v>100</v>
      </c>
      <c r="L994" s="14">
        <f aca="true" t="shared" si="207" ref="L994:L1011">G994/D994*100</f>
        <v>100</v>
      </c>
      <c r="M994" s="14">
        <f t="shared" si="205"/>
        <v>100</v>
      </c>
    </row>
    <row r="995" spans="1:13" ht="17.25" customHeight="1">
      <c r="A995" s="56" t="s">
        <v>283</v>
      </c>
      <c r="B995" s="13" t="s">
        <v>69</v>
      </c>
      <c r="C995" s="1"/>
      <c r="D995" s="1">
        <v>5191</v>
      </c>
      <c r="E995" s="1">
        <f t="shared" si="206"/>
        <v>5191</v>
      </c>
      <c r="F995" s="1"/>
      <c r="G995" s="1">
        <v>5191</v>
      </c>
      <c r="H995" s="1">
        <f>F995+G995</f>
        <v>5191</v>
      </c>
      <c r="I995" s="1"/>
      <c r="J995" s="1"/>
      <c r="K995" s="14"/>
      <c r="L995" s="14">
        <f t="shared" si="207"/>
        <v>100</v>
      </c>
      <c r="M995" s="14">
        <f t="shared" si="205"/>
        <v>100</v>
      </c>
    </row>
    <row r="996" spans="1:13" ht="17.25" customHeight="1">
      <c r="A996" s="56" t="s">
        <v>130</v>
      </c>
      <c r="B996" s="13" t="s">
        <v>80</v>
      </c>
      <c r="C996" s="1">
        <v>6626</v>
      </c>
      <c r="D996" s="1">
        <v>154810</v>
      </c>
      <c r="E996" s="1">
        <f t="shared" si="206"/>
        <v>161436</v>
      </c>
      <c r="F996" s="1">
        <v>5251</v>
      </c>
      <c r="G996" s="1">
        <v>154808</v>
      </c>
      <c r="H996" s="1">
        <f>F996+G996</f>
        <v>160059</v>
      </c>
      <c r="I996" s="1"/>
      <c r="J996" s="1"/>
      <c r="K996" s="14">
        <f aca="true" t="shared" si="208" ref="K996:K1012">F996/C996*100</f>
        <v>79.24841533353457</v>
      </c>
      <c r="L996" s="14">
        <f t="shared" si="207"/>
        <v>99.99870809379239</v>
      </c>
      <c r="M996" s="14">
        <f t="shared" si="205"/>
        <v>99.14703040214079</v>
      </c>
    </row>
    <row r="997" spans="1:13" ht="17.25" customHeight="1">
      <c r="A997" s="15" t="s">
        <v>200</v>
      </c>
      <c r="B997" s="13" t="s">
        <v>48</v>
      </c>
      <c r="C997" s="1">
        <v>133460</v>
      </c>
      <c r="D997" s="1">
        <v>1375153</v>
      </c>
      <c r="E997" s="1">
        <f t="shared" si="206"/>
        <v>1508613</v>
      </c>
      <c r="F997" s="1">
        <v>131153</v>
      </c>
      <c r="G997" s="1">
        <v>1372804</v>
      </c>
      <c r="H997" s="1">
        <f>F997+G997</f>
        <v>1503957</v>
      </c>
      <c r="I997" s="1"/>
      <c r="J997" s="1"/>
      <c r="K997" s="14">
        <f t="shared" si="208"/>
        <v>98.27139217743144</v>
      </c>
      <c r="L997" s="14">
        <f t="shared" si="207"/>
        <v>99.82918264367675</v>
      </c>
      <c r="M997" s="14">
        <f t="shared" si="205"/>
        <v>99.69137214116543</v>
      </c>
    </row>
    <row r="998" spans="1:13" ht="17.25" customHeight="1">
      <c r="A998" s="15" t="s">
        <v>202</v>
      </c>
      <c r="B998" s="13" t="s">
        <v>49</v>
      </c>
      <c r="C998" s="1">
        <v>8476</v>
      </c>
      <c r="D998" s="1">
        <v>106988</v>
      </c>
      <c r="E998" s="1">
        <f t="shared" si="206"/>
        <v>115464</v>
      </c>
      <c r="F998" s="1">
        <v>8476</v>
      </c>
      <c r="G998" s="1">
        <v>106986</v>
      </c>
      <c r="H998" s="1">
        <f aca="true" t="shared" si="209" ref="H998:H1012">F998+G998</f>
        <v>115462</v>
      </c>
      <c r="I998" s="1">
        <v>115080</v>
      </c>
      <c r="J998" s="1"/>
      <c r="K998" s="14">
        <f t="shared" si="208"/>
        <v>100</v>
      </c>
      <c r="L998" s="14">
        <f t="shared" si="207"/>
        <v>99.99813063147269</v>
      </c>
      <c r="M998" s="14">
        <f t="shared" si="205"/>
        <v>99.9982678583801</v>
      </c>
    </row>
    <row r="999" spans="1:13" ht="17.25" customHeight="1">
      <c r="A999" s="44" t="s">
        <v>201</v>
      </c>
      <c r="B999" s="13" t="s">
        <v>51</v>
      </c>
      <c r="C999" s="1">
        <v>22355</v>
      </c>
      <c r="D999" s="1">
        <v>249214</v>
      </c>
      <c r="E999" s="1">
        <f t="shared" si="206"/>
        <v>271569</v>
      </c>
      <c r="F999" s="1">
        <v>21701</v>
      </c>
      <c r="G999" s="1">
        <v>248875</v>
      </c>
      <c r="H999" s="1">
        <f t="shared" si="209"/>
        <v>270576</v>
      </c>
      <c r="I999" s="1">
        <v>20423</v>
      </c>
      <c r="J999" s="1"/>
      <c r="K999" s="14">
        <f t="shared" si="208"/>
        <v>97.07447998210691</v>
      </c>
      <c r="L999" s="14">
        <f t="shared" si="207"/>
        <v>99.86397232900238</v>
      </c>
      <c r="M999" s="14">
        <f t="shared" si="205"/>
        <v>99.63434707201485</v>
      </c>
    </row>
    <row r="1000" spans="1:13" ht="17.25" customHeight="1">
      <c r="A1000" s="15" t="s">
        <v>124</v>
      </c>
      <c r="B1000" s="13" t="s">
        <v>52</v>
      </c>
      <c r="C1000" s="1">
        <v>3017</v>
      </c>
      <c r="D1000" s="1">
        <v>34435</v>
      </c>
      <c r="E1000" s="1">
        <f t="shared" si="206"/>
        <v>37452</v>
      </c>
      <c r="F1000" s="1">
        <v>3018</v>
      </c>
      <c r="G1000" s="1">
        <v>34390</v>
      </c>
      <c r="H1000" s="1">
        <f t="shared" si="209"/>
        <v>37408</v>
      </c>
      <c r="I1000" s="1">
        <v>2819</v>
      </c>
      <c r="J1000" s="1"/>
      <c r="K1000" s="14">
        <f t="shared" si="208"/>
        <v>100.03314550878355</v>
      </c>
      <c r="L1000" s="14">
        <f t="shared" si="207"/>
        <v>99.86931900682445</v>
      </c>
      <c r="M1000" s="14">
        <f t="shared" si="205"/>
        <v>99.88251628751469</v>
      </c>
    </row>
    <row r="1001" spans="1:13" ht="17.25" customHeight="1">
      <c r="A1001" s="15" t="s">
        <v>198</v>
      </c>
      <c r="B1001" s="13" t="s">
        <v>53</v>
      </c>
      <c r="C1001" s="1">
        <v>29751</v>
      </c>
      <c r="D1001" s="1">
        <v>74911</v>
      </c>
      <c r="E1001" s="1">
        <f t="shared" si="206"/>
        <v>104662</v>
      </c>
      <c r="F1001" s="1">
        <v>29220</v>
      </c>
      <c r="G1001" s="1">
        <v>74912</v>
      </c>
      <c r="H1001" s="1">
        <f t="shared" si="209"/>
        <v>104132</v>
      </c>
      <c r="I1001" s="1"/>
      <c r="J1001" s="1"/>
      <c r="K1001" s="14">
        <f t="shared" si="208"/>
        <v>98.21518604416659</v>
      </c>
      <c r="L1001" s="14">
        <f t="shared" si="207"/>
        <v>100.00133491743534</v>
      </c>
      <c r="M1001" s="14">
        <f t="shared" si="205"/>
        <v>99.49360799526093</v>
      </c>
    </row>
    <row r="1002" spans="1:13" ht="17.25" customHeight="1">
      <c r="A1002" s="15" t="s">
        <v>128</v>
      </c>
      <c r="B1002" s="13" t="s">
        <v>79</v>
      </c>
      <c r="C1002" s="1">
        <v>29287</v>
      </c>
      <c r="D1002" s="1">
        <v>86000</v>
      </c>
      <c r="E1002" s="1">
        <f t="shared" si="206"/>
        <v>115287</v>
      </c>
      <c r="F1002" s="1">
        <v>29274</v>
      </c>
      <c r="G1002" s="1">
        <v>86000</v>
      </c>
      <c r="H1002" s="1">
        <f t="shared" si="209"/>
        <v>115274</v>
      </c>
      <c r="I1002" s="1"/>
      <c r="J1002" s="1"/>
      <c r="K1002" s="14">
        <f t="shared" si="208"/>
        <v>99.95561170485199</v>
      </c>
      <c r="L1002" s="14">
        <f t="shared" si="207"/>
        <v>100</v>
      </c>
      <c r="M1002" s="14">
        <f t="shared" si="205"/>
        <v>99.98872379366277</v>
      </c>
    </row>
    <row r="1003" spans="1:13" ht="17.25" customHeight="1">
      <c r="A1003" s="15" t="s">
        <v>229</v>
      </c>
      <c r="B1003" s="13" t="s">
        <v>77</v>
      </c>
      <c r="C1003" s="1">
        <v>11294</v>
      </c>
      <c r="D1003" s="1">
        <v>10237</v>
      </c>
      <c r="E1003" s="1">
        <f t="shared" si="206"/>
        <v>21531</v>
      </c>
      <c r="F1003" s="1">
        <v>11293</v>
      </c>
      <c r="G1003" s="1">
        <v>10237</v>
      </c>
      <c r="H1003" s="1">
        <f t="shared" si="209"/>
        <v>21530</v>
      </c>
      <c r="I1003" s="1"/>
      <c r="J1003" s="1"/>
      <c r="K1003" s="14">
        <f t="shared" si="208"/>
        <v>99.99114574110148</v>
      </c>
      <c r="L1003" s="14">
        <f t="shared" si="207"/>
        <v>100</v>
      </c>
      <c r="M1003" s="14">
        <f t="shared" si="205"/>
        <v>99.99535553388138</v>
      </c>
    </row>
    <row r="1004" spans="1:13" ht="17.25" customHeight="1">
      <c r="A1004" s="15" t="s">
        <v>179</v>
      </c>
      <c r="B1004" s="13" t="s">
        <v>61</v>
      </c>
      <c r="C1004" s="1">
        <v>2000</v>
      </c>
      <c r="D1004" s="1">
        <v>1000</v>
      </c>
      <c r="E1004" s="1">
        <f t="shared" si="206"/>
        <v>3000</v>
      </c>
      <c r="F1004" s="1">
        <v>1996</v>
      </c>
      <c r="G1004" s="1">
        <v>1000</v>
      </c>
      <c r="H1004" s="1">
        <f t="shared" si="209"/>
        <v>2996</v>
      </c>
      <c r="I1004" s="1"/>
      <c r="J1004" s="1"/>
      <c r="K1004" s="14">
        <f t="shared" si="208"/>
        <v>99.8</v>
      </c>
      <c r="L1004" s="14">
        <f t="shared" si="207"/>
        <v>100</v>
      </c>
      <c r="M1004" s="14">
        <f t="shared" si="205"/>
        <v>99.86666666666667</v>
      </c>
    </row>
    <row r="1005" spans="1:13" ht="17.25" customHeight="1">
      <c r="A1005" s="15" t="s">
        <v>125</v>
      </c>
      <c r="B1005" s="13" t="s">
        <v>55</v>
      </c>
      <c r="C1005" s="1">
        <v>21354</v>
      </c>
      <c r="D1005" s="1">
        <v>50063</v>
      </c>
      <c r="E1005" s="1">
        <f t="shared" si="206"/>
        <v>71417</v>
      </c>
      <c r="F1005" s="1">
        <v>21349</v>
      </c>
      <c r="G1005" s="1">
        <v>50063</v>
      </c>
      <c r="H1005" s="1">
        <f t="shared" si="209"/>
        <v>71412</v>
      </c>
      <c r="I1005" s="1"/>
      <c r="J1005" s="1"/>
      <c r="K1005" s="14">
        <f t="shared" si="208"/>
        <v>99.97658518310388</v>
      </c>
      <c r="L1005" s="14">
        <f t="shared" si="207"/>
        <v>100</v>
      </c>
      <c r="M1005" s="14">
        <f t="shared" si="205"/>
        <v>99.99299886581626</v>
      </c>
    </row>
    <row r="1006" spans="1:13" ht="17.25" customHeight="1">
      <c r="A1006" s="44" t="s">
        <v>123</v>
      </c>
      <c r="B1006" s="13" t="s">
        <v>37</v>
      </c>
      <c r="C1006" s="1">
        <v>9100</v>
      </c>
      <c r="D1006" s="1">
        <v>3807</v>
      </c>
      <c r="E1006" s="1">
        <f t="shared" si="206"/>
        <v>12907</v>
      </c>
      <c r="F1006" s="1">
        <v>9091</v>
      </c>
      <c r="G1006" s="1">
        <v>3807</v>
      </c>
      <c r="H1006" s="1">
        <f t="shared" si="209"/>
        <v>12898</v>
      </c>
      <c r="I1006" s="1"/>
      <c r="J1006" s="1"/>
      <c r="K1006" s="14">
        <f t="shared" si="208"/>
        <v>99.9010989010989</v>
      </c>
      <c r="L1006" s="14">
        <f t="shared" si="207"/>
        <v>100</v>
      </c>
      <c r="M1006" s="14">
        <f t="shared" si="205"/>
        <v>99.93027039590919</v>
      </c>
    </row>
    <row r="1007" spans="1:13" ht="17.25" customHeight="1">
      <c r="A1007" s="15" t="s">
        <v>122</v>
      </c>
      <c r="B1007" s="13" t="s">
        <v>32</v>
      </c>
      <c r="C1007" s="1">
        <v>11150</v>
      </c>
      <c r="D1007" s="1">
        <v>24062</v>
      </c>
      <c r="E1007" s="1">
        <f t="shared" si="206"/>
        <v>35212</v>
      </c>
      <c r="F1007" s="1">
        <v>11145</v>
      </c>
      <c r="G1007" s="1">
        <v>24062</v>
      </c>
      <c r="H1007" s="1">
        <f t="shared" si="209"/>
        <v>35207</v>
      </c>
      <c r="I1007" s="1"/>
      <c r="J1007" s="1"/>
      <c r="K1007" s="14">
        <f t="shared" si="208"/>
        <v>99.95515695067265</v>
      </c>
      <c r="L1007" s="14">
        <f t="shared" si="207"/>
        <v>100</v>
      </c>
      <c r="M1007" s="14">
        <f t="shared" si="205"/>
        <v>99.98580029535385</v>
      </c>
    </row>
    <row r="1008" spans="1:13" ht="17.25" customHeight="1">
      <c r="A1008" s="15" t="s">
        <v>164</v>
      </c>
      <c r="B1008" s="13" t="s">
        <v>56</v>
      </c>
      <c r="C1008" s="1">
        <v>120</v>
      </c>
      <c r="D1008" s="1">
        <v>669</v>
      </c>
      <c r="E1008" s="1">
        <f t="shared" si="206"/>
        <v>789</v>
      </c>
      <c r="F1008" s="1">
        <v>120</v>
      </c>
      <c r="G1008" s="1">
        <v>669</v>
      </c>
      <c r="H1008" s="1">
        <f t="shared" si="209"/>
        <v>789</v>
      </c>
      <c r="I1008" s="1"/>
      <c r="J1008" s="1"/>
      <c r="K1008" s="14">
        <f t="shared" si="208"/>
        <v>100</v>
      </c>
      <c r="L1008" s="14">
        <f t="shared" si="207"/>
        <v>100</v>
      </c>
      <c r="M1008" s="14">
        <f t="shared" si="205"/>
        <v>100</v>
      </c>
    </row>
    <row r="1009" spans="1:13" ht="17.25" customHeight="1">
      <c r="A1009" s="15" t="s">
        <v>126</v>
      </c>
      <c r="B1009" s="13" t="s">
        <v>58</v>
      </c>
      <c r="C1009" s="1">
        <v>2147</v>
      </c>
      <c r="D1009" s="1">
        <v>2500</v>
      </c>
      <c r="E1009" s="1">
        <f t="shared" si="206"/>
        <v>4647</v>
      </c>
      <c r="F1009" s="1">
        <v>2147</v>
      </c>
      <c r="G1009" s="1">
        <v>2500</v>
      </c>
      <c r="H1009" s="1">
        <f t="shared" si="209"/>
        <v>4647</v>
      </c>
      <c r="I1009" s="1"/>
      <c r="J1009" s="1"/>
      <c r="K1009" s="14">
        <f t="shared" si="208"/>
        <v>100</v>
      </c>
      <c r="L1009" s="14">
        <f t="shared" si="207"/>
        <v>100</v>
      </c>
      <c r="M1009" s="14">
        <f t="shared" si="205"/>
        <v>100</v>
      </c>
    </row>
    <row r="1010" spans="1:13" ht="17.25" customHeight="1">
      <c r="A1010" s="15" t="s">
        <v>212</v>
      </c>
      <c r="B1010" s="13" t="s">
        <v>62</v>
      </c>
      <c r="C1010" s="1">
        <v>3690</v>
      </c>
      <c r="D1010" s="1">
        <v>78070</v>
      </c>
      <c r="E1010" s="1">
        <f t="shared" si="206"/>
        <v>81760</v>
      </c>
      <c r="F1010" s="1">
        <v>3690</v>
      </c>
      <c r="G1010" s="1">
        <v>78070</v>
      </c>
      <c r="H1010" s="1">
        <f t="shared" si="209"/>
        <v>81760</v>
      </c>
      <c r="I1010" s="1"/>
      <c r="J1010" s="1"/>
      <c r="K1010" s="14">
        <f t="shared" si="208"/>
        <v>100</v>
      </c>
      <c r="L1010" s="14">
        <f t="shared" si="207"/>
        <v>100</v>
      </c>
      <c r="M1010" s="14">
        <f t="shared" si="205"/>
        <v>100</v>
      </c>
    </row>
    <row r="1011" spans="1:13" ht="17.25" customHeight="1">
      <c r="A1011" s="15" t="s">
        <v>205</v>
      </c>
      <c r="B1011" s="13" t="s">
        <v>38</v>
      </c>
      <c r="C1011" s="1">
        <v>162000</v>
      </c>
      <c r="D1011" s="1">
        <v>170000</v>
      </c>
      <c r="E1011" s="1">
        <f t="shared" si="206"/>
        <v>332000</v>
      </c>
      <c r="F1011" s="1">
        <v>162631</v>
      </c>
      <c r="G1011" s="1">
        <v>156382</v>
      </c>
      <c r="H1011" s="1">
        <f t="shared" si="209"/>
        <v>319013</v>
      </c>
      <c r="I1011" s="1"/>
      <c r="J1011" s="1"/>
      <c r="K1011" s="14">
        <f t="shared" si="208"/>
        <v>100.3895061728395</v>
      </c>
      <c r="L1011" s="14">
        <f t="shared" si="207"/>
        <v>91.98941176470589</v>
      </c>
      <c r="M1011" s="14">
        <f t="shared" si="205"/>
        <v>96.0882530120482</v>
      </c>
    </row>
    <row r="1012" spans="1:13" ht="17.25" customHeight="1">
      <c r="A1012" s="15" t="s">
        <v>172</v>
      </c>
      <c r="B1012" s="13" t="s">
        <v>42</v>
      </c>
      <c r="C1012" s="1">
        <v>84980</v>
      </c>
      <c r="D1012" s="1"/>
      <c r="E1012" s="1">
        <f t="shared" si="206"/>
        <v>84980</v>
      </c>
      <c r="F1012" s="1">
        <v>84980</v>
      </c>
      <c r="G1012" s="1"/>
      <c r="H1012" s="1">
        <f t="shared" si="209"/>
        <v>84980</v>
      </c>
      <c r="I1012" s="1"/>
      <c r="J1012" s="1"/>
      <c r="K1012" s="14">
        <f t="shared" si="208"/>
        <v>100</v>
      </c>
      <c r="L1012" s="14"/>
      <c r="M1012" s="14">
        <f t="shared" si="205"/>
        <v>100</v>
      </c>
    </row>
    <row r="1013" spans="1:13" ht="17.25" customHeight="1">
      <c r="A1013" s="38"/>
      <c r="B1013" s="13"/>
      <c r="C1013" s="1"/>
      <c r="D1013" s="1"/>
      <c r="E1013" s="1"/>
      <c r="F1013" s="1"/>
      <c r="G1013" s="1"/>
      <c r="H1013" s="1"/>
      <c r="I1013" s="1"/>
      <c r="J1013" s="1"/>
      <c r="K1013" s="14"/>
      <c r="L1013" s="14"/>
      <c r="M1013" s="14"/>
    </row>
    <row r="1014" spans="1:13" s="42" customFormat="1" ht="17.25" customHeight="1">
      <c r="A1014" s="49" t="s">
        <v>12</v>
      </c>
      <c r="B1014" s="39" t="s">
        <v>150</v>
      </c>
      <c r="C1014" s="2">
        <f>SUM(C1015:C1016)</f>
        <v>765000</v>
      </c>
      <c r="D1014" s="2">
        <f>SUM(D1015:D1016)</f>
        <v>1703437</v>
      </c>
      <c r="E1014" s="2">
        <f>SUM(C1014:D1014)</f>
        <v>2468437</v>
      </c>
      <c r="F1014" s="2">
        <f>SUM(F1015:F1016)</f>
        <v>765000</v>
      </c>
      <c r="G1014" s="2">
        <f>SUM(G1015:G1016)</f>
        <v>1699638</v>
      </c>
      <c r="H1014" s="2">
        <f>SUM(F1014:G1014)</f>
        <v>2464638</v>
      </c>
      <c r="I1014" s="2">
        <f>SUM(I1015:I1016)</f>
        <v>120789</v>
      </c>
      <c r="J1014" s="2">
        <f>SUM(J1015:J1016)</f>
        <v>0</v>
      </c>
      <c r="K1014" s="33">
        <f aca="true" t="shared" si="210" ref="K1014:M1016">F1014/C1014*100</f>
        <v>100</v>
      </c>
      <c r="L1014" s="33">
        <f t="shared" si="210"/>
        <v>99.77698030511255</v>
      </c>
      <c r="M1014" s="33">
        <f t="shared" si="210"/>
        <v>99.84609694312635</v>
      </c>
    </row>
    <row r="1015" spans="1:13" s="29" customFormat="1" ht="17.25" customHeight="1">
      <c r="A1015" s="43" t="s">
        <v>186</v>
      </c>
      <c r="B1015" s="47"/>
      <c r="C1015" s="3">
        <f>SUM(C1018:C1021)</f>
        <v>441657</v>
      </c>
      <c r="D1015" s="3">
        <f>SUM(D1018:D1021)</f>
        <v>1249593</v>
      </c>
      <c r="E1015" s="3">
        <f>SUM(C1015:D1015)</f>
        <v>1691250</v>
      </c>
      <c r="F1015" s="3">
        <f>SUM(F1018:F1021)</f>
        <v>441657</v>
      </c>
      <c r="G1015" s="3">
        <f>SUM(G1018:G1021)</f>
        <v>1248688</v>
      </c>
      <c r="H1015" s="3">
        <f>SUM(F1015:G1015)</f>
        <v>1690345</v>
      </c>
      <c r="I1015" s="3">
        <f>SUM(I1018:I1021)</f>
        <v>120735</v>
      </c>
      <c r="J1015" s="3">
        <f>SUM(J1018:J1021)</f>
        <v>0</v>
      </c>
      <c r="K1015" s="28">
        <f t="shared" si="210"/>
        <v>100</v>
      </c>
      <c r="L1015" s="28">
        <f t="shared" si="210"/>
        <v>99.927576418882</v>
      </c>
      <c r="M1015" s="28">
        <f t="shared" si="210"/>
        <v>99.94648928307464</v>
      </c>
    </row>
    <row r="1016" spans="1:13" s="29" customFormat="1" ht="17.25" customHeight="1">
      <c r="A1016" s="43" t="s">
        <v>185</v>
      </c>
      <c r="B1016" s="47"/>
      <c r="C1016" s="3">
        <f>SUM(C1022:C1032)+C1017</f>
        <v>323343</v>
      </c>
      <c r="D1016" s="3">
        <f>SUM(D1022:D1032)+D1017</f>
        <v>453844</v>
      </c>
      <c r="E1016" s="3">
        <f>SUM(C1016:D1016)</f>
        <v>777187</v>
      </c>
      <c r="F1016" s="3">
        <f>SUM(F1022:F1032)+F1017</f>
        <v>323343</v>
      </c>
      <c r="G1016" s="3">
        <f>SUM(G1022:G1032)+G1017</f>
        <v>450950</v>
      </c>
      <c r="H1016" s="3">
        <f>SUM(F1016:G1016)</f>
        <v>774293</v>
      </c>
      <c r="I1016" s="3">
        <f>SUM(I1022:I1032)+I1017</f>
        <v>54</v>
      </c>
      <c r="J1016" s="3">
        <f>SUM(J1022:J1032)+J1017</f>
        <v>0</v>
      </c>
      <c r="K1016" s="28">
        <f t="shared" si="210"/>
        <v>100</v>
      </c>
      <c r="L1016" s="28">
        <f t="shared" si="210"/>
        <v>99.36233595684861</v>
      </c>
      <c r="M1016" s="28">
        <f t="shared" si="210"/>
        <v>99.62763144519916</v>
      </c>
    </row>
    <row r="1017" spans="1:13" ht="17.25" customHeight="1">
      <c r="A1017" s="56" t="s">
        <v>283</v>
      </c>
      <c r="B1017" s="13" t="s">
        <v>69</v>
      </c>
      <c r="C1017" s="1"/>
      <c r="D1017" s="1">
        <v>64</v>
      </c>
      <c r="E1017" s="1">
        <f aca="true" t="shared" si="211" ref="E1017:E1032">C1017+D1017</f>
        <v>64</v>
      </c>
      <c r="F1017" s="1"/>
      <c r="G1017" s="1">
        <v>64</v>
      </c>
      <c r="H1017" s="1">
        <f aca="true" t="shared" si="212" ref="H1017:H1026">SUM(F1017:G1017)</f>
        <v>64</v>
      </c>
      <c r="I1017" s="1"/>
      <c r="J1017" s="1"/>
      <c r="K1017" s="14"/>
      <c r="L1017" s="14">
        <f aca="true" t="shared" si="213" ref="L1017:L1032">G1017/D1017*100</f>
        <v>100</v>
      </c>
      <c r="M1017" s="14">
        <f aca="true" t="shared" si="214" ref="M1017:M1032">H1017/E1017*100</f>
        <v>100</v>
      </c>
    </row>
    <row r="1018" spans="1:13" ht="17.25" customHeight="1">
      <c r="A1018" s="15" t="s">
        <v>200</v>
      </c>
      <c r="B1018" s="13" t="s">
        <v>48</v>
      </c>
      <c r="C1018" s="1">
        <v>389887</v>
      </c>
      <c r="D1018" s="1">
        <v>923113</v>
      </c>
      <c r="E1018" s="1">
        <f t="shared" si="211"/>
        <v>1313000</v>
      </c>
      <c r="F1018" s="1">
        <v>389887</v>
      </c>
      <c r="G1018" s="1">
        <v>922407</v>
      </c>
      <c r="H1018" s="1">
        <f t="shared" si="212"/>
        <v>1312294</v>
      </c>
      <c r="I1018" s="1"/>
      <c r="J1018" s="1"/>
      <c r="K1018" s="14">
        <f>F1018/C1018*100</f>
        <v>100</v>
      </c>
      <c r="L1018" s="14">
        <f t="shared" si="213"/>
        <v>99.92351965577345</v>
      </c>
      <c r="M1018" s="14">
        <f t="shared" si="214"/>
        <v>99.94623000761614</v>
      </c>
    </row>
    <row r="1019" spans="1:13" ht="17.25" customHeight="1">
      <c r="A1019" s="15" t="s">
        <v>202</v>
      </c>
      <c r="B1019" s="13" t="s">
        <v>49</v>
      </c>
      <c r="C1019" s="1"/>
      <c r="D1019" s="1">
        <v>97294</v>
      </c>
      <c r="E1019" s="1">
        <f t="shared" si="211"/>
        <v>97294</v>
      </c>
      <c r="F1019" s="1"/>
      <c r="G1019" s="1">
        <v>97294</v>
      </c>
      <c r="H1019" s="1">
        <f t="shared" si="212"/>
        <v>97294</v>
      </c>
      <c r="I1019" s="1">
        <v>100398</v>
      </c>
      <c r="J1019" s="1"/>
      <c r="K1019" s="14"/>
      <c r="L1019" s="14">
        <f t="shared" si="213"/>
        <v>100</v>
      </c>
      <c r="M1019" s="14">
        <f t="shared" si="214"/>
        <v>100</v>
      </c>
    </row>
    <row r="1020" spans="1:13" ht="17.25" customHeight="1">
      <c r="A1020" s="44" t="s">
        <v>201</v>
      </c>
      <c r="B1020" s="13" t="s">
        <v>51</v>
      </c>
      <c r="C1020" s="1">
        <v>47740</v>
      </c>
      <c r="D1020" s="1">
        <v>198716</v>
      </c>
      <c r="E1020" s="1">
        <f t="shared" si="211"/>
        <v>246456</v>
      </c>
      <c r="F1020" s="1">
        <v>47740</v>
      </c>
      <c r="G1020" s="1">
        <v>198517</v>
      </c>
      <c r="H1020" s="1">
        <f t="shared" si="212"/>
        <v>246257</v>
      </c>
      <c r="I1020" s="1">
        <v>17801</v>
      </c>
      <c r="J1020" s="1"/>
      <c r="K1020" s="14">
        <f aca="true" t="shared" si="215" ref="K1020:K1031">F1020/C1020*100</f>
        <v>100</v>
      </c>
      <c r="L1020" s="14">
        <f t="shared" si="213"/>
        <v>99.89985708246945</v>
      </c>
      <c r="M1020" s="14">
        <f t="shared" si="214"/>
        <v>99.91925536404064</v>
      </c>
    </row>
    <row r="1021" spans="1:13" ht="17.25" customHeight="1">
      <c r="A1021" s="15" t="s">
        <v>124</v>
      </c>
      <c r="B1021" s="13" t="s">
        <v>52</v>
      </c>
      <c r="C1021" s="1">
        <v>4030</v>
      </c>
      <c r="D1021" s="1">
        <v>30470</v>
      </c>
      <c r="E1021" s="1">
        <f t="shared" si="211"/>
        <v>34500</v>
      </c>
      <c r="F1021" s="1">
        <v>4030</v>
      </c>
      <c r="G1021" s="1">
        <v>30470</v>
      </c>
      <c r="H1021" s="1">
        <f t="shared" si="212"/>
        <v>34500</v>
      </c>
      <c r="I1021" s="1">
        <v>2536</v>
      </c>
      <c r="J1021" s="1"/>
      <c r="K1021" s="14">
        <f t="shared" si="215"/>
        <v>100</v>
      </c>
      <c r="L1021" s="14">
        <f t="shared" si="213"/>
        <v>100</v>
      </c>
      <c r="M1021" s="14">
        <f t="shared" si="214"/>
        <v>100</v>
      </c>
    </row>
    <row r="1022" spans="1:13" ht="17.25" customHeight="1">
      <c r="A1022" s="15" t="s">
        <v>198</v>
      </c>
      <c r="B1022" s="13" t="s">
        <v>53</v>
      </c>
      <c r="C1022" s="1">
        <v>46164</v>
      </c>
      <c r="D1022" s="1">
        <v>26800</v>
      </c>
      <c r="E1022" s="1">
        <f t="shared" si="211"/>
        <v>72964</v>
      </c>
      <c r="F1022" s="1">
        <v>46164</v>
      </c>
      <c r="G1022" s="1">
        <v>26800</v>
      </c>
      <c r="H1022" s="1">
        <f t="shared" si="212"/>
        <v>72964</v>
      </c>
      <c r="I1022" s="1"/>
      <c r="J1022" s="1"/>
      <c r="K1022" s="14">
        <f t="shared" si="215"/>
        <v>100</v>
      </c>
      <c r="L1022" s="14">
        <f t="shared" si="213"/>
        <v>100</v>
      </c>
      <c r="M1022" s="14">
        <f t="shared" si="214"/>
        <v>100</v>
      </c>
    </row>
    <row r="1023" spans="1:13" ht="17.25" customHeight="1">
      <c r="A1023" s="15" t="s">
        <v>128</v>
      </c>
      <c r="B1023" s="13" t="s">
        <v>79</v>
      </c>
      <c r="C1023" s="1">
        <v>119913</v>
      </c>
      <c r="D1023" s="1">
        <v>139939</v>
      </c>
      <c r="E1023" s="1">
        <f t="shared" si="211"/>
        <v>259852</v>
      </c>
      <c r="F1023" s="1">
        <v>119913</v>
      </c>
      <c r="G1023" s="1">
        <v>137045</v>
      </c>
      <c r="H1023" s="1">
        <f t="shared" si="212"/>
        <v>256958</v>
      </c>
      <c r="I1023" s="1">
        <v>22</v>
      </c>
      <c r="J1023" s="1"/>
      <c r="K1023" s="14">
        <f t="shared" si="215"/>
        <v>100</v>
      </c>
      <c r="L1023" s="14">
        <f t="shared" si="213"/>
        <v>97.93195606657187</v>
      </c>
      <c r="M1023" s="14">
        <f t="shared" si="214"/>
        <v>98.88628911842126</v>
      </c>
    </row>
    <row r="1024" spans="1:13" ht="17.25" customHeight="1">
      <c r="A1024" s="15" t="s">
        <v>229</v>
      </c>
      <c r="B1024" s="13" t="s">
        <v>77</v>
      </c>
      <c r="C1024" s="1">
        <v>3450</v>
      </c>
      <c r="D1024" s="1">
        <v>2050</v>
      </c>
      <c r="E1024" s="1">
        <f t="shared" si="211"/>
        <v>5500</v>
      </c>
      <c r="F1024" s="1">
        <v>3450</v>
      </c>
      <c r="G1024" s="1">
        <v>2050</v>
      </c>
      <c r="H1024" s="1">
        <f t="shared" si="212"/>
        <v>5500</v>
      </c>
      <c r="I1024" s="1"/>
      <c r="J1024" s="1"/>
      <c r="K1024" s="14">
        <f t="shared" si="215"/>
        <v>100</v>
      </c>
      <c r="L1024" s="14">
        <f t="shared" si="213"/>
        <v>100</v>
      </c>
      <c r="M1024" s="14">
        <f t="shared" si="214"/>
        <v>100</v>
      </c>
    </row>
    <row r="1025" spans="1:13" ht="17.25" customHeight="1">
      <c r="A1025" s="15" t="s">
        <v>125</v>
      </c>
      <c r="B1025" s="13" t="s">
        <v>55</v>
      </c>
      <c r="C1025" s="1">
        <v>94000</v>
      </c>
      <c r="D1025" s="1">
        <v>142200</v>
      </c>
      <c r="E1025" s="1">
        <f t="shared" si="211"/>
        <v>236200</v>
      </c>
      <c r="F1025" s="1">
        <v>94000</v>
      </c>
      <c r="G1025" s="1">
        <v>142200</v>
      </c>
      <c r="H1025" s="1">
        <f t="shared" si="212"/>
        <v>236200</v>
      </c>
      <c r="I1025" s="1">
        <v>32</v>
      </c>
      <c r="J1025" s="1"/>
      <c r="K1025" s="14">
        <f t="shared" si="215"/>
        <v>100</v>
      </c>
      <c r="L1025" s="14">
        <f t="shared" si="213"/>
        <v>100</v>
      </c>
      <c r="M1025" s="14">
        <f t="shared" si="214"/>
        <v>100</v>
      </c>
    </row>
    <row r="1026" spans="1:13" ht="17.25" customHeight="1">
      <c r="A1026" s="44" t="s">
        <v>123</v>
      </c>
      <c r="B1026" s="13" t="s">
        <v>37</v>
      </c>
      <c r="C1026" s="1">
        <v>23029</v>
      </c>
      <c r="D1026" s="1">
        <v>31671</v>
      </c>
      <c r="E1026" s="1">
        <f t="shared" si="211"/>
        <v>54700</v>
      </c>
      <c r="F1026" s="1">
        <v>23029</v>
      </c>
      <c r="G1026" s="1">
        <v>31671</v>
      </c>
      <c r="H1026" s="1">
        <f t="shared" si="212"/>
        <v>54700</v>
      </c>
      <c r="I1026" s="1"/>
      <c r="J1026" s="1"/>
      <c r="K1026" s="14">
        <f t="shared" si="215"/>
        <v>100</v>
      </c>
      <c r="L1026" s="14">
        <f t="shared" si="213"/>
        <v>100</v>
      </c>
      <c r="M1026" s="14">
        <f t="shared" si="214"/>
        <v>100</v>
      </c>
    </row>
    <row r="1027" spans="1:13" ht="17.25" customHeight="1">
      <c r="A1027" s="15" t="s">
        <v>122</v>
      </c>
      <c r="B1027" s="13" t="s">
        <v>32</v>
      </c>
      <c r="C1027" s="1">
        <v>14469</v>
      </c>
      <c r="D1027" s="1">
        <v>41492</v>
      </c>
      <c r="E1027" s="1">
        <f t="shared" si="211"/>
        <v>55961</v>
      </c>
      <c r="F1027" s="1">
        <v>14469</v>
      </c>
      <c r="G1027" s="1">
        <v>41492</v>
      </c>
      <c r="H1027" s="1">
        <f aca="true" t="shared" si="216" ref="H1027:H1032">SUM(F1027:G1027)</f>
        <v>55961</v>
      </c>
      <c r="I1027" s="1"/>
      <c r="J1027" s="1"/>
      <c r="K1027" s="14">
        <f t="shared" si="215"/>
        <v>100</v>
      </c>
      <c r="L1027" s="14">
        <f t="shared" si="213"/>
        <v>100</v>
      </c>
      <c r="M1027" s="14">
        <f t="shared" si="214"/>
        <v>100</v>
      </c>
    </row>
    <row r="1028" spans="1:13" ht="17.25" customHeight="1">
      <c r="A1028" s="15" t="s">
        <v>164</v>
      </c>
      <c r="B1028" s="13" t="s">
        <v>56</v>
      </c>
      <c r="C1028" s="1">
        <v>100</v>
      </c>
      <c r="D1028" s="1">
        <v>157</v>
      </c>
      <c r="E1028" s="1">
        <f t="shared" si="211"/>
        <v>257</v>
      </c>
      <c r="F1028" s="1">
        <v>100</v>
      </c>
      <c r="G1028" s="1">
        <v>157</v>
      </c>
      <c r="H1028" s="1">
        <f t="shared" si="216"/>
        <v>257</v>
      </c>
      <c r="I1028" s="1"/>
      <c r="J1028" s="1"/>
      <c r="K1028" s="14">
        <f t="shared" si="215"/>
        <v>100</v>
      </c>
      <c r="L1028" s="14">
        <f t="shared" si="213"/>
        <v>100</v>
      </c>
      <c r="M1028" s="14">
        <f t="shared" si="214"/>
        <v>100</v>
      </c>
    </row>
    <row r="1029" spans="1:13" ht="17.25" customHeight="1">
      <c r="A1029" s="15" t="s">
        <v>126</v>
      </c>
      <c r="B1029" s="13" t="s">
        <v>58</v>
      </c>
      <c r="C1029" s="1">
        <v>2000</v>
      </c>
      <c r="D1029" s="1">
        <v>2763</v>
      </c>
      <c r="E1029" s="1">
        <f t="shared" si="211"/>
        <v>4763</v>
      </c>
      <c r="F1029" s="1">
        <v>2000</v>
      </c>
      <c r="G1029" s="1">
        <v>2763</v>
      </c>
      <c r="H1029" s="1">
        <f t="shared" si="216"/>
        <v>4763</v>
      </c>
      <c r="I1029" s="1"/>
      <c r="J1029" s="1"/>
      <c r="K1029" s="14">
        <f t="shared" si="215"/>
        <v>100</v>
      </c>
      <c r="L1029" s="14">
        <f t="shared" si="213"/>
        <v>100</v>
      </c>
      <c r="M1029" s="14">
        <f t="shared" si="214"/>
        <v>100</v>
      </c>
    </row>
    <row r="1030" spans="1:13" ht="17.25" customHeight="1">
      <c r="A1030" s="15" t="s">
        <v>212</v>
      </c>
      <c r="B1030" s="13" t="s">
        <v>62</v>
      </c>
      <c r="C1030" s="1">
        <v>16118</v>
      </c>
      <c r="D1030" s="1">
        <v>37000</v>
      </c>
      <c r="E1030" s="1">
        <f t="shared" si="211"/>
        <v>53118</v>
      </c>
      <c r="F1030" s="1">
        <v>16118</v>
      </c>
      <c r="G1030" s="1">
        <v>37000</v>
      </c>
      <c r="H1030" s="1">
        <f t="shared" si="216"/>
        <v>53118</v>
      </c>
      <c r="I1030" s="1"/>
      <c r="J1030" s="1"/>
      <c r="K1030" s="14">
        <f t="shared" si="215"/>
        <v>100</v>
      </c>
      <c r="L1030" s="14">
        <f t="shared" si="213"/>
        <v>100</v>
      </c>
      <c r="M1030" s="14">
        <f t="shared" si="214"/>
        <v>100</v>
      </c>
    </row>
    <row r="1031" spans="1:13" ht="17.25" customHeight="1">
      <c r="A1031" s="15" t="s">
        <v>131</v>
      </c>
      <c r="B1031" s="13" t="s">
        <v>92</v>
      </c>
      <c r="C1031" s="1">
        <v>4100</v>
      </c>
      <c r="D1031" s="1">
        <v>16256</v>
      </c>
      <c r="E1031" s="1">
        <f t="shared" si="211"/>
        <v>20356</v>
      </c>
      <c r="F1031" s="1">
        <v>4100</v>
      </c>
      <c r="G1031" s="1">
        <v>16256</v>
      </c>
      <c r="H1031" s="1">
        <f t="shared" si="216"/>
        <v>20356</v>
      </c>
      <c r="I1031" s="1"/>
      <c r="J1031" s="1"/>
      <c r="K1031" s="14">
        <f t="shared" si="215"/>
        <v>100</v>
      </c>
      <c r="L1031" s="14">
        <f t="shared" si="213"/>
        <v>100</v>
      </c>
      <c r="M1031" s="14">
        <f t="shared" si="214"/>
        <v>100</v>
      </c>
    </row>
    <row r="1032" spans="1:13" ht="17.25" customHeight="1">
      <c r="A1032" s="44" t="s">
        <v>260</v>
      </c>
      <c r="B1032" s="13" t="s">
        <v>102</v>
      </c>
      <c r="C1032" s="1"/>
      <c r="D1032" s="1">
        <v>13452</v>
      </c>
      <c r="E1032" s="1">
        <f t="shared" si="211"/>
        <v>13452</v>
      </c>
      <c r="F1032" s="1"/>
      <c r="G1032" s="1">
        <v>13452</v>
      </c>
      <c r="H1032" s="1">
        <f t="shared" si="216"/>
        <v>13452</v>
      </c>
      <c r="I1032" s="1"/>
      <c r="J1032" s="1"/>
      <c r="K1032" s="14"/>
      <c r="L1032" s="14">
        <f t="shared" si="213"/>
        <v>100</v>
      </c>
      <c r="M1032" s="14">
        <f t="shared" si="214"/>
        <v>100</v>
      </c>
    </row>
    <row r="1033" spans="1:13" ht="17.25" customHeight="1">
      <c r="A1033" s="44"/>
      <c r="B1033" s="13"/>
      <c r="C1033" s="1"/>
      <c r="D1033" s="1"/>
      <c r="E1033" s="1"/>
      <c r="F1033" s="1"/>
      <c r="G1033" s="1"/>
      <c r="H1033" s="1"/>
      <c r="I1033" s="1"/>
      <c r="J1033" s="1"/>
      <c r="K1033" s="14"/>
      <c r="L1033" s="14"/>
      <c r="M1033" s="14"/>
    </row>
    <row r="1034" spans="1:13" s="42" customFormat="1" ht="17.25" customHeight="1">
      <c r="A1034" s="41" t="s">
        <v>78</v>
      </c>
      <c r="B1034" s="39" t="s">
        <v>153</v>
      </c>
      <c r="C1034" s="2">
        <f>SUM(C1035:C1036)</f>
        <v>12250</v>
      </c>
      <c r="D1034" s="2">
        <f>SUM(D1035:D1036)</f>
        <v>0</v>
      </c>
      <c r="E1034" s="2">
        <f>C1034+D1034</f>
        <v>12250</v>
      </c>
      <c r="F1034" s="2">
        <f>SUM(F1035:F1036)</f>
        <v>10759</v>
      </c>
      <c r="G1034" s="2">
        <f>SUM(G1035:G1036)</f>
        <v>0</v>
      </c>
      <c r="H1034" s="2">
        <f>SUM(F1034:G1034)</f>
        <v>10759</v>
      </c>
      <c r="I1034" s="2">
        <f>SUM(I1035:I1036)</f>
        <v>2821</v>
      </c>
      <c r="J1034" s="2">
        <f>SUM(J1035:J1036)</f>
        <v>0</v>
      </c>
      <c r="K1034" s="33">
        <f>F1034/C1034*100</f>
        <v>87.82857142857144</v>
      </c>
      <c r="L1034" s="33"/>
      <c r="M1034" s="33">
        <f>H1034/E1034*100</f>
        <v>87.82857142857144</v>
      </c>
    </row>
    <row r="1035" spans="1:13" s="29" customFormat="1" ht="17.25" customHeight="1">
      <c r="A1035" s="43" t="s">
        <v>186</v>
      </c>
      <c r="B1035" s="47"/>
      <c r="C1035" s="3">
        <f>SUM(C1037:C1040)</f>
        <v>7399</v>
      </c>
      <c r="D1035" s="3">
        <f>SUM(D1037:D1040)</f>
        <v>0</v>
      </c>
      <c r="E1035" s="3">
        <f>SUM(C1035:D1035)</f>
        <v>7399</v>
      </c>
      <c r="F1035" s="3">
        <f>SUM(F1037:F1040)</f>
        <v>6138</v>
      </c>
      <c r="G1035" s="3">
        <f>SUM(G1037:G1040)</f>
        <v>0</v>
      </c>
      <c r="H1035" s="3">
        <f>SUM(F1035:G1035)</f>
        <v>6138</v>
      </c>
      <c r="I1035" s="3">
        <f>SUM(I1037:I1040)</f>
        <v>1526</v>
      </c>
      <c r="J1035" s="3">
        <f>SUM(J1037:J1040)</f>
        <v>0</v>
      </c>
      <c r="K1035" s="28">
        <f>F1035/C1035*100</f>
        <v>82.95715637248277</v>
      </c>
      <c r="L1035" s="28"/>
      <c r="M1035" s="28">
        <f>H1035/E1035*100</f>
        <v>82.95715637248277</v>
      </c>
    </row>
    <row r="1036" spans="1:13" s="29" customFormat="1" ht="17.25" customHeight="1">
      <c r="A1036" s="43" t="s">
        <v>185</v>
      </c>
      <c r="B1036" s="47"/>
      <c r="C1036" s="3">
        <f>SUM(C1041:C1043)</f>
        <v>4851</v>
      </c>
      <c r="D1036" s="3">
        <f>SUM(D1041:D1043)</f>
        <v>0</v>
      </c>
      <c r="E1036" s="3">
        <f>SUM(C1036:D1036)</f>
        <v>4851</v>
      </c>
      <c r="F1036" s="3">
        <f>SUM(F1041:F1043)</f>
        <v>4621</v>
      </c>
      <c r="G1036" s="3">
        <f>SUM(G1041:G1043)</f>
        <v>0</v>
      </c>
      <c r="H1036" s="3">
        <f>SUM(F1036:G1036)</f>
        <v>4621</v>
      </c>
      <c r="I1036" s="3">
        <f>SUM(I1041:I1043)</f>
        <v>1295</v>
      </c>
      <c r="J1036" s="3">
        <f>SUM(J1041:J1043)</f>
        <v>0</v>
      </c>
      <c r="K1036" s="28">
        <f>F1036/C1036*100</f>
        <v>95.25870954442382</v>
      </c>
      <c r="L1036" s="28"/>
      <c r="M1036" s="28">
        <f>H1036/E1036*100</f>
        <v>95.25870954442382</v>
      </c>
    </row>
    <row r="1037" spans="1:13" s="29" customFormat="1" ht="17.25" customHeight="1">
      <c r="A1037" s="15" t="s">
        <v>200</v>
      </c>
      <c r="B1037" s="13" t="s">
        <v>48</v>
      </c>
      <c r="C1037" s="9">
        <v>5688</v>
      </c>
      <c r="D1037" s="9"/>
      <c r="E1037" s="9">
        <f>SUM(C1037:D1037)</f>
        <v>5688</v>
      </c>
      <c r="F1037" s="9">
        <v>4687</v>
      </c>
      <c r="G1037" s="9"/>
      <c r="H1037" s="9">
        <f>SUM(F1037:G1037)</f>
        <v>4687</v>
      </c>
      <c r="I1037" s="9"/>
      <c r="J1037" s="9"/>
      <c r="K1037" s="59">
        <f>F1037/C1037*100</f>
        <v>82.40154711673699</v>
      </c>
      <c r="L1037" s="59"/>
      <c r="M1037" s="59">
        <f>H1037/E1037*100</f>
        <v>82.40154711673699</v>
      </c>
    </row>
    <row r="1038" spans="1:13" s="29" customFormat="1" ht="17.25" customHeight="1">
      <c r="A1038" s="15" t="s">
        <v>202</v>
      </c>
      <c r="B1038" s="13" t="s">
        <v>49</v>
      </c>
      <c r="C1038" s="9"/>
      <c r="D1038" s="9"/>
      <c r="E1038" s="9">
        <f aca="true" t="shared" si="217" ref="E1038:E1043">SUM(C1038:D1038)</f>
        <v>0</v>
      </c>
      <c r="F1038" s="9"/>
      <c r="G1038" s="9"/>
      <c r="H1038" s="9">
        <f aca="true" t="shared" si="218" ref="H1038:H1043">SUM(F1038:G1038)</f>
        <v>0</v>
      </c>
      <c r="I1038" s="9">
        <v>1270</v>
      </c>
      <c r="J1038" s="9"/>
      <c r="K1038" s="59">
        <v>0</v>
      </c>
      <c r="L1038" s="59"/>
      <c r="M1038" s="59">
        <v>0</v>
      </c>
    </row>
    <row r="1039" spans="1:13" s="29" customFormat="1" ht="17.25" customHeight="1">
      <c r="A1039" s="44" t="s">
        <v>201</v>
      </c>
      <c r="B1039" s="13" t="s">
        <v>51</v>
      </c>
      <c r="C1039" s="9">
        <v>1400</v>
      </c>
      <c r="D1039" s="9"/>
      <c r="E1039" s="9">
        <f t="shared" si="217"/>
        <v>1400</v>
      </c>
      <c r="F1039" s="9">
        <v>1222</v>
      </c>
      <c r="G1039" s="9"/>
      <c r="H1039" s="9">
        <f t="shared" si="218"/>
        <v>1222</v>
      </c>
      <c r="I1039" s="9">
        <v>225</v>
      </c>
      <c r="J1039" s="9"/>
      <c r="K1039" s="59">
        <f>F1039/C1039*100</f>
        <v>87.28571428571429</v>
      </c>
      <c r="L1039" s="59"/>
      <c r="M1039" s="59">
        <f>H1039/E1039*100</f>
        <v>87.28571428571429</v>
      </c>
    </row>
    <row r="1040" spans="1:13" s="29" customFormat="1" ht="17.25" customHeight="1">
      <c r="A1040" s="15" t="s">
        <v>124</v>
      </c>
      <c r="B1040" s="13" t="s">
        <v>52</v>
      </c>
      <c r="C1040" s="9">
        <v>311</v>
      </c>
      <c r="D1040" s="9"/>
      <c r="E1040" s="9">
        <f t="shared" si="217"/>
        <v>311</v>
      </c>
      <c r="F1040" s="9">
        <v>229</v>
      </c>
      <c r="G1040" s="9"/>
      <c r="H1040" s="9">
        <f t="shared" si="218"/>
        <v>229</v>
      </c>
      <c r="I1040" s="9">
        <v>31</v>
      </c>
      <c r="J1040" s="9"/>
      <c r="K1040" s="59">
        <f>F1040/C1040*100</f>
        <v>73.63344051446946</v>
      </c>
      <c r="L1040" s="59"/>
      <c r="M1040" s="59">
        <f>H1040/E1040*100</f>
        <v>73.63344051446946</v>
      </c>
    </row>
    <row r="1041" spans="1:13" s="29" customFormat="1" ht="17.25" customHeight="1">
      <c r="A1041" s="15" t="s">
        <v>198</v>
      </c>
      <c r="B1041" s="13" t="s">
        <v>53</v>
      </c>
      <c r="C1041" s="9">
        <v>3500</v>
      </c>
      <c r="D1041" s="9"/>
      <c r="E1041" s="9">
        <f t="shared" si="217"/>
        <v>3500</v>
      </c>
      <c r="F1041" s="9">
        <v>3500</v>
      </c>
      <c r="G1041" s="9"/>
      <c r="H1041" s="9">
        <f t="shared" si="218"/>
        <v>3500</v>
      </c>
      <c r="I1041" s="9"/>
      <c r="J1041" s="9"/>
      <c r="K1041" s="59">
        <f>F1041/C1041*100</f>
        <v>100</v>
      </c>
      <c r="L1041" s="59"/>
      <c r="M1041" s="59">
        <f>H1041/E1041*100</f>
        <v>100</v>
      </c>
    </row>
    <row r="1042" spans="1:13" s="29" customFormat="1" ht="17.25" customHeight="1">
      <c r="A1042" s="15" t="s">
        <v>125</v>
      </c>
      <c r="B1042" s="13" t="s">
        <v>55</v>
      </c>
      <c r="C1042" s="9">
        <v>1000</v>
      </c>
      <c r="D1042" s="9"/>
      <c r="E1042" s="9">
        <f t="shared" si="217"/>
        <v>1000</v>
      </c>
      <c r="F1042" s="9">
        <v>770</v>
      </c>
      <c r="G1042" s="9"/>
      <c r="H1042" s="9">
        <f t="shared" si="218"/>
        <v>770</v>
      </c>
      <c r="I1042" s="9">
        <v>1295</v>
      </c>
      <c r="J1042" s="9"/>
      <c r="K1042" s="59">
        <f>F1042/C1042*100</f>
        <v>77</v>
      </c>
      <c r="L1042" s="59"/>
      <c r="M1042" s="59">
        <f>H1042/E1042*100</f>
        <v>77</v>
      </c>
    </row>
    <row r="1043" spans="1:13" s="29" customFormat="1" ht="17.25" customHeight="1">
      <c r="A1043" s="15" t="s">
        <v>126</v>
      </c>
      <c r="B1043" s="13" t="s">
        <v>58</v>
      </c>
      <c r="C1043" s="9">
        <v>351</v>
      </c>
      <c r="D1043" s="9"/>
      <c r="E1043" s="9">
        <f t="shared" si="217"/>
        <v>351</v>
      </c>
      <c r="F1043" s="9">
        <v>351</v>
      </c>
      <c r="G1043" s="9"/>
      <c r="H1043" s="9">
        <f t="shared" si="218"/>
        <v>351</v>
      </c>
      <c r="I1043" s="9"/>
      <c r="J1043" s="9"/>
      <c r="K1043" s="59">
        <f>F1043/C1043*100</f>
        <v>100</v>
      </c>
      <c r="L1043" s="59"/>
      <c r="M1043" s="59">
        <f>H1043/E1043*100</f>
        <v>100</v>
      </c>
    </row>
    <row r="1044" spans="1:13" ht="17.25" customHeight="1">
      <c r="A1044" s="44"/>
      <c r="B1044" s="13"/>
      <c r="C1044" s="1"/>
      <c r="D1044" s="1"/>
      <c r="E1044" s="1"/>
      <c r="F1044" s="1"/>
      <c r="G1044" s="1"/>
      <c r="H1044" s="1"/>
      <c r="I1044" s="1"/>
      <c r="J1044" s="1"/>
      <c r="K1044" s="14"/>
      <c r="L1044" s="14"/>
      <c r="M1044" s="14"/>
    </row>
    <row r="1045" spans="1:13" s="42" customFormat="1" ht="17.25" customHeight="1">
      <c r="A1045" s="41" t="s">
        <v>104</v>
      </c>
      <c r="B1045" s="39" t="s">
        <v>167</v>
      </c>
      <c r="C1045" s="2">
        <f>C1047</f>
        <v>1700000</v>
      </c>
      <c r="D1045" s="2">
        <f>D1047</f>
        <v>0</v>
      </c>
      <c r="E1045" s="2">
        <f>C1045+D1045</f>
        <v>1700000</v>
      </c>
      <c r="F1045" s="2">
        <f>F1047</f>
        <v>1694979</v>
      </c>
      <c r="G1045" s="2">
        <f>G1047</f>
        <v>0</v>
      </c>
      <c r="H1045" s="2">
        <f>F1045+G1045</f>
        <v>1694979</v>
      </c>
      <c r="I1045" s="2">
        <f>I1047</f>
        <v>0</v>
      </c>
      <c r="J1045" s="2">
        <f>J1047</f>
        <v>0</v>
      </c>
      <c r="K1045" s="33">
        <f>F1045/C1045*100</f>
        <v>99.70464705882353</v>
      </c>
      <c r="L1045" s="33"/>
      <c r="M1045" s="33">
        <f>H1045/E1045*100</f>
        <v>99.70464705882353</v>
      </c>
    </row>
    <row r="1046" spans="1:13" s="29" customFormat="1" ht="17.25" customHeight="1">
      <c r="A1046" s="43" t="s">
        <v>185</v>
      </c>
      <c r="B1046" s="47"/>
      <c r="C1046" s="3">
        <f>SUM(C1047)</f>
        <v>1700000</v>
      </c>
      <c r="D1046" s="3">
        <f>SUM(D1047)</f>
        <v>0</v>
      </c>
      <c r="E1046" s="3">
        <f>SUM(C1046:D1046)</f>
        <v>1700000</v>
      </c>
      <c r="F1046" s="3">
        <f>SUM(F1047)</f>
        <v>1694979</v>
      </c>
      <c r="G1046" s="3">
        <f>SUM(G1047)</f>
        <v>0</v>
      </c>
      <c r="H1046" s="3">
        <f>SUM(F1046:G1046)</f>
        <v>1694979</v>
      </c>
      <c r="I1046" s="3">
        <f>SUM(I1047)</f>
        <v>0</v>
      </c>
      <c r="J1046" s="3">
        <f>SUM(J1047)</f>
        <v>0</v>
      </c>
      <c r="K1046" s="28">
        <f>F1046/C1046*100</f>
        <v>99.70464705882353</v>
      </c>
      <c r="L1046" s="28"/>
      <c r="M1046" s="28">
        <f>H1046/E1046*100</f>
        <v>99.70464705882353</v>
      </c>
    </row>
    <row r="1047" spans="1:13" ht="17.25" customHeight="1">
      <c r="A1047" s="56" t="s">
        <v>130</v>
      </c>
      <c r="B1047" s="13" t="s">
        <v>80</v>
      </c>
      <c r="C1047" s="1">
        <v>1700000</v>
      </c>
      <c r="D1047" s="1"/>
      <c r="E1047" s="1">
        <f>C1047+D1047</f>
        <v>1700000</v>
      </c>
      <c r="F1047" s="1">
        <v>1694979</v>
      </c>
      <c r="G1047" s="1"/>
      <c r="H1047" s="1">
        <f>F1047+G1047</f>
        <v>1694979</v>
      </c>
      <c r="I1047" s="1"/>
      <c r="J1047" s="1"/>
      <c r="K1047" s="14">
        <f>F1047/C1047*100</f>
        <v>99.70464705882353</v>
      </c>
      <c r="L1047" s="14"/>
      <c r="M1047" s="14">
        <f>H1047/E1047*100</f>
        <v>99.70464705882353</v>
      </c>
    </row>
    <row r="1048" spans="1:13" ht="17.25" customHeight="1">
      <c r="A1048" s="15"/>
      <c r="B1048" s="13"/>
      <c r="C1048" s="1"/>
      <c r="D1048" s="1"/>
      <c r="E1048" s="1"/>
      <c r="F1048" s="1"/>
      <c r="G1048" s="1"/>
      <c r="H1048" s="1"/>
      <c r="I1048" s="1"/>
      <c r="J1048" s="1"/>
      <c r="K1048" s="14"/>
      <c r="L1048" s="14"/>
      <c r="M1048" s="14"/>
    </row>
    <row r="1049" spans="1:13" s="42" customFormat="1" ht="17.25" customHeight="1">
      <c r="A1049" s="49" t="s">
        <v>173</v>
      </c>
      <c r="B1049" s="54">
        <v>85212</v>
      </c>
      <c r="C1049" s="2">
        <f>SUM(C1051)</f>
        <v>0</v>
      </c>
      <c r="D1049" s="2">
        <f>SUM(D1051)</f>
        <v>6786</v>
      </c>
      <c r="E1049" s="2">
        <f>C1049+D1049</f>
        <v>6786</v>
      </c>
      <c r="F1049" s="2">
        <f>SUM(F1051)</f>
        <v>0</v>
      </c>
      <c r="G1049" s="2">
        <f>SUM(G1051)</f>
        <v>6786</v>
      </c>
      <c r="H1049" s="2">
        <f>F1049+G1049</f>
        <v>6786</v>
      </c>
      <c r="I1049" s="2">
        <f>SUM(I1051)</f>
        <v>0</v>
      </c>
      <c r="J1049" s="2">
        <f>SUM(J1051)</f>
        <v>0</v>
      </c>
      <c r="K1049" s="33"/>
      <c r="L1049" s="33">
        <f aca="true" t="shared" si="219" ref="L1049:M1051">G1049/D1049*100</f>
        <v>100</v>
      </c>
      <c r="M1049" s="33">
        <f t="shared" si="219"/>
        <v>100</v>
      </c>
    </row>
    <row r="1050" spans="1:13" s="29" customFormat="1" ht="17.25" customHeight="1">
      <c r="A1050" s="43" t="s">
        <v>185</v>
      </c>
      <c r="B1050" s="47"/>
      <c r="C1050" s="3">
        <f>SUM(C1051)</f>
        <v>0</v>
      </c>
      <c r="D1050" s="3">
        <f>SUM(D1051)</f>
        <v>6786</v>
      </c>
      <c r="E1050" s="3">
        <f>SUM(C1050:D1050)</f>
        <v>6786</v>
      </c>
      <c r="F1050" s="3">
        <f>SUM(F1051)</f>
        <v>0</v>
      </c>
      <c r="G1050" s="3">
        <f>SUM(G1051)</f>
        <v>6786</v>
      </c>
      <c r="H1050" s="3">
        <f>SUM(F1050:G1050)</f>
        <v>6786</v>
      </c>
      <c r="I1050" s="3">
        <f>SUM(I1051)</f>
        <v>0</v>
      </c>
      <c r="J1050" s="3">
        <f>SUM(J1051)</f>
        <v>0</v>
      </c>
      <c r="K1050" s="28"/>
      <c r="L1050" s="28">
        <f t="shared" si="219"/>
        <v>100</v>
      </c>
      <c r="M1050" s="28">
        <f t="shared" si="219"/>
        <v>100</v>
      </c>
    </row>
    <row r="1051" spans="1:13" ht="17.25" customHeight="1">
      <c r="A1051" s="56" t="s">
        <v>130</v>
      </c>
      <c r="B1051" s="13" t="s">
        <v>80</v>
      </c>
      <c r="C1051" s="1"/>
      <c r="D1051" s="1">
        <v>6786</v>
      </c>
      <c r="E1051" s="1">
        <f>C1051+D1051</f>
        <v>6786</v>
      </c>
      <c r="F1051" s="1"/>
      <c r="G1051" s="1">
        <v>6786</v>
      </c>
      <c r="H1051" s="1">
        <f>F1051+G1051</f>
        <v>6786</v>
      </c>
      <c r="I1051" s="1"/>
      <c r="J1051" s="1"/>
      <c r="K1051" s="14"/>
      <c r="L1051" s="14">
        <f t="shared" si="219"/>
        <v>100</v>
      </c>
      <c r="M1051" s="14">
        <f t="shared" si="219"/>
        <v>100</v>
      </c>
    </row>
    <row r="1052" spans="1:13" ht="17.25" customHeight="1">
      <c r="A1052" s="44"/>
      <c r="B1052" s="44"/>
      <c r="C1052" s="1"/>
      <c r="D1052" s="1"/>
      <c r="E1052" s="1"/>
      <c r="F1052" s="1"/>
      <c r="G1052" s="1"/>
      <c r="H1052" s="1"/>
      <c r="I1052" s="1"/>
      <c r="J1052" s="1"/>
      <c r="K1052" s="14"/>
      <c r="L1052" s="14"/>
      <c r="M1052" s="14"/>
    </row>
    <row r="1053" spans="1:13" s="42" customFormat="1" ht="17.25" customHeight="1">
      <c r="A1053" s="41" t="s">
        <v>232</v>
      </c>
      <c r="B1053" s="39" t="s">
        <v>157</v>
      </c>
      <c r="C1053" s="2">
        <f>SUM(C1055:C1055)</f>
        <v>0</v>
      </c>
      <c r="D1053" s="2">
        <f>SUM(D1055:D1055)</f>
        <v>5657</v>
      </c>
      <c r="E1053" s="2">
        <f>C1053+D1053</f>
        <v>5657</v>
      </c>
      <c r="F1053" s="2">
        <f>SUM(F1055:F1055)</f>
        <v>0</v>
      </c>
      <c r="G1053" s="2">
        <f>SUM(G1055:G1055)</f>
        <v>5656</v>
      </c>
      <c r="H1053" s="2">
        <f>F1053+G1053</f>
        <v>5656</v>
      </c>
      <c r="I1053" s="2">
        <f>SUM(I1055:I1055)</f>
        <v>0</v>
      </c>
      <c r="J1053" s="2">
        <f>SUM(J1055:J1055)</f>
        <v>0</v>
      </c>
      <c r="K1053" s="33"/>
      <c r="L1053" s="33">
        <f aca="true" t="shared" si="220" ref="L1053:M1055">G1053/D1053*100</f>
        <v>99.98232278592893</v>
      </c>
      <c r="M1053" s="33">
        <f t="shared" si="220"/>
        <v>99.98232278592893</v>
      </c>
    </row>
    <row r="1054" spans="1:13" s="29" customFormat="1" ht="17.25" customHeight="1">
      <c r="A1054" s="43" t="s">
        <v>185</v>
      </c>
      <c r="B1054" s="47"/>
      <c r="C1054" s="3">
        <f>SUM(C1055)</f>
        <v>0</v>
      </c>
      <c r="D1054" s="3">
        <f>SUM(D1055)</f>
        <v>5657</v>
      </c>
      <c r="E1054" s="3">
        <f>SUM(C1054:D1054)</f>
        <v>5657</v>
      </c>
      <c r="F1054" s="3">
        <f>SUM(F1055)</f>
        <v>0</v>
      </c>
      <c r="G1054" s="3">
        <f>SUM(G1055)</f>
        <v>5656</v>
      </c>
      <c r="H1054" s="3">
        <f>SUM(F1054:G1054)</f>
        <v>5656</v>
      </c>
      <c r="I1054" s="3">
        <f>SUM(I1055)</f>
        <v>0</v>
      </c>
      <c r="J1054" s="3">
        <f>SUM(J1055)</f>
        <v>0</v>
      </c>
      <c r="K1054" s="28"/>
      <c r="L1054" s="28">
        <f t="shared" si="220"/>
        <v>99.98232278592893</v>
      </c>
      <c r="M1054" s="28">
        <f t="shared" si="220"/>
        <v>99.98232278592893</v>
      </c>
    </row>
    <row r="1055" spans="1:13" ht="17.25" customHeight="1">
      <c r="A1055" s="56" t="s">
        <v>130</v>
      </c>
      <c r="B1055" s="13" t="s">
        <v>80</v>
      </c>
      <c r="C1055" s="1"/>
      <c r="D1055" s="1">
        <v>5657</v>
      </c>
      <c r="E1055" s="1">
        <f>C1055+D1055</f>
        <v>5657</v>
      </c>
      <c r="F1055" s="1"/>
      <c r="G1055" s="1">
        <v>5656</v>
      </c>
      <c r="H1055" s="1">
        <f>F1055+G1055</f>
        <v>5656</v>
      </c>
      <c r="I1055" s="1"/>
      <c r="J1055" s="1"/>
      <c r="K1055" s="14"/>
      <c r="L1055" s="14">
        <f t="shared" si="220"/>
        <v>99.98232278592893</v>
      </c>
      <c r="M1055" s="14">
        <f t="shared" si="220"/>
        <v>99.98232278592893</v>
      </c>
    </row>
    <row r="1056" spans="1:13" ht="17.25" customHeight="1">
      <c r="A1056" s="15"/>
      <c r="B1056" s="13"/>
      <c r="C1056" s="1"/>
      <c r="D1056" s="1"/>
      <c r="E1056" s="1"/>
      <c r="F1056" s="1"/>
      <c r="G1056" s="1"/>
      <c r="H1056" s="1"/>
      <c r="I1056" s="1"/>
      <c r="J1056" s="1"/>
      <c r="K1056" s="14"/>
      <c r="L1056" s="14"/>
      <c r="M1056" s="14"/>
    </row>
    <row r="1057" spans="1:13" s="42" customFormat="1" ht="17.25" customHeight="1">
      <c r="A1057" s="49" t="s">
        <v>270</v>
      </c>
      <c r="B1057" s="39" t="s">
        <v>168</v>
      </c>
      <c r="C1057" s="2">
        <f>SUM(C1058:C1059)</f>
        <v>234538</v>
      </c>
      <c r="D1057" s="2">
        <f>SUM(D1058:D1059)</f>
        <v>0</v>
      </c>
      <c r="E1057" s="2">
        <f>SUM(C1057:D1057)</f>
        <v>234538</v>
      </c>
      <c r="F1057" s="2">
        <f>SUM(F1058:F1059)</f>
        <v>234538</v>
      </c>
      <c r="G1057" s="2">
        <f>SUM(G1058:G1059)</f>
        <v>0</v>
      </c>
      <c r="H1057" s="2">
        <f>SUM(F1057:G1057)</f>
        <v>234538</v>
      </c>
      <c r="I1057" s="2">
        <f>SUM(I1058:I1059)</f>
        <v>14856</v>
      </c>
      <c r="J1057" s="2">
        <f>SUM(J1058:J1059)</f>
        <v>0</v>
      </c>
      <c r="K1057" s="33">
        <f aca="true" t="shared" si="221" ref="K1057:K1070">F1057/C1057*100</f>
        <v>100</v>
      </c>
      <c r="L1057" s="33"/>
      <c r="M1057" s="33">
        <f aca="true" t="shared" si="222" ref="M1057:M1070">H1057/E1057*100</f>
        <v>100</v>
      </c>
    </row>
    <row r="1058" spans="1:13" s="29" customFormat="1" ht="17.25" customHeight="1">
      <c r="A1058" s="43" t="s">
        <v>186</v>
      </c>
      <c r="B1058" s="47"/>
      <c r="C1058" s="3">
        <f>SUM(C1061:C1064)</f>
        <v>201119</v>
      </c>
      <c r="D1058" s="3">
        <f>SUM(D1061:D1064)</f>
        <v>0</v>
      </c>
      <c r="E1058" s="3">
        <f>SUM(C1058:D1058)</f>
        <v>201119</v>
      </c>
      <c r="F1058" s="3">
        <f>SUM(F1061:F1064)</f>
        <v>201119</v>
      </c>
      <c r="G1058" s="3">
        <f>SUM(G1061:G1064)</f>
        <v>0</v>
      </c>
      <c r="H1058" s="3">
        <f>SUM(F1058:G1058)</f>
        <v>201119</v>
      </c>
      <c r="I1058" s="3">
        <f>SUM(I1061:I1064)</f>
        <v>14856</v>
      </c>
      <c r="J1058" s="3">
        <f>SUM(J1061:J1064)</f>
        <v>0</v>
      </c>
      <c r="K1058" s="28">
        <f t="shared" si="221"/>
        <v>100</v>
      </c>
      <c r="L1058" s="28"/>
      <c r="M1058" s="28">
        <f t="shared" si="222"/>
        <v>100</v>
      </c>
    </row>
    <row r="1059" spans="1:13" s="29" customFormat="1" ht="17.25" customHeight="1">
      <c r="A1059" s="43" t="s">
        <v>185</v>
      </c>
      <c r="B1059" s="47"/>
      <c r="C1059" s="3">
        <f>SUM(C1065:C1070)+C1060</f>
        <v>33419</v>
      </c>
      <c r="D1059" s="3">
        <f>SUM(D1065:D1070)+D1060</f>
        <v>0</v>
      </c>
      <c r="E1059" s="3">
        <f>SUM(C1059:D1059)</f>
        <v>33419</v>
      </c>
      <c r="F1059" s="3">
        <f>SUM(F1065:F1070)+F1060</f>
        <v>33419</v>
      </c>
      <c r="G1059" s="3">
        <f>SUM(G1065:G1070)+G1060</f>
        <v>0</v>
      </c>
      <c r="H1059" s="3">
        <f>SUM(F1059:G1059)</f>
        <v>33419</v>
      </c>
      <c r="I1059" s="3">
        <f>SUM(I1065:I1070)+I1060</f>
        <v>0</v>
      </c>
      <c r="J1059" s="3">
        <f>SUM(J1065:J1070)+J1060</f>
        <v>0</v>
      </c>
      <c r="K1059" s="28">
        <f t="shared" si="221"/>
        <v>100</v>
      </c>
      <c r="L1059" s="28"/>
      <c r="M1059" s="28">
        <f t="shared" si="222"/>
        <v>100</v>
      </c>
    </row>
    <row r="1060" spans="1:13" ht="17.25" customHeight="1">
      <c r="A1060" s="56" t="s">
        <v>283</v>
      </c>
      <c r="B1060" s="13" t="s">
        <v>69</v>
      </c>
      <c r="C1060" s="1">
        <v>300</v>
      </c>
      <c r="D1060" s="1"/>
      <c r="E1060" s="1">
        <f aca="true" t="shared" si="223" ref="E1060:E1070">C1060+D1060</f>
        <v>300</v>
      </c>
      <c r="F1060" s="1">
        <v>300</v>
      </c>
      <c r="G1060" s="1"/>
      <c r="H1060" s="1">
        <f aca="true" t="shared" si="224" ref="H1060:H1070">F1060+G1060</f>
        <v>300</v>
      </c>
      <c r="I1060" s="1"/>
      <c r="J1060" s="1"/>
      <c r="K1060" s="14">
        <f t="shared" si="221"/>
        <v>100</v>
      </c>
      <c r="L1060" s="14"/>
      <c r="M1060" s="14">
        <f t="shared" si="222"/>
        <v>100</v>
      </c>
    </row>
    <row r="1061" spans="1:13" ht="17.25" customHeight="1">
      <c r="A1061" s="15" t="s">
        <v>200</v>
      </c>
      <c r="B1061" s="13" t="s">
        <v>48</v>
      </c>
      <c r="C1061" s="1">
        <v>154565</v>
      </c>
      <c r="D1061" s="1"/>
      <c r="E1061" s="1">
        <f t="shared" si="223"/>
        <v>154565</v>
      </c>
      <c r="F1061" s="1">
        <v>154565</v>
      </c>
      <c r="G1061" s="1"/>
      <c r="H1061" s="1">
        <f t="shared" si="224"/>
        <v>154565</v>
      </c>
      <c r="I1061" s="1"/>
      <c r="J1061" s="1"/>
      <c r="K1061" s="14">
        <f t="shared" si="221"/>
        <v>100</v>
      </c>
      <c r="L1061" s="14"/>
      <c r="M1061" s="14">
        <f t="shared" si="222"/>
        <v>100</v>
      </c>
    </row>
    <row r="1062" spans="1:13" ht="17.25" customHeight="1">
      <c r="A1062" s="15" t="s">
        <v>202</v>
      </c>
      <c r="B1062" s="13" t="s">
        <v>49</v>
      </c>
      <c r="C1062" s="1">
        <v>12898</v>
      </c>
      <c r="D1062" s="1"/>
      <c r="E1062" s="1">
        <f t="shared" si="223"/>
        <v>12898</v>
      </c>
      <c r="F1062" s="1">
        <v>12898</v>
      </c>
      <c r="G1062" s="1"/>
      <c r="H1062" s="1">
        <f t="shared" si="224"/>
        <v>12898</v>
      </c>
      <c r="I1062" s="1">
        <v>12361</v>
      </c>
      <c r="J1062" s="1"/>
      <c r="K1062" s="14">
        <f t="shared" si="221"/>
        <v>100</v>
      </c>
      <c r="L1062" s="14"/>
      <c r="M1062" s="14">
        <f t="shared" si="222"/>
        <v>100</v>
      </c>
    </row>
    <row r="1063" spans="1:13" ht="17.25" customHeight="1">
      <c r="A1063" s="44" t="s">
        <v>201</v>
      </c>
      <c r="B1063" s="13" t="s">
        <v>51</v>
      </c>
      <c r="C1063" s="1">
        <v>29587</v>
      </c>
      <c r="D1063" s="1"/>
      <c r="E1063" s="1">
        <f t="shared" si="223"/>
        <v>29587</v>
      </c>
      <c r="F1063" s="1">
        <v>29587</v>
      </c>
      <c r="G1063" s="1"/>
      <c r="H1063" s="1">
        <f t="shared" si="224"/>
        <v>29587</v>
      </c>
      <c r="I1063" s="1">
        <v>2192</v>
      </c>
      <c r="J1063" s="1"/>
      <c r="K1063" s="14">
        <f t="shared" si="221"/>
        <v>100</v>
      </c>
      <c r="L1063" s="14"/>
      <c r="M1063" s="14">
        <f t="shared" si="222"/>
        <v>100</v>
      </c>
    </row>
    <row r="1064" spans="1:13" ht="17.25" customHeight="1">
      <c r="A1064" s="15" t="s">
        <v>124</v>
      </c>
      <c r="B1064" s="13" t="s">
        <v>52</v>
      </c>
      <c r="C1064" s="1">
        <v>4069</v>
      </c>
      <c r="D1064" s="1"/>
      <c r="E1064" s="1">
        <f t="shared" si="223"/>
        <v>4069</v>
      </c>
      <c r="F1064" s="1">
        <v>4069</v>
      </c>
      <c r="G1064" s="1"/>
      <c r="H1064" s="1">
        <f t="shared" si="224"/>
        <v>4069</v>
      </c>
      <c r="I1064" s="1">
        <v>303</v>
      </c>
      <c r="J1064" s="1"/>
      <c r="K1064" s="14">
        <f t="shared" si="221"/>
        <v>100</v>
      </c>
      <c r="L1064" s="14"/>
      <c r="M1064" s="14">
        <f t="shared" si="222"/>
        <v>100</v>
      </c>
    </row>
    <row r="1065" spans="1:13" ht="17.25" customHeight="1">
      <c r="A1065" s="15" t="s">
        <v>198</v>
      </c>
      <c r="B1065" s="13" t="s">
        <v>53</v>
      </c>
      <c r="C1065" s="1">
        <v>15113</v>
      </c>
      <c r="D1065" s="1"/>
      <c r="E1065" s="1">
        <f t="shared" si="223"/>
        <v>15113</v>
      </c>
      <c r="F1065" s="1">
        <v>15113</v>
      </c>
      <c r="G1065" s="1"/>
      <c r="H1065" s="1">
        <f t="shared" si="224"/>
        <v>15113</v>
      </c>
      <c r="I1065" s="1"/>
      <c r="J1065" s="1"/>
      <c r="K1065" s="14">
        <f t="shared" si="221"/>
        <v>100</v>
      </c>
      <c r="L1065" s="14"/>
      <c r="M1065" s="14">
        <f t="shared" si="222"/>
        <v>100</v>
      </c>
    </row>
    <row r="1066" spans="1:13" ht="17.25" customHeight="1">
      <c r="A1066" s="15" t="s">
        <v>125</v>
      </c>
      <c r="B1066" s="13" t="s">
        <v>55</v>
      </c>
      <c r="C1066" s="1">
        <v>1860</v>
      </c>
      <c r="D1066" s="1"/>
      <c r="E1066" s="1">
        <f t="shared" si="223"/>
        <v>1860</v>
      </c>
      <c r="F1066" s="1">
        <v>1860</v>
      </c>
      <c r="G1066" s="1"/>
      <c r="H1066" s="1">
        <f t="shared" si="224"/>
        <v>1860</v>
      </c>
      <c r="I1066" s="1"/>
      <c r="J1066" s="1"/>
      <c r="K1066" s="14">
        <f t="shared" si="221"/>
        <v>100</v>
      </c>
      <c r="L1066" s="14"/>
      <c r="M1066" s="14">
        <f t="shared" si="222"/>
        <v>100</v>
      </c>
    </row>
    <row r="1067" spans="1:13" ht="17.25" customHeight="1">
      <c r="A1067" s="15" t="s">
        <v>122</v>
      </c>
      <c r="B1067" s="13" t="s">
        <v>32</v>
      </c>
      <c r="C1067" s="1">
        <v>5987</v>
      </c>
      <c r="D1067" s="1"/>
      <c r="E1067" s="1">
        <f t="shared" si="223"/>
        <v>5987</v>
      </c>
      <c r="F1067" s="1">
        <v>5987</v>
      </c>
      <c r="G1067" s="1"/>
      <c r="H1067" s="1">
        <f t="shared" si="224"/>
        <v>5987</v>
      </c>
      <c r="I1067" s="1"/>
      <c r="J1067" s="1"/>
      <c r="K1067" s="14">
        <f t="shared" si="221"/>
        <v>100</v>
      </c>
      <c r="L1067" s="14"/>
      <c r="M1067" s="14">
        <f t="shared" si="222"/>
        <v>100</v>
      </c>
    </row>
    <row r="1068" spans="1:13" ht="17.25" customHeight="1">
      <c r="A1068" s="15" t="s">
        <v>164</v>
      </c>
      <c r="B1068" s="13" t="s">
        <v>105</v>
      </c>
      <c r="C1068" s="1">
        <v>698</v>
      </c>
      <c r="D1068" s="1"/>
      <c r="E1068" s="1">
        <f t="shared" si="223"/>
        <v>698</v>
      </c>
      <c r="F1068" s="1">
        <v>698</v>
      </c>
      <c r="G1068" s="1"/>
      <c r="H1068" s="1">
        <f t="shared" si="224"/>
        <v>698</v>
      </c>
      <c r="I1068" s="1"/>
      <c r="J1068" s="1"/>
      <c r="K1068" s="14">
        <f t="shared" si="221"/>
        <v>100</v>
      </c>
      <c r="L1068" s="14"/>
      <c r="M1068" s="14">
        <f t="shared" si="222"/>
        <v>100</v>
      </c>
    </row>
    <row r="1069" spans="1:13" ht="17.25" customHeight="1">
      <c r="A1069" s="15" t="s">
        <v>126</v>
      </c>
      <c r="B1069" s="13" t="s">
        <v>58</v>
      </c>
      <c r="C1069" s="1">
        <v>1693</v>
      </c>
      <c r="D1069" s="1"/>
      <c r="E1069" s="1">
        <f t="shared" si="223"/>
        <v>1693</v>
      </c>
      <c r="F1069" s="1">
        <v>1693</v>
      </c>
      <c r="G1069" s="1"/>
      <c r="H1069" s="1">
        <f t="shared" si="224"/>
        <v>1693</v>
      </c>
      <c r="I1069" s="1"/>
      <c r="J1069" s="1"/>
      <c r="K1069" s="14">
        <f t="shared" si="221"/>
        <v>100</v>
      </c>
      <c r="L1069" s="14"/>
      <c r="M1069" s="14">
        <f t="shared" si="222"/>
        <v>100</v>
      </c>
    </row>
    <row r="1070" spans="1:13" ht="17.25" customHeight="1">
      <c r="A1070" s="15" t="s">
        <v>212</v>
      </c>
      <c r="B1070" s="13" t="s">
        <v>62</v>
      </c>
      <c r="C1070" s="1">
        <v>7768</v>
      </c>
      <c r="D1070" s="1"/>
      <c r="E1070" s="1">
        <f t="shared" si="223"/>
        <v>7768</v>
      </c>
      <c r="F1070" s="1">
        <v>7768</v>
      </c>
      <c r="G1070" s="1"/>
      <c r="H1070" s="1">
        <f t="shared" si="224"/>
        <v>7768</v>
      </c>
      <c r="I1070" s="1"/>
      <c r="J1070" s="1"/>
      <c r="K1070" s="14">
        <f t="shared" si="221"/>
        <v>100</v>
      </c>
      <c r="L1070" s="14"/>
      <c r="M1070" s="14">
        <f t="shared" si="222"/>
        <v>100</v>
      </c>
    </row>
    <row r="1071" spans="1:13" ht="17.25" customHeight="1">
      <c r="A1071" s="15"/>
      <c r="B1071" s="13"/>
      <c r="C1071" s="1"/>
      <c r="D1071" s="1"/>
      <c r="E1071" s="1"/>
      <c r="F1071" s="1"/>
      <c r="G1071" s="1"/>
      <c r="H1071" s="1"/>
      <c r="I1071" s="1"/>
      <c r="J1071" s="1"/>
      <c r="K1071" s="14"/>
      <c r="L1071" s="14"/>
      <c r="M1071" s="14"/>
    </row>
    <row r="1072" spans="1:13" s="42" customFormat="1" ht="17.25" customHeight="1">
      <c r="A1072" s="68" t="s">
        <v>271</v>
      </c>
      <c r="B1072" s="69">
        <v>85295</v>
      </c>
      <c r="C1072" s="2">
        <f>C1073</f>
        <v>32427</v>
      </c>
      <c r="D1072" s="2">
        <f>D1073</f>
        <v>0</v>
      </c>
      <c r="E1072" s="2">
        <f>SUM(C1072:D1072)</f>
        <v>32427</v>
      </c>
      <c r="F1072" s="2">
        <f>F1073</f>
        <v>29758</v>
      </c>
      <c r="G1072" s="2">
        <f>G1073</f>
        <v>0</v>
      </c>
      <c r="H1072" s="2">
        <f>SUM(F1072:G1072)</f>
        <v>29758</v>
      </c>
      <c r="I1072" s="2">
        <f>I1073</f>
        <v>0</v>
      </c>
      <c r="J1072" s="2">
        <f>J1073</f>
        <v>0</v>
      </c>
      <c r="K1072" s="33">
        <f>F1072/C1072*100</f>
        <v>91.76920467511641</v>
      </c>
      <c r="L1072" s="33"/>
      <c r="M1072" s="33">
        <f>H1072/E1072*100</f>
        <v>91.76920467511641</v>
      </c>
    </row>
    <row r="1073" spans="1:13" s="29" customFormat="1" ht="17.25" customHeight="1">
      <c r="A1073" s="43" t="s">
        <v>185</v>
      </c>
      <c r="B1073" s="40"/>
      <c r="C1073" s="3">
        <f>SUM(C1074:C1075)</f>
        <v>32427</v>
      </c>
      <c r="D1073" s="3">
        <f>SUM(D1074:D1075)</f>
        <v>0</v>
      </c>
      <c r="E1073" s="3">
        <f>SUM(C1073:D1073)</f>
        <v>32427</v>
      </c>
      <c r="F1073" s="3">
        <f>SUM(F1074:F1075)</f>
        <v>29758</v>
      </c>
      <c r="G1073" s="3">
        <f>SUM(G1074:G1075)</f>
        <v>0</v>
      </c>
      <c r="H1073" s="3">
        <f>SUM(F1073:G1073)</f>
        <v>29758</v>
      </c>
      <c r="I1073" s="3">
        <f>SUM(I1074:I1075)</f>
        <v>0</v>
      </c>
      <c r="J1073" s="3">
        <f>SUM(J1074:J1075)</f>
        <v>0</v>
      </c>
      <c r="K1073" s="28">
        <f>F1073/C1073*100</f>
        <v>91.76920467511641</v>
      </c>
      <c r="L1073" s="28"/>
      <c r="M1073" s="28">
        <f>H1073/E1073*100</f>
        <v>91.76920467511641</v>
      </c>
    </row>
    <row r="1074" spans="1:13" ht="17.25" customHeight="1">
      <c r="A1074" s="15" t="s">
        <v>122</v>
      </c>
      <c r="B1074" s="13" t="s">
        <v>32</v>
      </c>
      <c r="C1074" s="1">
        <v>20000</v>
      </c>
      <c r="D1074" s="1"/>
      <c r="E1074" s="1">
        <f>SUM(C1074:D1074)</f>
        <v>20000</v>
      </c>
      <c r="F1074" s="1">
        <v>17331</v>
      </c>
      <c r="G1074" s="1"/>
      <c r="H1074" s="1">
        <f>SUM(F1074:G1074)</f>
        <v>17331</v>
      </c>
      <c r="I1074" s="1"/>
      <c r="J1074" s="1"/>
      <c r="K1074" s="14">
        <f>F1074/C1074*100</f>
        <v>86.655</v>
      </c>
      <c r="L1074" s="14"/>
      <c r="M1074" s="14">
        <f>H1074/E1074*100</f>
        <v>86.655</v>
      </c>
    </row>
    <row r="1075" spans="1:13" ht="17.25" customHeight="1">
      <c r="A1075" s="15" t="s">
        <v>212</v>
      </c>
      <c r="B1075" s="13" t="s">
        <v>62</v>
      </c>
      <c r="C1075" s="1">
        <v>12427</v>
      </c>
      <c r="D1075" s="1"/>
      <c r="E1075" s="1">
        <f>SUM(C1075:D1075)</f>
        <v>12427</v>
      </c>
      <c r="F1075" s="1">
        <v>12427</v>
      </c>
      <c r="G1075" s="1"/>
      <c r="H1075" s="1">
        <f>SUM(F1075:G1075)</f>
        <v>12427</v>
      </c>
      <c r="I1075" s="1"/>
      <c r="J1075" s="1"/>
      <c r="K1075" s="14">
        <f>F1075/C1075*100</f>
        <v>100</v>
      </c>
      <c r="L1075" s="14"/>
      <c r="M1075" s="14">
        <f>H1075/E1075*100</f>
        <v>100</v>
      </c>
    </row>
    <row r="1076" spans="1:13" ht="17.25" customHeight="1">
      <c r="A1076" s="15"/>
      <c r="B1076" s="13"/>
      <c r="C1076" s="1"/>
      <c r="D1076" s="1"/>
      <c r="E1076" s="1"/>
      <c r="F1076" s="1"/>
      <c r="G1076" s="1"/>
      <c r="H1076" s="1"/>
      <c r="I1076" s="1"/>
      <c r="J1076" s="1"/>
      <c r="K1076" s="14"/>
      <c r="L1076" s="14"/>
      <c r="M1076" s="14"/>
    </row>
    <row r="1077" spans="1:13" ht="17.25" customHeight="1">
      <c r="A1077" s="51" t="s">
        <v>196</v>
      </c>
      <c r="B1077" s="39" t="s">
        <v>76</v>
      </c>
      <c r="C1077" s="2">
        <f>SUM(C1078:C1079)</f>
        <v>58700</v>
      </c>
      <c r="D1077" s="2">
        <f>SUM(D1078:D1079)</f>
        <v>131272</v>
      </c>
      <c r="E1077" s="2">
        <f>SUM(C1077:D1077)</f>
        <v>189972</v>
      </c>
      <c r="F1077" s="2">
        <f>SUM(F1078:F1079)</f>
        <v>57659</v>
      </c>
      <c r="G1077" s="2">
        <f>SUM(G1078:G1079)</f>
        <v>131272</v>
      </c>
      <c r="H1077" s="2">
        <f>SUM(F1077:G1077)</f>
        <v>188931</v>
      </c>
      <c r="I1077" s="2">
        <f>SUM(I1078:I1079)</f>
        <v>7671</v>
      </c>
      <c r="J1077" s="2">
        <f>SUM(J1078:J1079)</f>
        <v>0</v>
      </c>
      <c r="K1077" s="33">
        <f aca="true" t="shared" si="225" ref="K1077:M1079">F1077/C1077*100</f>
        <v>98.22657580919932</v>
      </c>
      <c r="L1077" s="33">
        <f t="shared" si="225"/>
        <v>100</v>
      </c>
      <c r="M1077" s="33">
        <f t="shared" si="225"/>
        <v>99.452024508875</v>
      </c>
    </row>
    <row r="1078" spans="1:13" s="29" customFormat="1" ht="17.25" customHeight="1">
      <c r="A1078" s="3" t="s">
        <v>186</v>
      </c>
      <c r="B1078" s="47"/>
      <c r="C1078" s="3">
        <f>SUM(C1082)</f>
        <v>27685</v>
      </c>
      <c r="D1078" s="3">
        <f>SUM(D1082)</f>
        <v>89898</v>
      </c>
      <c r="E1078" s="3">
        <f>SUM(C1078:D1078)</f>
        <v>117583</v>
      </c>
      <c r="F1078" s="3">
        <f>SUM(F1082)</f>
        <v>26748</v>
      </c>
      <c r="G1078" s="3">
        <f>SUM(G1082)</f>
        <v>89898</v>
      </c>
      <c r="H1078" s="3">
        <f>SUM(F1078:G1078)</f>
        <v>116646</v>
      </c>
      <c r="I1078" s="3">
        <f>SUM(I1082)</f>
        <v>7671</v>
      </c>
      <c r="J1078" s="3">
        <f>SUM(J1082)</f>
        <v>0</v>
      </c>
      <c r="K1078" s="28">
        <f t="shared" si="225"/>
        <v>96.61549575582445</v>
      </c>
      <c r="L1078" s="28">
        <f t="shared" si="225"/>
        <v>100</v>
      </c>
      <c r="M1078" s="28">
        <f t="shared" si="225"/>
        <v>99.20311609671467</v>
      </c>
    </row>
    <row r="1079" spans="1:13" s="29" customFormat="1" ht="17.25" customHeight="1">
      <c r="A1079" s="3" t="s">
        <v>185</v>
      </c>
      <c r="B1079" s="47"/>
      <c r="C1079" s="3">
        <f>SUM(C1083+C1094+C1098)</f>
        <v>31015</v>
      </c>
      <c r="D1079" s="3">
        <f>SUM(D1083+D1094+D1098)</f>
        <v>41374</v>
      </c>
      <c r="E1079" s="3">
        <f>SUM(C1079:D1079)</f>
        <v>72389</v>
      </c>
      <c r="F1079" s="3">
        <f>SUM(F1083+F1094+F1098)</f>
        <v>30911</v>
      </c>
      <c r="G1079" s="3">
        <f>SUM(G1083+G1094+G1098)</f>
        <v>41374</v>
      </c>
      <c r="H1079" s="3">
        <f>SUM(F1079:G1079)</f>
        <v>72285</v>
      </c>
      <c r="I1079" s="3">
        <f>SUM(I1083+I1094+I1098)</f>
        <v>0</v>
      </c>
      <c r="J1079" s="3">
        <f>SUM(J1083+J1094+J1098)</f>
        <v>0</v>
      </c>
      <c r="K1079" s="28">
        <f t="shared" si="225"/>
        <v>99.66467838142835</v>
      </c>
      <c r="L1079" s="28">
        <f t="shared" si="225"/>
        <v>100</v>
      </c>
      <c r="M1079" s="28">
        <f t="shared" si="225"/>
        <v>99.85633176311318</v>
      </c>
    </row>
    <row r="1080" spans="1:13" ht="17.25" customHeight="1">
      <c r="A1080" s="38"/>
      <c r="B1080" s="38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4"/>
    </row>
    <row r="1081" spans="1:13" s="42" customFormat="1" ht="17.25" customHeight="1">
      <c r="A1081" s="37" t="s">
        <v>272</v>
      </c>
      <c r="B1081" s="48">
        <v>85321</v>
      </c>
      <c r="C1081" s="2">
        <f>SUM(C1082:C1083)</f>
        <v>36000</v>
      </c>
      <c r="D1081" s="2">
        <f>SUM(D1082:D1083)</f>
        <v>131272</v>
      </c>
      <c r="E1081" s="2">
        <f>SUM(C1081:D1081)</f>
        <v>167272</v>
      </c>
      <c r="F1081" s="2">
        <f>SUM(F1082:F1083)</f>
        <v>34960</v>
      </c>
      <c r="G1081" s="2">
        <f>SUM(G1082:G1083)</f>
        <v>131272</v>
      </c>
      <c r="H1081" s="2">
        <f>SUM(F1081:G1081)</f>
        <v>166232</v>
      </c>
      <c r="I1081" s="2">
        <f>SUM(I1082:I1083)</f>
        <v>7671</v>
      </c>
      <c r="J1081" s="2">
        <f>SUM(J1082:J1083)</f>
        <v>0</v>
      </c>
      <c r="K1081" s="33">
        <f aca="true" t="shared" si="226" ref="K1081:K1089">F1081/C1081*100</f>
        <v>97.11111111111111</v>
      </c>
      <c r="L1081" s="33">
        <f aca="true" t="shared" si="227" ref="L1081:L1089">G1081/D1081*100</f>
        <v>100</v>
      </c>
      <c r="M1081" s="33">
        <f aca="true" t="shared" si="228" ref="M1081:M1089">H1081/E1081*100</f>
        <v>99.37825816633985</v>
      </c>
    </row>
    <row r="1082" spans="1:13" s="29" customFormat="1" ht="17.25" customHeight="1">
      <c r="A1082" s="43" t="s">
        <v>186</v>
      </c>
      <c r="B1082" s="47"/>
      <c r="C1082" s="3">
        <f>SUM(C1084:C1087)</f>
        <v>27685</v>
      </c>
      <c r="D1082" s="3">
        <f>SUM(D1084:D1087)</f>
        <v>89898</v>
      </c>
      <c r="E1082" s="3">
        <f>SUM(C1082:D1082)</f>
        <v>117583</v>
      </c>
      <c r="F1082" s="3">
        <f>SUM(F1084:F1087)</f>
        <v>26748</v>
      </c>
      <c r="G1082" s="3">
        <f>SUM(G1084:G1087)</f>
        <v>89898</v>
      </c>
      <c r="H1082" s="3">
        <f>SUM(F1082:G1082)</f>
        <v>116646</v>
      </c>
      <c r="I1082" s="3">
        <f>SUM(I1084:I1087)</f>
        <v>7671</v>
      </c>
      <c r="J1082" s="3">
        <f>SUM(J1084:J1087)</f>
        <v>0</v>
      </c>
      <c r="K1082" s="28">
        <f t="shared" si="226"/>
        <v>96.61549575582445</v>
      </c>
      <c r="L1082" s="28">
        <f t="shared" si="227"/>
        <v>100</v>
      </c>
      <c r="M1082" s="28">
        <f t="shared" si="228"/>
        <v>99.20311609671467</v>
      </c>
    </row>
    <row r="1083" spans="1:13" s="29" customFormat="1" ht="17.25" customHeight="1">
      <c r="A1083" s="43" t="s">
        <v>185</v>
      </c>
      <c r="B1083" s="47"/>
      <c r="C1083" s="3">
        <f>SUM(C1088:C1091)</f>
        <v>8315</v>
      </c>
      <c r="D1083" s="3">
        <f>SUM(D1088:D1091)</f>
        <v>41374</v>
      </c>
      <c r="E1083" s="3">
        <f>SUM(C1083:D1083)</f>
        <v>49689</v>
      </c>
      <c r="F1083" s="3">
        <f>SUM(F1088:F1091)</f>
        <v>8212</v>
      </c>
      <c r="G1083" s="3">
        <f>SUM(G1088:G1091)</f>
        <v>41374</v>
      </c>
      <c r="H1083" s="3">
        <f>SUM(F1083:G1083)</f>
        <v>49586</v>
      </c>
      <c r="I1083" s="3">
        <f>SUM(I1088:I1091)</f>
        <v>0</v>
      </c>
      <c r="J1083" s="3">
        <f>SUM(J1088:J1091)</f>
        <v>0</v>
      </c>
      <c r="K1083" s="28">
        <f t="shared" si="226"/>
        <v>98.76127480457005</v>
      </c>
      <c r="L1083" s="28">
        <f t="shared" si="227"/>
        <v>100</v>
      </c>
      <c r="M1083" s="28">
        <f t="shared" si="228"/>
        <v>99.79271066030712</v>
      </c>
    </row>
    <row r="1084" spans="1:13" ht="17.25" customHeight="1">
      <c r="A1084" s="15" t="s">
        <v>200</v>
      </c>
      <c r="B1084" s="13" t="s">
        <v>48</v>
      </c>
      <c r="C1084" s="1">
        <v>18979</v>
      </c>
      <c r="D1084" s="1">
        <v>74821</v>
      </c>
      <c r="E1084" s="1">
        <f aca="true" t="shared" si="229" ref="E1084:E1102">C1084+D1084</f>
        <v>93800</v>
      </c>
      <c r="F1084" s="1">
        <v>18203</v>
      </c>
      <c r="G1084" s="1">
        <v>74821</v>
      </c>
      <c r="H1084" s="1">
        <f aca="true" t="shared" si="230" ref="H1084:H1102">F1084+G1084</f>
        <v>93024</v>
      </c>
      <c r="I1084" s="1"/>
      <c r="J1084" s="1"/>
      <c r="K1084" s="14">
        <f t="shared" si="226"/>
        <v>95.91127035144108</v>
      </c>
      <c r="L1084" s="14">
        <f t="shared" si="227"/>
        <v>100</v>
      </c>
      <c r="M1084" s="14">
        <f t="shared" si="228"/>
        <v>99.1727078891258</v>
      </c>
    </row>
    <row r="1085" spans="1:13" ht="17.25" customHeight="1">
      <c r="A1085" s="15" t="s">
        <v>202</v>
      </c>
      <c r="B1085" s="13" t="s">
        <v>49</v>
      </c>
      <c r="C1085" s="1">
        <v>3630</v>
      </c>
      <c r="D1085" s="1">
        <v>3000</v>
      </c>
      <c r="E1085" s="1">
        <f t="shared" si="229"/>
        <v>6630</v>
      </c>
      <c r="F1085" s="1">
        <v>3630</v>
      </c>
      <c r="G1085" s="1">
        <v>3000</v>
      </c>
      <c r="H1085" s="1">
        <f t="shared" si="230"/>
        <v>6630</v>
      </c>
      <c r="I1085" s="1">
        <v>6383</v>
      </c>
      <c r="J1085" s="1"/>
      <c r="K1085" s="14">
        <f t="shared" si="226"/>
        <v>100</v>
      </c>
      <c r="L1085" s="14">
        <f t="shared" si="227"/>
        <v>100</v>
      </c>
      <c r="M1085" s="14">
        <f t="shared" si="228"/>
        <v>100</v>
      </c>
    </row>
    <row r="1086" spans="1:13" ht="17.25" customHeight="1">
      <c r="A1086" s="44" t="s">
        <v>201</v>
      </c>
      <c r="B1086" s="13" t="s">
        <v>51</v>
      </c>
      <c r="C1086" s="1">
        <v>4300</v>
      </c>
      <c r="D1086" s="1">
        <v>10762</v>
      </c>
      <c r="E1086" s="1">
        <f t="shared" si="229"/>
        <v>15062</v>
      </c>
      <c r="F1086" s="1">
        <v>4162</v>
      </c>
      <c r="G1086" s="1">
        <v>10762</v>
      </c>
      <c r="H1086" s="1">
        <f t="shared" si="230"/>
        <v>14924</v>
      </c>
      <c r="I1086" s="1">
        <v>1132</v>
      </c>
      <c r="J1086" s="1"/>
      <c r="K1086" s="14">
        <f t="shared" si="226"/>
        <v>96.7906976744186</v>
      </c>
      <c r="L1086" s="14">
        <f t="shared" si="227"/>
        <v>100</v>
      </c>
      <c r="M1086" s="14">
        <f t="shared" si="228"/>
        <v>99.08378701367681</v>
      </c>
    </row>
    <row r="1087" spans="1:13" ht="17.25" customHeight="1">
      <c r="A1087" s="15" t="s">
        <v>124</v>
      </c>
      <c r="B1087" s="13" t="s">
        <v>52</v>
      </c>
      <c r="C1087" s="1">
        <v>776</v>
      </c>
      <c r="D1087" s="1">
        <v>1315</v>
      </c>
      <c r="E1087" s="1">
        <f t="shared" si="229"/>
        <v>2091</v>
      </c>
      <c r="F1087" s="1">
        <v>753</v>
      </c>
      <c r="G1087" s="1">
        <v>1315</v>
      </c>
      <c r="H1087" s="1">
        <f t="shared" si="230"/>
        <v>2068</v>
      </c>
      <c r="I1087" s="1">
        <v>156</v>
      </c>
      <c r="J1087" s="1"/>
      <c r="K1087" s="14">
        <f t="shared" si="226"/>
        <v>97.0360824742268</v>
      </c>
      <c r="L1087" s="14">
        <f t="shared" si="227"/>
        <v>100</v>
      </c>
      <c r="M1087" s="14">
        <f t="shared" si="228"/>
        <v>98.90004782400766</v>
      </c>
    </row>
    <row r="1088" spans="1:13" ht="17.25" customHeight="1">
      <c r="A1088" s="15" t="s">
        <v>198</v>
      </c>
      <c r="B1088" s="13" t="s">
        <v>53</v>
      </c>
      <c r="C1088" s="1">
        <v>1916</v>
      </c>
      <c r="D1088" s="1">
        <v>7869</v>
      </c>
      <c r="E1088" s="1">
        <f t="shared" si="229"/>
        <v>9785</v>
      </c>
      <c r="F1088" s="1">
        <v>1916</v>
      </c>
      <c r="G1088" s="1">
        <v>7869</v>
      </c>
      <c r="H1088" s="1">
        <f t="shared" si="230"/>
        <v>9785</v>
      </c>
      <c r="I1088" s="1"/>
      <c r="J1088" s="1"/>
      <c r="K1088" s="14">
        <f t="shared" si="226"/>
        <v>100</v>
      </c>
      <c r="L1088" s="14">
        <f t="shared" si="227"/>
        <v>100</v>
      </c>
      <c r="M1088" s="14">
        <f t="shared" si="228"/>
        <v>100</v>
      </c>
    </row>
    <row r="1089" spans="1:13" ht="17.25" customHeight="1">
      <c r="A1089" s="15" t="s">
        <v>122</v>
      </c>
      <c r="B1089" s="13" t="s">
        <v>32</v>
      </c>
      <c r="C1089" s="1">
        <v>5995</v>
      </c>
      <c r="D1089" s="1">
        <v>30005</v>
      </c>
      <c r="E1089" s="1">
        <f t="shared" si="229"/>
        <v>36000</v>
      </c>
      <c r="F1089" s="1">
        <v>5892</v>
      </c>
      <c r="G1089" s="1">
        <v>30005</v>
      </c>
      <c r="H1089" s="1">
        <f t="shared" si="230"/>
        <v>35897</v>
      </c>
      <c r="I1089" s="1"/>
      <c r="J1089" s="1"/>
      <c r="K1089" s="14">
        <f t="shared" si="226"/>
        <v>98.28190158465388</v>
      </c>
      <c r="L1089" s="14">
        <f t="shared" si="227"/>
        <v>100</v>
      </c>
      <c r="M1089" s="14">
        <f t="shared" si="228"/>
        <v>99.71388888888889</v>
      </c>
    </row>
    <row r="1090" spans="1:13" ht="17.25" customHeight="1">
      <c r="A1090" s="15" t="s">
        <v>126</v>
      </c>
      <c r="B1090" s="13" t="s">
        <v>58</v>
      </c>
      <c r="C1090" s="1"/>
      <c r="D1090" s="1">
        <v>1237</v>
      </c>
      <c r="E1090" s="1">
        <f t="shared" si="229"/>
        <v>1237</v>
      </c>
      <c r="F1090" s="1"/>
      <c r="G1090" s="1">
        <v>1237</v>
      </c>
      <c r="H1090" s="1">
        <f t="shared" si="230"/>
        <v>1237</v>
      </c>
      <c r="I1090" s="1"/>
      <c r="J1090" s="1"/>
      <c r="K1090" s="14"/>
      <c r="L1090" s="14">
        <f>G1090/D1090*100</f>
        <v>100</v>
      </c>
      <c r="M1090" s="14">
        <f>H1090/E1090*100</f>
        <v>100</v>
      </c>
    </row>
    <row r="1091" spans="1:13" ht="17.25" customHeight="1">
      <c r="A1091" s="15" t="s">
        <v>212</v>
      </c>
      <c r="B1091" s="13" t="s">
        <v>62</v>
      </c>
      <c r="C1091" s="1">
        <v>404</v>
      </c>
      <c r="D1091" s="1">
        <v>2263</v>
      </c>
      <c r="E1091" s="1">
        <f t="shared" si="229"/>
        <v>2667</v>
      </c>
      <c r="F1091" s="1">
        <v>404</v>
      </c>
      <c r="G1091" s="1">
        <v>2263</v>
      </c>
      <c r="H1091" s="1">
        <f t="shared" si="230"/>
        <v>2667</v>
      </c>
      <c r="I1091" s="1"/>
      <c r="J1091" s="1"/>
      <c r="K1091" s="14">
        <f>F1091/C1091*100</f>
        <v>100</v>
      </c>
      <c r="L1091" s="14">
        <f>G1091/D1091*100</f>
        <v>100</v>
      </c>
      <c r="M1091" s="14">
        <f>H1091/E1091*100</f>
        <v>100</v>
      </c>
    </row>
    <row r="1092" spans="1:13" ht="17.25" customHeight="1">
      <c r="A1092" s="15"/>
      <c r="B1092" s="13"/>
      <c r="C1092" s="1"/>
      <c r="D1092" s="1"/>
      <c r="E1092" s="1"/>
      <c r="F1092" s="1"/>
      <c r="G1092" s="1"/>
      <c r="H1092" s="1"/>
      <c r="I1092" s="1"/>
      <c r="J1092" s="1"/>
      <c r="K1092" s="14"/>
      <c r="L1092" s="14"/>
      <c r="M1092" s="14"/>
    </row>
    <row r="1093" spans="1:13" s="42" customFormat="1" ht="17.25" customHeight="1">
      <c r="A1093" s="52" t="s">
        <v>282</v>
      </c>
      <c r="B1093" s="48">
        <v>85346</v>
      </c>
      <c r="C1093" s="2">
        <f>SUM(C1095)</f>
        <v>7700</v>
      </c>
      <c r="D1093" s="2">
        <f>SUM(D1095)</f>
        <v>0</v>
      </c>
      <c r="E1093" s="2">
        <f t="shared" si="229"/>
        <v>7700</v>
      </c>
      <c r="F1093" s="2">
        <f>SUM(F1095)</f>
        <v>7700</v>
      </c>
      <c r="G1093" s="2">
        <f>SUM(G1095)</f>
        <v>0</v>
      </c>
      <c r="H1093" s="2">
        <f t="shared" si="230"/>
        <v>7700</v>
      </c>
      <c r="I1093" s="2">
        <f>SUM(I1095)</f>
        <v>0</v>
      </c>
      <c r="J1093" s="2">
        <f>SUM(J1095)</f>
        <v>0</v>
      </c>
      <c r="K1093" s="33">
        <f>F1093/C1093*100</f>
        <v>100</v>
      </c>
      <c r="L1093" s="33"/>
      <c r="M1093" s="33">
        <f>H1093/E1093*100</f>
        <v>100</v>
      </c>
    </row>
    <row r="1094" spans="1:13" s="29" customFormat="1" ht="17.25" customHeight="1">
      <c r="A1094" s="43" t="s">
        <v>185</v>
      </c>
      <c r="B1094" s="47"/>
      <c r="C1094" s="3">
        <f>SUM(C1095)</f>
        <v>7700</v>
      </c>
      <c r="D1094" s="3">
        <f>SUM(D1095)</f>
        <v>0</v>
      </c>
      <c r="E1094" s="3">
        <f>SUM(C1094:D1094)</f>
        <v>7700</v>
      </c>
      <c r="F1094" s="3">
        <f>SUM(F1095)</f>
        <v>7700</v>
      </c>
      <c r="G1094" s="3">
        <f>SUM(G1095)</f>
        <v>0</v>
      </c>
      <c r="H1094" s="3">
        <f>SUM(F1094:G1094)</f>
        <v>7700</v>
      </c>
      <c r="I1094" s="3">
        <f>SUM(I1095)</f>
        <v>0</v>
      </c>
      <c r="J1094" s="3">
        <f>SUM(J1095)</f>
        <v>0</v>
      </c>
      <c r="K1094" s="28">
        <f>F1094/C1094*100</f>
        <v>100</v>
      </c>
      <c r="L1094" s="28"/>
      <c r="M1094" s="28">
        <f>H1094/E1094*100</f>
        <v>100</v>
      </c>
    </row>
    <row r="1095" spans="1:13" ht="17.25" customHeight="1">
      <c r="A1095" s="15" t="s">
        <v>122</v>
      </c>
      <c r="B1095" s="13" t="s">
        <v>32</v>
      </c>
      <c r="C1095" s="1">
        <v>7700</v>
      </c>
      <c r="D1095" s="1"/>
      <c r="E1095" s="1">
        <f t="shared" si="229"/>
        <v>7700</v>
      </c>
      <c r="F1095" s="1">
        <v>7700</v>
      </c>
      <c r="G1095" s="1"/>
      <c r="H1095" s="1">
        <f t="shared" si="230"/>
        <v>7700</v>
      </c>
      <c r="I1095" s="1"/>
      <c r="J1095" s="1"/>
      <c r="K1095" s="14">
        <f>F1095/C1095*100</f>
        <v>100</v>
      </c>
      <c r="L1095" s="14"/>
      <c r="M1095" s="14">
        <f>H1095/E1095*100</f>
        <v>100</v>
      </c>
    </row>
    <row r="1096" spans="1:13" ht="17.25" customHeight="1">
      <c r="A1096" s="38"/>
      <c r="B1096" s="13"/>
      <c r="C1096" s="1"/>
      <c r="D1096" s="1"/>
      <c r="E1096" s="1"/>
      <c r="F1096" s="1"/>
      <c r="G1096" s="1"/>
      <c r="H1096" s="1"/>
      <c r="I1096" s="1"/>
      <c r="J1096" s="1"/>
      <c r="K1096" s="14"/>
      <c r="L1096" s="14"/>
      <c r="M1096" s="14"/>
    </row>
    <row r="1097" spans="1:13" s="42" customFormat="1" ht="17.25" customHeight="1">
      <c r="A1097" s="49" t="s">
        <v>273</v>
      </c>
      <c r="B1097" s="54">
        <v>85395</v>
      </c>
      <c r="C1097" s="2">
        <f>SUM(C1099:C1102)</f>
        <v>15000</v>
      </c>
      <c r="D1097" s="2">
        <f>SUM(D1099:D1102)</f>
        <v>0</v>
      </c>
      <c r="E1097" s="2">
        <f t="shared" si="229"/>
        <v>15000</v>
      </c>
      <c r="F1097" s="2">
        <f>SUM(F1099:F1102)</f>
        <v>14999</v>
      </c>
      <c r="G1097" s="2">
        <f>SUM(G1099:G1102)</f>
        <v>0</v>
      </c>
      <c r="H1097" s="2">
        <f t="shared" si="230"/>
        <v>14999</v>
      </c>
      <c r="I1097" s="2">
        <f>SUM(I1099:I1102)</f>
        <v>0</v>
      </c>
      <c r="J1097" s="2">
        <f>SUM(J1099:J1102)</f>
        <v>0</v>
      </c>
      <c r="K1097" s="33">
        <f aca="true" t="shared" si="231" ref="K1097:K1102">F1097/C1097*100</f>
        <v>99.99333333333334</v>
      </c>
      <c r="L1097" s="33"/>
      <c r="M1097" s="33">
        <f aca="true" t="shared" si="232" ref="M1097:M1102">H1097/E1097*100</f>
        <v>99.99333333333334</v>
      </c>
    </row>
    <row r="1098" spans="1:13" s="29" customFormat="1" ht="17.25" customHeight="1">
      <c r="A1098" s="43" t="s">
        <v>185</v>
      </c>
      <c r="B1098" s="47"/>
      <c r="C1098" s="3">
        <f>SUM(C1099:C1102)</f>
        <v>15000</v>
      </c>
      <c r="D1098" s="3">
        <f>SUM(D1099:D1102)</f>
        <v>0</v>
      </c>
      <c r="E1098" s="3">
        <f>SUM(C1098:D1098)</f>
        <v>15000</v>
      </c>
      <c r="F1098" s="3">
        <f>SUM(F1099:F1102)</f>
        <v>14999</v>
      </c>
      <c r="G1098" s="3">
        <f>SUM(G1099:G1102)</f>
        <v>0</v>
      </c>
      <c r="H1098" s="3">
        <f>SUM(F1098:G1098)</f>
        <v>14999</v>
      </c>
      <c r="I1098" s="3">
        <f>SUM(I1099:I1102)</f>
        <v>0</v>
      </c>
      <c r="J1098" s="3">
        <f>SUM(J1099:J1102)</f>
        <v>0</v>
      </c>
      <c r="K1098" s="28">
        <f t="shared" si="231"/>
        <v>99.99333333333334</v>
      </c>
      <c r="L1098" s="28"/>
      <c r="M1098" s="28">
        <f t="shared" si="232"/>
        <v>99.99333333333334</v>
      </c>
    </row>
    <row r="1099" spans="1:13" ht="17.25" customHeight="1">
      <c r="A1099" s="15" t="s">
        <v>198</v>
      </c>
      <c r="B1099" s="13" t="s">
        <v>53</v>
      </c>
      <c r="C1099" s="1">
        <v>4071</v>
      </c>
      <c r="D1099" s="1"/>
      <c r="E1099" s="1">
        <f t="shared" si="229"/>
        <v>4071</v>
      </c>
      <c r="F1099" s="1">
        <v>4071</v>
      </c>
      <c r="G1099" s="1"/>
      <c r="H1099" s="1">
        <f t="shared" si="230"/>
        <v>4071</v>
      </c>
      <c r="I1099" s="1"/>
      <c r="J1099" s="1"/>
      <c r="K1099" s="14">
        <f t="shared" si="231"/>
        <v>100</v>
      </c>
      <c r="L1099" s="14"/>
      <c r="M1099" s="14">
        <f t="shared" si="232"/>
        <v>100</v>
      </c>
    </row>
    <row r="1100" spans="1:13" ht="17.25" customHeight="1">
      <c r="A1100" s="15" t="s">
        <v>125</v>
      </c>
      <c r="B1100" s="13" t="s">
        <v>55</v>
      </c>
      <c r="C1100" s="1">
        <v>5000</v>
      </c>
      <c r="D1100" s="1"/>
      <c r="E1100" s="1">
        <f t="shared" si="229"/>
        <v>5000</v>
      </c>
      <c r="F1100" s="1">
        <v>5000</v>
      </c>
      <c r="G1100" s="1"/>
      <c r="H1100" s="1">
        <f t="shared" si="230"/>
        <v>5000</v>
      </c>
      <c r="I1100" s="1"/>
      <c r="J1100" s="1"/>
      <c r="K1100" s="14">
        <f t="shared" si="231"/>
        <v>100</v>
      </c>
      <c r="L1100" s="14"/>
      <c r="M1100" s="14">
        <f t="shared" si="232"/>
        <v>100</v>
      </c>
    </row>
    <row r="1101" spans="1:13" ht="17.25" customHeight="1">
      <c r="A1101" s="15" t="s">
        <v>122</v>
      </c>
      <c r="B1101" s="13" t="s">
        <v>32</v>
      </c>
      <c r="C1101" s="1">
        <v>1000</v>
      </c>
      <c r="D1101" s="1"/>
      <c r="E1101" s="1">
        <f t="shared" si="229"/>
        <v>1000</v>
      </c>
      <c r="F1101" s="1">
        <v>1000</v>
      </c>
      <c r="G1101" s="1"/>
      <c r="H1101" s="1">
        <f t="shared" si="230"/>
        <v>1000</v>
      </c>
      <c r="I1101" s="1"/>
      <c r="J1101" s="1"/>
      <c r="K1101" s="14">
        <f t="shared" si="231"/>
        <v>100</v>
      </c>
      <c r="L1101" s="14"/>
      <c r="M1101" s="14">
        <f t="shared" si="232"/>
        <v>100</v>
      </c>
    </row>
    <row r="1102" spans="1:13" ht="17.25" customHeight="1">
      <c r="A1102" s="15" t="s">
        <v>131</v>
      </c>
      <c r="B1102" s="13" t="s">
        <v>92</v>
      </c>
      <c r="C1102" s="1">
        <v>4929</v>
      </c>
      <c r="D1102" s="1"/>
      <c r="E1102" s="1">
        <f t="shared" si="229"/>
        <v>4929</v>
      </c>
      <c r="F1102" s="1">
        <v>4928</v>
      </c>
      <c r="G1102" s="1"/>
      <c r="H1102" s="1">
        <f t="shared" si="230"/>
        <v>4928</v>
      </c>
      <c r="I1102" s="1"/>
      <c r="J1102" s="1"/>
      <c r="K1102" s="14">
        <f t="shared" si="231"/>
        <v>99.97971190910934</v>
      </c>
      <c r="L1102" s="14"/>
      <c r="M1102" s="14">
        <f t="shared" si="232"/>
        <v>99.97971190910934</v>
      </c>
    </row>
    <row r="1103" spans="1:13" ht="17.25" customHeight="1">
      <c r="A1103" s="38"/>
      <c r="B1103" s="13"/>
      <c r="C1103" s="1"/>
      <c r="D1103" s="1"/>
      <c r="E1103" s="1"/>
      <c r="F1103" s="1"/>
      <c r="G1103" s="1"/>
      <c r="H1103" s="1"/>
      <c r="I1103" s="1"/>
      <c r="J1103" s="1"/>
      <c r="K1103" s="14"/>
      <c r="L1103" s="14"/>
      <c r="M1103" s="14"/>
    </row>
    <row r="1104" spans="1:13" ht="17.25" customHeight="1">
      <c r="A1104" s="2" t="s">
        <v>235</v>
      </c>
      <c r="B1104" s="39" t="s">
        <v>83</v>
      </c>
      <c r="C1104" s="2">
        <f>SUM(C1105:C1107)</f>
        <v>3725270</v>
      </c>
      <c r="D1104" s="2">
        <f>SUM(D1105:D1107)</f>
        <v>887067</v>
      </c>
      <c r="E1104" s="2">
        <f>C1104+D1104</f>
        <v>4612337</v>
      </c>
      <c r="F1104" s="2">
        <f>SUM(F1105:F1107)</f>
        <v>3724737</v>
      </c>
      <c r="G1104" s="2">
        <f>SUM(G1105:G1107)</f>
        <v>887067</v>
      </c>
      <c r="H1104" s="2">
        <f>F1104+G1104</f>
        <v>4611804</v>
      </c>
      <c r="I1104" s="2">
        <f>SUM(I1105:I1107)</f>
        <v>336959</v>
      </c>
      <c r="J1104" s="2">
        <f>SUM(J1105:J1107)</f>
        <v>0</v>
      </c>
      <c r="K1104" s="33">
        <f aca="true" t="shared" si="233" ref="K1104:M1106">F1104/C1104*100</f>
        <v>99.98569231223509</v>
      </c>
      <c r="L1104" s="33">
        <f t="shared" si="233"/>
        <v>100</v>
      </c>
      <c r="M1104" s="33">
        <f t="shared" si="233"/>
        <v>99.98844403607109</v>
      </c>
    </row>
    <row r="1105" spans="1:13" s="29" customFormat="1" ht="17.25" customHeight="1">
      <c r="A1105" s="3" t="s">
        <v>186</v>
      </c>
      <c r="B1105" s="47"/>
      <c r="C1105" s="3">
        <f>SUM(C1110+C1124+C1140+C1158+C1174)</f>
        <v>3156039</v>
      </c>
      <c r="D1105" s="3">
        <f>SUM(D1110+D1124+D1140+D1158+D1174)</f>
        <v>620203</v>
      </c>
      <c r="E1105" s="3">
        <f>SUM(C1105:D1105)</f>
        <v>3776242</v>
      </c>
      <c r="F1105" s="3">
        <f>SUM(F1110+F1124+F1140+F1158+F1174)</f>
        <v>3156029</v>
      </c>
      <c r="G1105" s="3">
        <f>SUM(G1110+G1124+G1140+G1158+G1174)</f>
        <v>620203</v>
      </c>
      <c r="H1105" s="3">
        <f>SUM(F1105:G1105)</f>
        <v>3776232</v>
      </c>
      <c r="I1105" s="3">
        <f>SUM(I1110+I1124+I1140+I1158+I1174)</f>
        <v>332162</v>
      </c>
      <c r="J1105" s="3">
        <f>SUM(J1110+J1124+J1140+J1158+J1174)</f>
        <v>0</v>
      </c>
      <c r="K1105" s="28">
        <f t="shared" si="233"/>
        <v>99.99968314713475</v>
      </c>
      <c r="L1105" s="28">
        <f t="shared" si="233"/>
        <v>100</v>
      </c>
      <c r="M1105" s="28">
        <f t="shared" si="233"/>
        <v>99.99973518646316</v>
      </c>
    </row>
    <row r="1106" spans="1:13" s="29" customFormat="1" ht="17.25" customHeight="1">
      <c r="A1106" s="3" t="s">
        <v>185</v>
      </c>
      <c r="B1106" s="47"/>
      <c r="C1106" s="3">
        <f>SUM(C1111+C1125+C1141+C1159+C1170+C1175+C1183)</f>
        <v>564352</v>
      </c>
      <c r="D1106" s="3">
        <f>SUM(D1111+D1125+D1141+D1159+D1170+D1175+D1183)</f>
        <v>266864</v>
      </c>
      <c r="E1106" s="3">
        <f>SUM(C1106:D1106)</f>
        <v>831216</v>
      </c>
      <c r="F1106" s="3">
        <f>SUM(F1111+F1125+F1141+F1159+F1170+F1175+F1183)</f>
        <v>563829</v>
      </c>
      <c r="G1106" s="3">
        <f>SUM(G1111+G1125+G1141+G1159+G1170+G1175+G1183)</f>
        <v>266864</v>
      </c>
      <c r="H1106" s="3">
        <f>SUM(F1106:G1106)</f>
        <v>830693</v>
      </c>
      <c r="I1106" s="3">
        <f>SUM(I1111+I1125+I1141+I1159+I1170+I1175+I1183)</f>
        <v>4797</v>
      </c>
      <c r="J1106" s="3">
        <f>SUM(J1111+J1125+J1141+J1159+J1170+J1175+J1183)</f>
        <v>0</v>
      </c>
      <c r="K1106" s="28">
        <f t="shared" si="233"/>
        <v>99.90732734180087</v>
      </c>
      <c r="L1106" s="28">
        <f t="shared" si="233"/>
        <v>100</v>
      </c>
      <c r="M1106" s="28">
        <f t="shared" si="233"/>
        <v>99.93708013320244</v>
      </c>
    </row>
    <row r="1107" spans="1:13" s="29" customFormat="1" ht="17.25" customHeight="1">
      <c r="A1107" s="3" t="s">
        <v>187</v>
      </c>
      <c r="B1107" s="47"/>
      <c r="C1107" s="3">
        <f>SUM(C1142)</f>
        <v>4879</v>
      </c>
      <c r="D1107" s="3">
        <f>SUM(D1142)</f>
        <v>0</v>
      </c>
      <c r="E1107" s="3">
        <f>SUM(C1107:D1107)</f>
        <v>4879</v>
      </c>
      <c r="F1107" s="3">
        <f>SUM(F1142)</f>
        <v>4879</v>
      </c>
      <c r="G1107" s="3">
        <f>SUM(G1142)</f>
        <v>0</v>
      </c>
      <c r="H1107" s="3">
        <f>SUM(F1107:G1107)</f>
        <v>4879</v>
      </c>
      <c r="I1107" s="3">
        <f>SUM(I1142)</f>
        <v>0</v>
      </c>
      <c r="J1107" s="3">
        <f>SUM(J1142)</f>
        <v>0</v>
      </c>
      <c r="K1107" s="28">
        <f>F1107/C1107*100</f>
        <v>100</v>
      </c>
      <c r="L1107" s="28"/>
      <c r="M1107" s="28">
        <f>H1107/E1107*100</f>
        <v>100</v>
      </c>
    </row>
    <row r="1108" spans="1:13" s="42" customFormat="1" ht="17.25" customHeight="1">
      <c r="A1108" s="2"/>
      <c r="B1108" s="37"/>
      <c r="C1108" s="2"/>
      <c r="D1108" s="2"/>
      <c r="E1108" s="2"/>
      <c r="F1108" s="2"/>
      <c r="G1108" s="2"/>
      <c r="H1108" s="2"/>
      <c r="I1108" s="2"/>
      <c r="J1108" s="2"/>
      <c r="K1108" s="33"/>
      <c r="L1108" s="33"/>
      <c r="M1108" s="33"/>
    </row>
    <row r="1109" spans="1:13" s="42" customFormat="1" ht="17.25" customHeight="1">
      <c r="A1109" s="2" t="s">
        <v>84</v>
      </c>
      <c r="B1109" s="48">
        <v>85401</v>
      </c>
      <c r="C1109" s="2">
        <f>SUM(C1110:C1111)</f>
        <v>184490</v>
      </c>
      <c r="D1109" s="2">
        <f>SUM(D1110:D1111)</f>
        <v>0</v>
      </c>
      <c r="E1109" s="2">
        <f aca="true" t="shared" si="234" ref="E1109:E1121">C1109+D1109</f>
        <v>184490</v>
      </c>
      <c r="F1109" s="2">
        <f>SUM(F1110:F1111)</f>
        <v>184480</v>
      </c>
      <c r="G1109" s="2">
        <f>SUM(G1110:G1111)</f>
        <v>0</v>
      </c>
      <c r="H1109" s="2">
        <f aca="true" t="shared" si="235" ref="H1109:H1121">F1109+G1109</f>
        <v>184480</v>
      </c>
      <c r="I1109" s="2">
        <f>SUM(I1110:I1111)</f>
        <v>14268</v>
      </c>
      <c r="J1109" s="2">
        <f>SUM(J1110:J1111)</f>
        <v>0</v>
      </c>
      <c r="K1109" s="33">
        <f aca="true" t="shared" si="236" ref="K1109:K1121">F1109/C1109*100</f>
        <v>99.99457965201366</v>
      </c>
      <c r="L1109" s="33"/>
      <c r="M1109" s="33">
        <f aca="true" t="shared" si="237" ref="M1109:M1121">H1109/E1109*100</f>
        <v>99.99457965201366</v>
      </c>
    </row>
    <row r="1110" spans="1:13" s="29" customFormat="1" ht="17.25" customHeight="1">
      <c r="A1110" s="3" t="s">
        <v>186</v>
      </c>
      <c r="B1110" s="47"/>
      <c r="C1110" s="3">
        <f>SUM(C1113:C1116)</f>
        <v>169592</v>
      </c>
      <c r="D1110" s="3">
        <f>SUM(D1113:D1116)</f>
        <v>0</v>
      </c>
      <c r="E1110" s="3">
        <f>SUM(C1110:D1110)</f>
        <v>169592</v>
      </c>
      <c r="F1110" s="3">
        <f>SUM(F1113:F1116)</f>
        <v>169582</v>
      </c>
      <c r="G1110" s="3">
        <f>SUM(G1113:G1116)</f>
        <v>0</v>
      </c>
      <c r="H1110" s="3">
        <f>SUM(F1110:G1110)</f>
        <v>169582</v>
      </c>
      <c r="I1110" s="3">
        <f>SUM(I1113:I1116)</f>
        <v>14268</v>
      </c>
      <c r="J1110" s="3">
        <f>SUM(J1113:J1116)</f>
        <v>0</v>
      </c>
      <c r="K1110" s="28">
        <f t="shared" si="236"/>
        <v>99.99410349544789</v>
      </c>
      <c r="L1110" s="28"/>
      <c r="M1110" s="28">
        <f t="shared" si="237"/>
        <v>99.99410349544789</v>
      </c>
    </row>
    <row r="1111" spans="1:13" s="29" customFormat="1" ht="17.25" customHeight="1">
      <c r="A1111" s="3" t="s">
        <v>185</v>
      </c>
      <c r="B1111" s="47"/>
      <c r="C1111" s="3">
        <f>SUM(C1117:C1121)+C1112</f>
        <v>14898</v>
      </c>
      <c r="D1111" s="3">
        <f>SUM(D1117:D1121)+D1112</f>
        <v>0</v>
      </c>
      <c r="E1111" s="3">
        <f>SUM(C1111:D1111)</f>
        <v>14898</v>
      </c>
      <c r="F1111" s="3">
        <f>SUM(F1117:F1121)+F1112</f>
        <v>14898</v>
      </c>
      <c r="G1111" s="3">
        <f>SUM(G1117:G1121)+G1112</f>
        <v>0</v>
      </c>
      <c r="H1111" s="3">
        <f>SUM(F1111:G1111)</f>
        <v>14898</v>
      </c>
      <c r="I1111" s="3">
        <f>SUM(I1117:I1121)+I1112</f>
        <v>0</v>
      </c>
      <c r="J1111" s="3">
        <f>SUM(J1117:J1121)+J1112</f>
        <v>0</v>
      </c>
      <c r="K1111" s="28">
        <f t="shared" si="236"/>
        <v>100</v>
      </c>
      <c r="L1111" s="28"/>
      <c r="M1111" s="28">
        <f t="shared" si="237"/>
        <v>100</v>
      </c>
    </row>
    <row r="1112" spans="1:13" ht="17.25" customHeight="1">
      <c r="A1112" s="56" t="s">
        <v>283</v>
      </c>
      <c r="B1112" s="13" t="s">
        <v>69</v>
      </c>
      <c r="C1112" s="1">
        <v>308</v>
      </c>
      <c r="D1112" s="1"/>
      <c r="E1112" s="1">
        <f t="shared" si="234"/>
        <v>308</v>
      </c>
      <c r="F1112" s="1">
        <v>308</v>
      </c>
      <c r="G1112" s="1"/>
      <c r="H1112" s="1">
        <f t="shared" si="235"/>
        <v>308</v>
      </c>
      <c r="I1112" s="1"/>
      <c r="J1112" s="1"/>
      <c r="K1112" s="14">
        <f t="shared" si="236"/>
        <v>100</v>
      </c>
      <c r="L1112" s="14"/>
      <c r="M1112" s="14">
        <f t="shared" si="237"/>
        <v>100</v>
      </c>
    </row>
    <row r="1113" spans="1:13" ht="17.25" customHeight="1">
      <c r="A1113" s="15" t="s">
        <v>200</v>
      </c>
      <c r="B1113" s="13" t="s">
        <v>48</v>
      </c>
      <c r="C1113" s="1">
        <v>131805</v>
      </c>
      <c r="D1113" s="1"/>
      <c r="E1113" s="1">
        <f t="shared" si="234"/>
        <v>131805</v>
      </c>
      <c r="F1113" s="1">
        <v>131796</v>
      </c>
      <c r="G1113" s="1"/>
      <c r="H1113" s="1">
        <f t="shared" si="235"/>
        <v>131796</v>
      </c>
      <c r="I1113" s="1">
        <v>1537</v>
      </c>
      <c r="J1113" s="1"/>
      <c r="K1113" s="14">
        <f t="shared" si="236"/>
        <v>99.9931717309662</v>
      </c>
      <c r="L1113" s="14"/>
      <c r="M1113" s="14">
        <f t="shared" si="237"/>
        <v>99.9931717309662</v>
      </c>
    </row>
    <row r="1114" spans="1:13" ht="17.25" customHeight="1">
      <c r="A1114" s="15" t="s">
        <v>202</v>
      </c>
      <c r="B1114" s="13" t="s">
        <v>49</v>
      </c>
      <c r="C1114" s="1">
        <v>10443</v>
      </c>
      <c r="D1114" s="1"/>
      <c r="E1114" s="1">
        <f t="shared" si="234"/>
        <v>10443</v>
      </c>
      <c r="F1114" s="1">
        <v>10442</v>
      </c>
      <c r="G1114" s="1"/>
      <c r="H1114" s="1">
        <f t="shared" si="235"/>
        <v>10442</v>
      </c>
      <c r="I1114" s="1">
        <v>9474</v>
      </c>
      <c r="J1114" s="1"/>
      <c r="K1114" s="14">
        <f t="shared" si="236"/>
        <v>99.99042420760318</v>
      </c>
      <c r="L1114" s="14"/>
      <c r="M1114" s="14">
        <f t="shared" si="237"/>
        <v>99.99042420760318</v>
      </c>
    </row>
    <row r="1115" spans="1:13" ht="17.25" customHeight="1">
      <c r="A1115" s="44" t="s">
        <v>201</v>
      </c>
      <c r="B1115" s="13" t="s">
        <v>51</v>
      </c>
      <c r="C1115" s="1">
        <v>24051</v>
      </c>
      <c r="D1115" s="1"/>
      <c r="E1115" s="1">
        <f t="shared" si="234"/>
        <v>24051</v>
      </c>
      <c r="F1115" s="1">
        <v>24051</v>
      </c>
      <c r="G1115" s="1"/>
      <c r="H1115" s="1">
        <f t="shared" si="235"/>
        <v>24051</v>
      </c>
      <c r="I1115" s="1">
        <v>2826</v>
      </c>
      <c r="J1115" s="1"/>
      <c r="K1115" s="14">
        <f t="shared" si="236"/>
        <v>100</v>
      </c>
      <c r="L1115" s="14"/>
      <c r="M1115" s="14">
        <f t="shared" si="237"/>
        <v>100</v>
      </c>
    </row>
    <row r="1116" spans="1:13" ht="17.25" customHeight="1">
      <c r="A1116" s="15" t="s">
        <v>124</v>
      </c>
      <c r="B1116" s="13" t="s">
        <v>52</v>
      </c>
      <c r="C1116" s="1">
        <v>3293</v>
      </c>
      <c r="D1116" s="1"/>
      <c r="E1116" s="1">
        <f t="shared" si="234"/>
        <v>3293</v>
      </c>
      <c r="F1116" s="1">
        <v>3293</v>
      </c>
      <c r="G1116" s="1"/>
      <c r="H1116" s="1">
        <f t="shared" si="235"/>
        <v>3293</v>
      </c>
      <c r="I1116" s="1">
        <v>431</v>
      </c>
      <c r="J1116" s="1"/>
      <c r="K1116" s="14">
        <f t="shared" si="236"/>
        <v>100</v>
      </c>
      <c r="L1116" s="14"/>
      <c r="M1116" s="14">
        <f t="shared" si="237"/>
        <v>100</v>
      </c>
    </row>
    <row r="1117" spans="1:13" ht="17.25" customHeight="1">
      <c r="A1117" s="15" t="s">
        <v>198</v>
      </c>
      <c r="B1117" s="13" t="s">
        <v>53</v>
      </c>
      <c r="C1117" s="1">
        <v>1560</v>
      </c>
      <c r="D1117" s="1"/>
      <c r="E1117" s="1">
        <f t="shared" si="234"/>
        <v>1560</v>
      </c>
      <c r="F1117" s="1">
        <v>1560</v>
      </c>
      <c r="G1117" s="1"/>
      <c r="H1117" s="1">
        <f t="shared" si="235"/>
        <v>1560</v>
      </c>
      <c r="I1117" s="1"/>
      <c r="J1117" s="1"/>
      <c r="K1117" s="14">
        <f t="shared" si="236"/>
        <v>100</v>
      </c>
      <c r="L1117" s="14"/>
      <c r="M1117" s="14">
        <f t="shared" si="237"/>
        <v>100</v>
      </c>
    </row>
    <row r="1118" spans="1:13" ht="17.25" customHeight="1">
      <c r="A1118" s="15" t="s">
        <v>125</v>
      </c>
      <c r="B1118" s="13" t="s">
        <v>55</v>
      </c>
      <c r="C1118" s="1">
        <v>3740</v>
      </c>
      <c r="D1118" s="1"/>
      <c r="E1118" s="1">
        <f t="shared" si="234"/>
        <v>3740</v>
      </c>
      <c r="F1118" s="1">
        <v>3740</v>
      </c>
      <c r="G1118" s="1"/>
      <c r="H1118" s="1">
        <f t="shared" si="235"/>
        <v>3740</v>
      </c>
      <c r="I1118" s="1"/>
      <c r="J1118" s="1"/>
      <c r="K1118" s="14">
        <f t="shared" si="236"/>
        <v>100</v>
      </c>
      <c r="L1118" s="14"/>
      <c r="M1118" s="14">
        <f t="shared" si="237"/>
        <v>100</v>
      </c>
    </row>
    <row r="1119" spans="1:13" ht="17.25" customHeight="1">
      <c r="A1119" s="44" t="s">
        <v>123</v>
      </c>
      <c r="B1119" s="13" t="s">
        <v>37</v>
      </c>
      <c r="C1119" s="1">
        <v>722</v>
      </c>
      <c r="D1119" s="1"/>
      <c r="E1119" s="1">
        <f t="shared" si="234"/>
        <v>722</v>
      </c>
      <c r="F1119" s="1">
        <v>722</v>
      </c>
      <c r="G1119" s="1"/>
      <c r="H1119" s="1">
        <f t="shared" si="235"/>
        <v>722</v>
      </c>
      <c r="I1119" s="1"/>
      <c r="J1119" s="1"/>
      <c r="K1119" s="14">
        <f t="shared" si="236"/>
        <v>100</v>
      </c>
      <c r="L1119" s="14"/>
      <c r="M1119" s="14">
        <f t="shared" si="237"/>
        <v>100</v>
      </c>
    </row>
    <row r="1120" spans="1:13" ht="17.25" customHeight="1">
      <c r="A1120" s="15" t="s">
        <v>122</v>
      </c>
      <c r="B1120" s="13" t="s">
        <v>32</v>
      </c>
      <c r="C1120" s="1">
        <v>1878</v>
      </c>
      <c r="D1120" s="1"/>
      <c r="E1120" s="1">
        <f t="shared" si="234"/>
        <v>1878</v>
      </c>
      <c r="F1120" s="1">
        <v>1878</v>
      </c>
      <c r="G1120" s="1"/>
      <c r="H1120" s="1">
        <f t="shared" si="235"/>
        <v>1878</v>
      </c>
      <c r="I1120" s="1"/>
      <c r="J1120" s="1"/>
      <c r="K1120" s="14">
        <f t="shared" si="236"/>
        <v>100</v>
      </c>
      <c r="L1120" s="14"/>
      <c r="M1120" s="14">
        <f t="shared" si="237"/>
        <v>100</v>
      </c>
    </row>
    <row r="1121" spans="1:13" ht="17.25" customHeight="1">
      <c r="A1121" s="15" t="s">
        <v>212</v>
      </c>
      <c r="B1121" s="13" t="s">
        <v>62</v>
      </c>
      <c r="C1121" s="1">
        <v>6690</v>
      </c>
      <c r="D1121" s="1"/>
      <c r="E1121" s="1">
        <f t="shared" si="234"/>
        <v>6690</v>
      </c>
      <c r="F1121" s="1">
        <v>6690</v>
      </c>
      <c r="G1121" s="1"/>
      <c r="H1121" s="1">
        <f t="shared" si="235"/>
        <v>6690</v>
      </c>
      <c r="I1121" s="1"/>
      <c r="J1121" s="1"/>
      <c r="K1121" s="14">
        <f t="shared" si="236"/>
        <v>100</v>
      </c>
      <c r="L1121" s="14"/>
      <c r="M1121" s="14">
        <f t="shared" si="237"/>
        <v>100</v>
      </c>
    </row>
    <row r="1122" spans="1:13" ht="17.25" customHeight="1">
      <c r="A1122" s="44"/>
      <c r="B1122" s="45"/>
      <c r="C1122" s="1"/>
      <c r="D1122" s="1"/>
      <c r="E1122" s="1"/>
      <c r="F1122" s="1"/>
      <c r="G1122" s="1"/>
      <c r="H1122" s="1"/>
      <c r="I1122" s="1"/>
      <c r="J1122" s="1"/>
      <c r="K1122" s="14"/>
      <c r="L1122" s="14"/>
      <c r="M1122" s="14"/>
    </row>
    <row r="1123" spans="1:13" s="42" customFormat="1" ht="17.25" customHeight="1">
      <c r="A1123" s="41" t="s">
        <v>274</v>
      </c>
      <c r="B1123" s="48">
        <v>85403</v>
      </c>
      <c r="C1123" s="2">
        <f>SUM(C1124:C1125)</f>
        <v>1917864</v>
      </c>
      <c r="D1123" s="2">
        <f>SUM(D1124:D1125)</f>
        <v>0</v>
      </c>
      <c r="E1123" s="2">
        <f>SUM(C1123:D1123)</f>
        <v>1917864</v>
      </c>
      <c r="F1123" s="2">
        <f>SUM(F1124:F1125)</f>
        <v>1917341</v>
      </c>
      <c r="G1123" s="2">
        <f>SUM(G1124:G1125)</f>
        <v>0</v>
      </c>
      <c r="H1123" s="2">
        <f>SUM(F1123:G1123)</f>
        <v>1917341</v>
      </c>
      <c r="I1123" s="2">
        <f>SUM(I1124:I1125)</f>
        <v>154583</v>
      </c>
      <c r="J1123" s="2">
        <f>SUM(J1124:J1125)</f>
        <v>0</v>
      </c>
      <c r="K1123" s="33">
        <f aca="true" t="shared" si="238" ref="K1123:K1137">F1123/C1123*100</f>
        <v>99.97273007887942</v>
      </c>
      <c r="L1123" s="33"/>
      <c r="M1123" s="33">
        <f aca="true" t="shared" si="239" ref="M1123:M1137">H1123/E1123*100</f>
        <v>99.97273007887942</v>
      </c>
    </row>
    <row r="1124" spans="1:13" s="29" customFormat="1" ht="17.25" customHeight="1">
      <c r="A1124" s="43" t="s">
        <v>186</v>
      </c>
      <c r="B1124" s="47"/>
      <c r="C1124" s="3">
        <f>SUM(C1127:C1130)</f>
        <v>1636684</v>
      </c>
      <c r="D1124" s="3">
        <f>SUM(D1127:D1130)</f>
        <v>0</v>
      </c>
      <c r="E1124" s="3">
        <f>SUM(C1124:D1124)</f>
        <v>1636684</v>
      </c>
      <c r="F1124" s="3">
        <f>SUM(F1127:F1130)</f>
        <v>1636684</v>
      </c>
      <c r="G1124" s="3">
        <f>SUM(G1127:G1130)</f>
        <v>0</v>
      </c>
      <c r="H1124" s="3">
        <f>SUM(F1124:G1124)</f>
        <v>1636684</v>
      </c>
      <c r="I1124" s="3">
        <f>SUM(I1127:I1130)</f>
        <v>152033</v>
      </c>
      <c r="J1124" s="3">
        <f>SUM(J1127:J1130)</f>
        <v>0</v>
      </c>
      <c r="K1124" s="28">
        <f t="shared" si="238"/>
        <v>100</v>
      </c>
      <c r="L1124" s="28"/>
      <c r="M1124" s="28">
        <f t="shared" si="239"/>
        <v>100</v>
      </c>
    </row>
    <row r="1125" spans="1:13" s="29" customFormat="1" ht="17.25" customHeight="1">
      <c r="A1125" s="43" t="s">
        <v>185</v>
      </c>
      <c r="B1125" s="47"/>
      <c r="C1125" s="3">
        <f>SUM(C1131:C1137)+C1126</f>
        <v>281180</v>
      </c>
      <c r="D1125" s="3">
        <f>SUM(D1131:D1137)+D1126</f>
        <v>0</v>
      </c>
      <c r="E1125" s="3">
        <f>SUM(C1125:D1125)</f>
        <v>281180</v>
      </c>
      <c r="F1125" s="3">
        <f>SUM(F1131:F1137)+F1126</f>
        <v>280657</v>
      </c>
      <c r="G1125" s="3">
        <f>SUM(G1131:G1137)+G1126</f>
        <v>0</v>
      </c>
      <c r="H1125" s="3">
        <f>SUM(F1125:G1125)</f>
        <v>280657</v>
      </c>
      <c r="I1125" s="3">
        <f>SUM(I1131:I1137)+I1126</f>
        <v>2550</v>
      </c>
      <c r="J1125" s="3">
        <f>SUM(J1131:J1137)+J1126</f>
        <v>0</v>
      </c>
      <c r="K1125" s="28">
        <f t="shared" si="238"/>
        <v>99.81399815065083</v>
      </c>
      <c r="L1125" s="28"/>
      <c r="M1125" s="28">
        <f t="shared" si="239"/>
        <v>99.81399815065083</v>
      </c>
    </row>
    <row r="1126" spans="1:13" ht="17.25" customHeight="1">
      <c r="A1126" s="56" t="s">
        <v>283</v>
      </c>
      <c r="B1126" s="13" t="s">
        <v>69</v>
      </c>
      <c r="C1126" s="1">
        <v>2464</v>
      </c>
      <c r="D1126" s="1"/>
      <c r="E1126" s="1">
        <f>SUM(C1126:D1126)</f>
        <v>2464</v>
      </c>
      <c r="F1126" s="1">
        <v>2464</v>
      </c>
      <c r="G1126" s="1"/>
      <c r="H1126" s="1">
        <f>SUM(F1126:G1126)</f>
        <v>2464</v>
      </c>
      <c r="I1126" s="1"/>
      <c r="J1126" s="1"/>
      <c r="K1126" s="14">
        <f t="shared" si="238"/>
        <v>100</v>
      </c>
      <c r="L1126" s="14"/>
      <c r="M1126" s="14">
        <f t="shared" si="239"/>
        <v>100</v>
      </c>
    </row>
    <row r="1127" spans="1:13" ht="17.25" customHeight="1">
      <c r="A1127" s="15" t="s">
        <v>200</v>
      </c>
      <c r="B1127" s="13" t="s">
        <v>48</v>
      </c>
      <c r="C1127" s="1">
        <v>1259954</v>
      </c>
      <c r="D1127" s="1"/>
      <c r="E1127" s="1">
        <f aca="true" t="shared" si="240" ref="E1127:E1137">C1127+D1127</f>
        <v>1259954</v>
      </c>
      <c r="F1127" s="1">
        <v>1259954</v>
      </c>
      <c r="G1127" s="1"/>
      <c r="H1127" s="1">
        <f aca="true" t="shared" si="241" ref="H1127:H1137">F1127+G1127</f>
        <v>1259954</v>
      </c>
      <c r="I1127" s="1">
        <v>26839</v>
      </c>
      <c r="J1127" s="1"/>
      <c r="K1127" s="14">
        <f t="shared" si="238"/>
        <v>100</v>
      </c>
      <c r="L1127" s="14"/>
      <c r="M1127" s="14">
        <f t="shared" si="239"/>
        <v>100</v>
      </c>
    </row>
    <row r="1128" spans="1:13" ht="17.25" customHeight="1">
      <c r="A1128" s="15" t="s">
        <v>202</v>
      </c>
      <c r="B1128" s="13" t="s">
        <v>49</v>
      </c>
      <c r="C1128" s="1">
        <v>106502</v>
      </c>
      <c r="D1128" s="1"/>
      <c r="E1128" s="1">
        <f t="shared" si="240"/>
        <v>106502</v>
      </c>
      <c r="F1128" s="1">
        <v>106502</v>
      </c>
      <c r="G1128" s="1"/>
      <c r="H1128" s="1">
        <f t="shared" si="241"/>
        <v>106502</v>
      </c>
      <c r="I1128" s="1">
        <v>97976</v>
      </c>
      <c r="J1128" s="1"/>
      <c r="K1128" s="14">
        <f t="shared" si="238"/>
        <v>100</v>
      </c>
      <c r="L1128" s="14"/>
      <c r="M1128" s="14">
        <f t="shared" si="239"/>
        <v>100</v>
      </c>
    </row>
    <row r="1129" spans="1:13" ht="17.25" customHeight="1">
      <c r="A1129" s="44" t="s">
        <v>201</v>
      </c>
      <c r="B1129" s="13" t="s">
        <v>51</v>
      </c>
      <c r="C1129" s="1">
        <v>236446</v>
      </c>
      <c r="D1129" s="1"/>
      <c r="E1129" s="1">
        <f t="shared" si="240"/>
        <v>236446</v>
      </c>
      <c r="F1129" s="1">
        <v>236446</v>
      </c>
      <c r="G1129" s="1"/>
      <c r="H1129" s="1">
        <f t="shared" si="241"/>
        <v>236446</v>
      </c>
      <c r="I1129" s="1">
        <v>23417</v>
      </c>
      <c r="J1129" s="1"/>
      <c r="K1129" s="14">
        <f t="shared" si="238"/>
        <v>100</v>
      </c>
      <c r="L1129" s="14"/>
      <c r="M1129" s="14">
        <f t="shared" si="239"/>
        <v>100</v>
      </c>
    </row>
    <row r="1130" spans="1:13" ht="17.25" customHeight="1">
      <c r="A1130" s="15" t="s">
        <v>124</v>
      </c>
      <c r="B1130" s="13" t="s">
        <v>52</v>
      </c>
      <c r="C1130" s="1">
        <v>33782</v>
      </c>
      <c r="D1130" s="1"/>
      <c r="E1130" s="1">
        <f t="shared" si="240"/>
        <v>33782</v>
      </c>
      <c r="F1130" s="1">
        <v>33782</v>
      </c>
      <c r="G1130" s="1"/>
      <c r="H1130" s="1">
        <f t="shared" si="241"/>
        <v>33782</v>
      </c>
      <c r="I1130" s="1">
        <v>3801</v>
      </c>
      <c r="J1130" s="1"/>
      <c r="K1130" s="14">
        <f t="shared" si="238"/>
        <v>100</v>
      </c>
      <c r="L1130" s="14"/>
      <c r="M1130" s="14">
        <f t="shared" si="239"/>
        <v>100</v>
      </c>
    </row>
    <row r="1131" spans="1:13" ht="17.25" customHeight="1">
      <c r="A1131" s="15" t="s">
        <v>198</v>
      </c>
      <c r="B1131" s="13" t="s">
        <v>53</v>
      </c>
      <c r="C1131" s="1">
        <v>8000</v>
      </c>
      <c r="D1131" s="1"/>
      <c r="E1131" s="1">
        <f t="shared" si="240"/>
        <v>8000</v>
      </c>
      <c r="F1131" s="1">
        <v>8000</v>
      </c>
      <c r="G1131" s="1"/>
      <c r="H1131" s="1">
        <f t="shared" si="241"/>
        <v>8000</v>
      </c>
      <c r="I1131" s="1"/>
      <c r="J1131" s="1"/>
      <c r="K1131" s="14">
        <f t="shared" si="238"/>
        <v>100</v>
      </c>
      <c r="L1131" s="14"/>
      <c r="M1131" s="14">
        <f t="shared" si="239"/>
        <v>100</v>
      </c>
    </row>
    <row r="1132" spans="1:13" ht="17.25" customHeight="1">
      <c r="A1132" s="15" t="s">
        <v>128</v>
      </c>
      <c r="B1132" s="13" t="s">
        <v>79</v>
      </c>
      <c r="C1132" s="1">
        <v>80956</v>
      </c>
      <c r="D1132" s="1"/>
      <c r="E1132" s="1">
        <f t="shared" si="240"/>
        <v>80956</v>
      </c>
      <c r="F1132" s="1">
        <v>80956</v>
      </c>
      <c r="G1132" s="1"/>
      <c r="H1132" s="1">
        <f t="shared" si="241"/>
        <v>80956</v>
      </c>
      <c r="I1132" s="1"/>
      <c r="J1132" s="1"/>
      <c r="K1132" s="14">
        <f t="shared" si="238"/>
        <v>100</v>
      </c>
      <c r="L1132" s="14"/>
      <c r="M1132" s="14">
        <f t="shared" si="239"/>
        <v>100</v>
      </c>
    </row>
    <row r="1133" spans="1:13" ht="17.25" customHeight="1">
      <c r="A1133" s="15" t="s">
        <v>125</v>
      </c>
      <c r="B1133" s="13" t="s">
        <v>55</v>
      </c>
      <c r="C1133" s="1">
        <v>81000</v>
      </c>
      <c r="D1133" s="1"/>
      <c r="E1133" s="1">
        <f t="shared" si="240"/>
        <v>81000</v>
      </c>
      <c r="F1133" s="1">
        <v>81000</v>
      </c>
      <c r="G1133" s="1"/>
      <c r="H1133" s="1">
        <f t="shared" si="241"/>
        <v>81000</v>
      </c>
      <c r="I1133" s="1">
        <v>2550</v>
      </c>
      <c r="J1133" s="1"/>
      <c r="K1133" s="14">
        <f t="shared" si="238"/>
        <v>100</v>
      </c>
      <c r="L1133" s="14"/>
      <c r="M1133" s="14">
        <f t="shared" si="239"/>
        <v>100</v>
      </c>
    </row>
    <row r="1134" spans="1:13" ht="17.25" customHeight="1">
      <c r="A1134" s="44" t="s">
        <v>123</v>
      </c>
      <c r="B1134" s="13" t="s">
        <v>37</v>
      </c>
      <c r="C1134" s="1">
        <v>25729</v>
      </c>
      <c r="D1134" s="1"/>
      <c r="E1134" s="1">
        <f t="shared" si="240"/>
        <v>25729</v>
      </c>
      <c r="F1134" s="1">
        <v>25206</v>
      </c>
      <c r="G1134" s="1"/>
      <c r="H1134" s="1">
        <f t="shared" si="241"/>
        <v>25206</v>
      </c>
      <c r="I1134" s="1"/>
      <c r="J1134" s="1"/>
      <c r="K1134" s="14">
        <f t="shared" si="238"/>
        <v>97.96727428193867</v>
      </c>
      <c r="L1134" s="14"/>
      <c r="M1134" s="14">
        <f t="shared" si="239"/>
        <v>97.96727428193867</v>
      </c>
    </row>
    <row r="1135" spans="1:13" ht="17.25" customHeight="1">
      <c r="A1135" s="15" t="s">
        <v>122</v>
      </c>
      <c r="B1135" s="13" t="s">
        <v>32</v>
      </c>
      <c r="C1135" s="1">
        <v>6000</v>
      </c>
      <c r="D1135" s="1"/>
      <c r="E1135" s="1">
        <f t="shared" si="240"/>
        <v>6000</v>
      </c>
      <c r="F1135" s="1">
        <v>6000</v>
      </c>
      <c r="G1135" s="1"/>
      <c r="H1135" s="1">
        <f t="shared" si="241"/>
        <v>6000</v>
      </c>
      <c r="I1135" s="1"/>
      <c r="J1135" s="1"/>
      <c r="K1135" s="14">
        <f t="shared" si="238"/>
        <v>100</v>
      </c>
      <c r="L1135" s="14"/>
      <c r="M1135" s="14">
        <f t="shared" si="239"/>
        <v>100</v>
      </c>
    </row>
    <row r="1136" spans="1:13" ht="17.25" customHeight="1">
      <c r="A1136" s="15" t="s">
        <v>126</v>
      </c>
      <c r="B1136" s="13" t="s">
        <v>58</v>
      </c>
      <c r="C1136" s="1">
        <v>1631</v>
      </c>
      <c r="D1136" s="1"/>
      <c r="E1136" s="1">
        <f t="shared" si="240"/>
        <v>1631</v>
      </c>
      <c r="F1136" s="1">
        <v>1631</v>
      </c>
      <c r="G1136" s="1"/>
      <c r="H1136" s="1">
        <f t="shared" si="241"/>
        <v>1631</v>
      </c>
      <c r="I1136" s="1"/>
      <c r="J1136" s="1"/>
      <c r="K1136" s="14">
        <f t="shared" si="238"/>
        <v>100</v>
      </c>
      <c r="L1136" s="14"/>
      <c r="M1136" s="14">
        <f t="shared" si="239"/>
        <v>100</v>
      </c>
    </row>
    <row r="1137" spans="1:13" ht="17.25" customHeight="1">
      <c r="A1137" s="15" t="s">
        <v>212</v>
      </c>
      <c r="B1137" s="13" t="s">
        <v>62</v>
      </c>
      <c r="C1137" s="1">
        <v>75400</v>
      </c>
      <c r="D1137" s="1"/>
      <c r="E1137" s="1">
        <f t="shared" si="240"/>
        <v>75400</v>
      </c>
      <c r="F1137" s="1">
        <v>75400</v>
      </c>
      <c r="G1137" s="1"/>
      <c r="H1137" s="1">
        <f t="shared" si="241"/>
        <v>75400</v>
      </c>
      <c r="I1137" s="1"/>
      <c r="J1137" s="1"/>
      <c r="K1137" s="14">
        <f t="shared" si="238"/>
        <v>100</v>
      </c>
      <c r="L1137" s="14"/>
      <c r="M1137" s="14">
        <f t="shared" si="239"/>
        <v>100</v>
      </c>
    </row>
    <row r="1138" spans="1:13" ht="17.25" customHeight="1">
      <c r="A1138" s="1"/>
      <c r="B1138" s="44"/>
      <c r="C1138" s="1"/>
      <c r="D1138" s="1"/>
      <c r="E1138" s="1"/>
      <c r="F1138" s="1"/>
      <c r="G1138" s="1"/>
      <c r="H1138" s="1"/>
      <c r="I1138" s="1"/>
      <c r="J1138" s="1"/>
      <c r="K1138" s="14"/>
      <c r="L1138" s="14"/>
      <c r="M1138" s="14"/>
    </row>
    <row r="1139" spans="1:13" s="42" customFormat="1" ht="17.25" customHeight="1">
      <c r="A1139" s="41" t="s">
        <v>275</v>
      </c>
      <c r="B1139" s="48">
        <v>85406</v>
      </c>
      <c r="C1139" s="2">
        <f>SUM(C1140:C1142)</f>
        <v>836731</v>
      </c>
      <c r="D1139" s="2">
        <f>SUM(D1140:D1142)</f>
        <v>640303</v>
      </c>
      <c r="E1139" s="2">
        <f>SUM(C1139:D1139)</f>
        <v>1477034</v>
      </c>
      <c r="F1139" s="2">
        <f>SUM(F1140:F1142)</f>
        <v>836731</v>
      </c>
      <c r="G1139" s="2">
        <f>SUM(G1140:G1142)</f>
        <v>640303</v>
      </c>
      <c r="H1139" s="2">
        <f>SUM(F1139:G1139)</f>
        <v>1477034</v>
      </c>
      <c r="I1139" s="2">
        <f>SUM(I1140:I1142)</f>
        <v>121655</v>
      </c>
      <c r="J1139" s="2">
        <f>SUM(J1140:J1142)</f>
        <v>0</v>
      </c>
      <c r="K1139" s="33">
        <f aca="true" t="shared" si="242" ref="K1139:M1141">F1139/C1139*100</f>
        <v>100</v>
      </c>
      <c r="L1139" s="33">
        <f t="shared" si="242"/>
        <v>100</v>
      </c>
      <c r="M1139" s="33">
        <f t="shared" si="242"/>
        <v>100</v>
      </c>
    </row>
    <row r="1140" spans="1:13" s="29" customFormat="1" ht="17.25" customHeight="1">
      <c r="A1140" s="43" t="s">
        <v>186</v>
      </c>
      <c r="B1140" s="47"/>
      <c r="C1140" s="3">
        <f>SUM(C1144:C1147)</f>
        <v>727904</v>
      </c>
      <c r="D1140" s="3">
        <f>SUM(D1144:D1147)</f>
        <v>620203</v>
      </c>
      <c r="E1140" s="3">
        <f>SUM(C1140:D1140)</f>
        <v>1348107</v>
      </c>
      <c r="F1140" s="3">
        <f>SUM(F1144:F1147)</f>
        <v>727904</v>
      </c>
      <c r="G1140" s="3">
        <f>SUM(G1144:G1147)</f>
        <v>620203</v>
      </c>
      <c r="H1140" s="3">
        <f>SUM(F1140:G1140)</f>
        <v>1348107</v>
      </c>
      <c r="I1140" s="3">
        <f>SUM(I1144:I1147)</f>
        <v>120830</v>
      </c>
      <c r="J1140" s="3">
        <f>SUM(J1144:J1147)</f>
        <v>0</v>
      </c>
      <c r="K1140" s="28">
        <f t="shared" si="242"/>
        <v>100</v>
      </c>
      <c r="L1140" s="28">
        <f t="shared" si="242"/>
        <v>100</v>
      </c>
      <c r="M1140" s="28">
        <f t="shared" si="242"/>
        <v>100</v>
      </c>
    </row>
    <row r="1141" spans="1:13" s="29" customFormat="1" ht="17.25" customHeight="1">
      <c r="A1141" s="43" t="s">
        <v>185</v>
      </c>
      <c r="B1141" s="47"/>
      <c r="C1141" s="3">
        <f>SUM(C1148:C1154)+C1143</f>
        <v>103948</v>
      </c>
      <c r="D1141" s="3">
        <f>SUM(D1148:D1154)+D1143</f>
        <v>20100</v>
      </c>
      <c r="E1141" s="3">
        <f>SUM(C1141:D1141)</f>
        <v>124048</v>
      </c>
      <c r="F1141" s="3">
        <f>SUM(F1148:F1154)+F1143</f>
        <v>103948</v>
      </c>
      <c r="G1141" s="3">
        <f>SUM(G1148:G1154)+G1143</f>
        <v>20100</v>
      </c>
      <c r="H1141" s="3">
        <f>SUM(F1141:G1141)</f>
        <v>124048</v>
      </c>
      <c r="I1141" s="3">
        <f>SUM(I1148:I1154)+I1143</f>
        <v>825</v>
      </c>
      <c r="J1141" s="3">
        <f>SUM(J1148:J1154)+J1143</f>
        <v>0</v>
      </c>
      <c r="K1141" s="28">
        <f t="shared" si="242"/>
        <v>100</v>
      </c>
      <c r="L1141" s="28">
        <f t="shared" si="242"/>
        <v>100</v>
      </c>
      <c r="M1141" s="28">
        <f t="shared" si="242"/>
        <v>100</v>
      </c>
    </row>
    <row r="1142" spans="1:13" s="29" customFormat="1" ht="17.25" customHeight="1">
      <c r="A1142" s="43" t="s">
        <v>187</v>
      </c>
      <c r="B1142" s="47"/>
      <c r="C1142" s="3">
        <f>SUM(C1155)</f>
        <v>4879</v>
      </c>
      <c r="D1142" s="3">
        <f>SUM(D1155)</f>
        <v>0</v>
      </c>
      <c r="E1142" s="3">
        <f>SUM(C1142:D1142)</f>
        <v>4879</v>
      </c>
      <c r="F1142" s="3">
        <f>SUM(F1155)</f>
        <v>4879</v>
      </c>
      <c r="G1142" s="3">
        <f>SUM(G1155)</f>
        <v>0</v>
      </c>
      <c r="H1142" s="3">
        <f>SUM(F1142:G1142)</f>
        <v>4879</v>
      </c>
      <c r="I1142" s="3">
        <f>SUM(I1155)</f>
        <v>0</v>
      </c>
      <c r="J1142" s="3">
        <f>SUM(J1155)</f>
        <v>0</v>
      </c>
      <c r="K1142" s="28">
        <f aca="true" t="shared" si="243" ref="K1142:K1155">F1142/C1142*100</f>
        <v>100</v>
      </c>
      <c r="L1142" s="28"/>
      <c r="M1142" s="28">
        <f aca="true" t="shared" si="244" ref="M1142:M1155">H1142/E1142*100</f>
        <v>100</v>
      </c>
    </row>
    <row r="1143" spans="1:13" ht="17.25" customHeight="1">
      <c r="A1143" s="56" t="s">
        <v>283</v>
      </c>
      <c r="B1143" s="13" t="s">
        <v>69</v>
      </c>
      <c r="C1143" s="1">
        <v>1000</v>
      </c>
      <c r="D1143" s="1"/>
      <c r="E1143" s="1">
        <f aca="true" t="shared" si="245" ref="E1143:E1155">C1143+D1143</f>
        <v>1000</v>
      </c>
      <c r="F1143" s="1">
        <v>1000</v>
      </c>
      <c r="G1143" s="1"/>
      <c r="H1143" s="1">
        <f aca="true" t="shared" si="246" ref="H1143:H1155">F1143+G1143</f>
        <v>1000</v>
      </c>
      <c r="I1143" s="1"/>
      <c r="J1143" s="1"/>
      <c r="K1143" s="14">
        <f t="shared" si="243"/>
        <v>100</v>
      </c>
      <c r="L1143" s="14"/>
      <c r="M1143" s="14">
        <f t="shared" si="244"/>
        <v>100</v>
      </c>
    </row>
    <row r="1144" spans="1:13" ht="17.25" customHeight="1">
      <c r="A1144" s="15" t="s">
        <v>200</v>
      </c>
      <c r="B1144" s="13" t="s">
        <v>48</v>
      </c>
      <c r="C1144" s="1">
        <v>566585</v>
      </c>
      <c r="D1144" s="1">
        <v>485003</v>
      </c>
      <c r="E1144" s="1">
        <f t="shared" si="245"/>
        <v>1051588</v>
      </c>
      <c r="F1144" s="1">
        <v>566585</v>
      </c>
      <c r="G1144" s="1">
        <v>485003</v>
      </c>
      <c r="H1144" s="1">
        <f t="shared" si="246"/>
        <v>1051588</v>
      </c>
      <c r="I1144" s="1">
        <v>21040</v>
      </c>
      <c r="J1144" s="1"/>
      <c r="K1144" s="14">
        <f t="shared" si="243"/>
        <v>100</v>
      </c>
      <c r="L1144" s="14">
        <f>G1144/D1144*100</f>
        <v>100</v>
      </c>
      <c r="M1144" s="14">
        <f t="shared" si="244"/>
        <v>100</v>
      </c>
    </row>
    <row r="1145" spans="1:13" ht="17.25" customHeight="1">
      <c r="A1145" s="15" t="s">
        <v>202</v>
      </c>
      <c r="B1145" s="13" t="s">
        <v>49</v>
      </c>
      <c r="C1145" s="1">
        <v>41806</v>
      </c>
      <c r="D1145" s="1">
        <v>37000</v>
      </c>
      <c r="E1145" s="1">
        <f t="shared" si="245"/>
        <v>78806</v>
      </c>
      <c r="F1145" s="1">
        <v>41806</v>
      </c>
      <c r="G1145" s="1">
        <v>37000</v>
      </c>
      <c r="H1145" s="1">
        <f t="shared" si="246"/>
        <v>78806</v>
      </c>
      <c r="I1145" s="1">
        <v>75185</v>
      </c>
      <c r="J1145" s="1"/>
      <c r="K1145" s="14">
        <f t="shared" si="243"/>
        <v>100</v>
      </c>
      <c r="L1145" s="14">
        <f>G1145/D1145*100</f>
        <v>100</v>
      </c>
      <c r="M1145" s="14">
        <f t="shared" si="244"/>
        <v>100</v>
      </c>
    </row>
    <row r="1146" spans="1:13" ht="17.25" customHeight="1">
      <c r="A1146" s="44" t="s">
        <v>201</v>
      </c>
      <c r="B1146" s="13" t="s">
        <v>51</v>
      </c>
      <c r="C1146" s="1">
        <v>103330</v>
      </c>
      <c r="D1146" s="1">
        <v>87700</v>
      </c>
      <c r="E1146" s="1">
        <f t="shared" si="245"/>
        <v>191030</v>
      </c>
      <c r="F1146" s="1">
        <v>103330</v>
      </c>
      <c r="G1146" s="1">
        <v>87700</v>
      </c>
      <c r="H1146" s="1">
        <f t="shared" si="246"/>
        <v>191030</v>
      </c>
      <c r="I1146" s="1">
        <v>21523</v>
      </c>
      <c r="J1146" s="1"/>
      <c r="K1146" s="14">
        <f t="shared" si="243"/>
        <v>100</v>
      </c>
      <c r="L1146" s="14">
        <f>G1146/D1146*100</f>
        <v>100</v>
      </c>
      <c r="M1146" s="14">
        <f t="shared" si="244"/>
        <v>100</v>
      </c>
    </row>
    <row r="1147" spans="1:13" ht="17.25" customHeight="1">
      <c r="A1147" s="15" t="s">
        <v>124</v>
      </c>
      <c r="B1147" s="13" t="s">
        <v>52</v>
      </c>
      <c r="C1147" s="1">
        <v>16183</v>
      </c>
      <c r="D1147" s="1">
        <v>10500</v>
      </c>
      <c r="E1147" s="1">
        <f t="shared" si="245"/>
        <v>26683</v>
      </c>
      <c r="F1147" s="1">
        <v>16183</v>
      </c>
      <c r="G1147" s="1">
        <v>10500</v>
      </c>
      <c r="H1147" s="1">
        <f t="shared" si="246"/>
        <v>26683</v>
      </c>
      <c r="I1147" s="1">
        <v>3082</v>
      </c>
      <c r="J1147" s="1"/>
      <c r="K1147" s="14">
        <f t="shared" si="243"/>
        <v>100</v>
      </c>
      <c r="L1147" s="14">
        <f>G1147/D1147*100</f>
        <v>100</v>
      </c>
      <c r="M1147" s="14">
        <f t="shared" si="244"/>
        <v>100</v>
      </c>
    </row>
    <row r="1148" spans="1:13" ht="17.25" customHeight="1">
      <c r="A1148" s="15" t="s">
        <v>198</v>
      </c>
      <c r="B1148" s="13" t="s">
        <v>53</v>
      </c>
      <c r="C1148" s="1">
        <v>33483</v>
      </c>
      <c r="D1148" s="1"/>
      <c r="E1148" s="1">
        <f t="shared" si="245"/>
        <v>33483</v>
      </c>
      <c r="F1148" s="1">
        <v>33483</v>
      </c>
      <c r="G1148" s="1"/>
      <c r="H1148" s="1">
        <f t="shared" si="246"/>
        <v>33483</v>
      </c>
      <c r="I1148" s="1">
        <v>480</v>
      </c>
      <c r="J1148" s="1"/>
      <c r="K1148" s="14">
        <f t="shared" si="243"/>
        <v>100</v>
      </c>
      <c r="L1148" s="14"/>
      <c r="M1148" s="14">
        <f t="shared" si="244"/>
        <v>100</v>
      </c>
    </row>
    <row r="1149" spans="1:13" ht="17.25" customHeight="1">
      <c r="A1149" s="15" t="s">
        <v>125</v>
      </c>
      <c r="B1149" s="13" t="s">
        <v>55</v>
      </c>
      <c r="C1149" s="1">
        <v>9753</v>
      </c>
      <c r="D1149" s="1"/>
      <c r="E1149" s="1">
        <f t="shared" si="245"/>
        <v>9753</v>
      </c>
      <c r="F1149" s="1">
        <v>9753</v>
      </c>
      <c r="G1149" s="1"/>
      <c r="H1149" s="1">
        <f t="shared" si="246"/>
        <v>9753</v>
      </c>
      <c r="I1149" s="1">
        <v>93</v>
      </c>
      <c r="J1149" s="1"/>
      <c r="K1149" s="14">
        <f t="shared" si="243"/>
        <v>100</v>
      </c>
      <c r="L1149" s="14"/>
      <c r="M1149" s="14">
        <f t="shared" si="244"/>
        <v>100</v>
      </c>
    </row>
    <row r="1150" spans="1:13" ht="17.25" customHeight="1">
      <c r="A1150" s="44" t="s">
        <v>123</v>
      </c>
      <c r="B1150" s="13" t="s">
        <v>37</v>
      </c>
      <c r="C1150" s="1">
        <v>5520</v>
      </c>
      <c r="D1150" s="1"/>
      <c r="E1150" s="1">
        <f t="shared" si="245"/>
        <v>5520</v>
      </c>
      <c r="F1150" s="1">
        <v>5520</v>
      </c>
      <c r="G1150" s="1"/>
      <c r="H1150" s="1">
        <f t="shared" si="246"/>
        <v>5520</v>
      </c>
      <c r="I1150" s="1"/>
      <c r="J1150" s="1"/>
      <c r="K1150" s="14">
        <f t="shared" si="243"/>
        <v>100</v>
      </c>
      <c r="L1150" s="14"/>
      <c r="M1150" s="14">
        <f t="shared" si="244"/>
        <v>100</v>
      </c>
    </row>
    <row r="1151" spans="1:13" ht="17.25" customHeight="1">
      <c r="A1151" s="15" t="s">
        <v>122</v>
      </c>
      <c r="B1151" s="13" t="s">
        <v>32</v>
      </c>
      <c r="C1151" s="1">
        <v>8826</v>
      </c>
      <c r="D1151" s="1"/>
      <c r="E1151" s="1">
        <f t="shared" si="245"/>
        <v>8826</v>
      </c>
      <c r="F1151" s="1">
        <v>8826</v>
      </c>
      <c r="G1151" s="1"/>
      <c r="H1151" s="1">
        <f t="shared" si="246"/>
        <v>8826</v>
      </c>
      <c r="I1151" s="1">
        <v>252</v>
      </c>
      <c r="J1151" s="1"/>
      <c r="K1151" s="14">
        <f t="shared" si="243"/>
        <v>100</v>
      </c>
      <c r="L1151" s="14"/>
      <c r="M1151" s="14">
        <f t="shared" si="244"/>
        <v>100</v>
      </c>
    </row>
    <row r="1152" spans="1:13" ht="17.25" customHeight="1">
      <c r="A1152" s="15" t="s">
        <v>164</v>
      </c>
      <c r="B1152" s="13" t="s">
        <v>56</v>
      </c>
      <c r="C1152" s="1">
        <v>129</v>
      </c>
      <c r="D1152" s="1"/>
      <c r="E1152" s="1">
        <f t="shared" si="245"/>
        <v>129</v>
      </c>
      <c r="F1152" s="1">
        <v>129</v>
      </c>
      <c r="G1152" s="1"/>
      <c r="H1152" s="1">
        <f t="shared" si="246"/>
        <v>129</v>
      </c>
      <c r="I1152" s="1"/>
      <c r="J1152" s="1"/>
      <c r="K1152" s="14">
        <f t="shared" si="243"/>
        <v>100</v>
      </c>
      <c r="L1152" s="14"/>
      <c r="M1152" s="14">
        <f t="shared" si="244"/>
        <v>100</v>
      </c>
    </row>
    <row r="1153" spans="1:13" ht="17.25" customHeight="1">
      <c r="A1153" s="15" t="s">
        <v>140</v>
      </c>
      <c r="B1153" s="13" t="s">
        <v>58</v>
      </c>
      <c r="C1153" s="1">
        <v>1237</v>
      </c>
      <c r="D1153" s="1"/>
      <c r="E1153" s="1">
        <f t="shared" si="245"/>
        <v>1237</v>
      </c>
      <c r="F1153" s="1">
        <v>1237</v>
      </c>
      <c r="G1153" s="1"/>
      <c r="H1153" s="1">
        <f t="shared" si="246"/>
        <v>1237</v>
      </c>
      <c r="I1153" s="1"/>
      <c r="J1153" s="1"/>
      <c r="K1153" s="14">
        <f t="shared" si="243"/>
        <v>100</v>
      </c>
      <c r="L1153" s="14"/>
      <c r="M1153" s="14">
        <f t="shared" si="244"/>
        <v>100</v>
      </c>
    </row>
    <row r="1154" spans="1:13" ht="18" customHeight="1">
      <c r="A1154" s="15" t="s">
        <v>212</v>
      </c>
      <c r="B1154" s="13" t="s">
        <v>62</v>
      </c>
      <c r="C1154" s="1">
        <v>44000</v>
      </c>
      <c r="D1154" s="1">
        <v>20100</v>
      </c>
      <c r="E1154" s="1">
        <f t="shared" si="245"/>
        <v>64100</v>
      </c>
      <c r="F1154" s="1">
        <v>44000</v>
      </c>
      <c r="G1154" s="1">
        <v>20100</v>
      </c>
      <c r="H1154" s="1">
        <f t="shared" si="246"/>
        <v>64100</v>
      </c>
      <c r="I1154" s="1"/>
      <c r="J1154" s="1"/>
      <c r="K1154" s="14">
        <f t="shared" si="243"/>
        <v>100</v>
      </c>
      <c r="L1154" s="14">
        <f>G1154/D1154*100</f>
        <v>100</v>
      </c>
      <c r="M1154" s="14">
        <f t="shared" si="244"/>
        <v>100</v>
      </c>
    </row>
    <row r="1155" spans="1:13" ht="18" customHeight="1">
      <c r="A1155" s="15" t="s">
        <v>172</v>
      </c>
      <c r="B1155" s="13" t="s">
        <v>42</v>
      </c>
      <c r="C1155" s="1">
        <v>4879</v>
      </c>
      <c r="D1155" s="1"/>
      <c r="E1155" s="1">
        <f t="shared" si="245"/>
        <v>4879</v>
      </c>
      <c r="F1155" s="1">
        <v>4879</v>
      </c>
      <c r="G1155" s="1"/>
      <c r="H1155" s="1">
        <f t="shared" si="246"/>
        <v>4879</v>
      </c>
      <c r="I1155" s="1"/>
      <c r="J1155" s="1"/>
      <c r="K1155" s="14">
        <f t="shared" si="243"/>
        <v>100</v>
      </c>
      <c r="L1155" s="14"/>
      <c r="M1155" s="14">
        <f t="shared" si="244"/>
        <v>100</v>
      </c>
    </row>
    <row r="1156" spans="1:13" ht="18" customHeight="1">
      <c r="A1156" s="1"/>
      <c r="B1156" s="45"/>
      <c r="C1156" s="1"/>
      <c r="D1156" s="1"/>
      <c r="E1156" s="1"/>
      <c r="F1156" s="1"/>
      <c r="G1156" s="1"/>
      <c r="H1156" s="1"/>
      <c r="I1156" s="1"/>
      <c r="J1156" s="1"/>
      <c r="K1156" s="14"/>
      <c r="L1156" s="14"/>
      <c r="M1156" s="14"/>
    </row>
    <row r="1157" spans="1:13" s="42" customFormat="1" ht="18" customHeight="1">
      <c r="A1157" s="41" t="s">
        <v>106</v>
      </c>
      <c r="B1157" s="48">
        <v>85410</v>
      </c>
      <c r="C1157" s="2">
        <f>SUM(C1158:C1159)</f>
        <v>740380</v>
      </c>
      <c r="D1157" s="2">
        <f>SUM(D1158:D1159)</f>
        <v>0</v>
      </c>
      <c r="E1157" s="2">
        <f>SUM(C1157:D1157)</f>
        <v>740380</v>
      </c>
      <c r="F1157" s="2">
        <f>SUM(F1158:F1159)</f>
        <v>740380</v>
      </c>
      <c r="G1157" s="2">
        <f>SUM(G1158:G1159)</f>
        <v>0</v>
      </c>
      <c r="H1157" s="2">
        <f>SUM(F1157:G1157)</f>
        <v>740380</v>
      </c>
      <c r="I1157" s="2">
        <f>SUM(I1158:I1159)</f>
        <v>46453</v>
      </c>
      <c r="J1157" s="2">
        <f>SUM(J1158:J1159)</f>
        <v>0</v>
      </c>
      <c r="K1157" s="33">
        <f aca="true" t="shared" si="247" ref="K1157:K1167">F1157/C1157*100</f>
        <v>100</v>
      </c>
      <c r="L1157" s="33"/>
      <c r="M1157" s="33">
        <f aca="true" t="shared" si="248" ref="M1157:M1167">H1157/E1157*100</f>
        <v>100</v>
      </c>
    </row>
    <row r="1158" spans="1:13" s="29" customFormat="1" ht="18" customHeight="1">
      <c r="A1158" s="43" t="s">
        <v>186</v>
      </c>
      <c r="B1158" s="47"/>
      <c r="C1158" s="3">
        <f>SUM(C1161:C1164)</f>
        <v>578117</v>
      </c>
      <c r="D1158" s="3">
        <f>SUM(D1161:D1164)</f>
        <v>0</v>
      </c>
      <c r="E1158" s="3">
        <f>SUM(C1158:D1158)</f>
        <v>578117</v>
      </c>
      <c r="F1158" s="3">
        <f>SUM(F1161:F1164)</f>
        <v>578117</v>
      </c>
      <c r="G1158" s="3">
        <f>SUM(G1161:G1164)</f>
        <v>0</v>
      </c>
      <c r="H1158" s="3">
        <f>SUM(F1158:G1158)</f>
        <v>578117</v>
      </c>
      <c r="I1158" s="3">
        <f>SUM(I1161:I1164)</f>
        <v>45031</v>
      </c>
      <c r="J1158" s="3">
        <f>SUM(J1161:J1164)</f>
        <v>0</v>
      </c>
      <c r="K1158" s="28">
        <f t="shared" si="247"/>
        <v>100</v>
      </c>
      <c r="L1158" s="28"/>
      <c r="M1158" s="28">
        <f t="shared" si="248"/>
        <v>100</v>
      </c>
    </row>
    <row r="1159" spans="1:13" s="29" customFormat="1" ht="18" customHeight="1">
      <c r="A1159" s="43" t="s">
        <v>185</v>
      </c>
      <c r="B1159" s="47"/>
      <c r="C1159" s="3">
        <f>SUM(C1165:C1167)+C1160</f>
        <v>162263</v>
      </c>
      <c r="D1159" s="3">
        <f>SUM(D1165:D1167)+D1160</f>
        <v>0</v>
      </c>
      <c r="E1159" s="3">
        <f>SUM(C1159:D1159)</f>
        <v>162263</v>
      </c>
      <c r="F1159" s="3">
        <f>SUM(F1165:F1167)+F1160</f>
        <v>162263</v>
      </c>
      <c r="G1159" s="3">
        <f>SUM(G1165:G1167)+G1160</f>
        <v>0</v>
      </c>
      <c r="H1159" s="3">
        <f>SUM(F1159:G1159)</f>
        <v>162263</v>
      </c>
      <c r="I1159" s="3">
        <f>SUM(I1165:I1167)+I1160</f>
        <v>1422</v>
      </c>
      <c r="J1159" s="3">
        <f>SUM(J1165:J1167)+J1160</f>
        <v>0</v>
      </c>
      <c r="K1159" s="28">
        <f t="shared" si="247"/>
        <v>100</v>
      </c>
      <c r="L1159" s="28"/>
      <c r="M1159" s="28">
        <f t="shared" si="248"/>
        <v>100</v>
      </c>
    </row>
    <row r="1160" spans="1:13" ht="18" customHeight="1">
      <c r="A1160" s="56" t="s">
        <v>283</v>
      </c>
      <c r="B1160" s="13" t="s">
        <v>69</v>
      </c>
      <c r="C1160" s="1">
        <v>500</v>
      </c>
      <c r="D1160" s="1"/>
      <c r="E1160" s="1">
        <f aca="true" t="shared" si="249" ref="E1160:E1171">C1160+D1160</f>
        <v>500</v>
      </c>
      <c r="F1160" s="1">
        <v>500</v>
      </c>
      <c r="G1160" s="1"/>
      <c r="H1160" s="1">
        <f aca="true" t="shared" si="250" ref="H1160:H1171">F1160+G1160</f>
        <v>500</v>
      </c>
      <c r="I1160" s="1"/>
      <c r="J1160" s="1"/>
      <c r="K1160" s="14">
        <f t="shared" si="247"/>
        <v>100</v>
      </c>
      <c r="L1160" s="14"/>
      <c r="M1160" s="14">
        <f t="shared" si="248"/>
        <v>100</v>
      </c>
    </row>
    <row r="1161" spans="1:13" ht="18" customHeight="1">
      <c r="A1161" s="15" t="s">
        <v>200</v>
      </c>
      <c r="B1161" s="13" t="s">
        <v>48</v>
      </c>
      <c r="C1161" s="1">
        <v>449673</v>
      </c>
      <c r="D1161" s="1"/>
      <c r="E1161" s="1">
        <f t="shared" si="249"/>
        <v>449673</v>
      </c>
      <c r="F1161" s="1">
        <v>449673</v>
      </c>
      <c r="G1161" s="1"/>
      <c r="H1161" s="1">
        <f t="shared" si="250"/>
        <v>449673</v>
      </c>
      <c r="I1161" s="1">
        <v>2113</v>
      </c>
      <c r="J1161" s="1"/>
      <c r="K1161" s="14">
        <f t="shared" si="247"/>
        <v>100</v>
      </c>
      <c r="L1161" s="14"/>
      <c r="M1161" s="14">
        <f t="shared" si="248"/>
        <v>100</v>
      </c>
    </row>
    <row r="1162" spans="1:13" ht="18" customHeight="1">
      <c r="A1162" s="15" t="s">
        <v>202</v>
      </c>
      <c r="B1162" s="13" t="s">
        <v>49</v>
      </c>
      <c r="C1162" s="1">
        <v>38334</v>
      </c>
      <c r="D1162" s="1"/>
      <c r="E1162" s="1">
        <f t="shared" si="249"/>
        <v>38334</v>
      </c>
      <c r="F1162" s="1">
        <v>38334</v>
      </c>
      <c r="G1162" s="1"/>
      <c r="H1162" s="1">
        <f t="shared" si="250"/>
        <v>38334</v>
      </c>
      <c r="I1162" s="1">
        <v>34040</v>
      </c>
      <c r="J1162" s="1"/>
      <c r="K1162" s="14">
        <f t="shared" si="247"/>
        <v>100</v>
      </c>
      <c r="L1162" s="14"/>
      <c r="M1162" s="14">
        <f t="shared" si="248"/>
        <v>100</v>
      </c>
    </row>
    <row r="1163" spans="1:13" ht="18" customHeight="1">
      <c r="A1163" s="44" t="s">
        <v>201</v>
      </c>
      <c r="B1163" s="13" t="s">
        <v>51</v>
      </c>
      <c r="C1163" s="1">
        <v>79000</v>
      </c>
      <c r="D1163" s="1"/>
      <c r="E1163" s="1">
        <f t="shared" si="249"/>
        <v>79000</v>
      </c>
      <c r="F1163" s="1">
        <v>79000</v>
      </c>
      <c r="G1163" s="1"/>
      <c r="H1163" s="1">
        <f t="shared" si="250"/>
        <v>79000</v>
      </c>
      <c r="I1163" s="1">
        <v>7859</v>
      </c>
      <c r="J1163" s="1"/>
      <c r="K1163" s="14">
        <f t="shared" si="247"/>
        <v>100</v>
      </c>
      <c r="L1163" s="14"/>
      <c r="M1163" s="14">
        <f t="shared" si="248"/>
        <v>100</v>
      </c>
    </row>
    <row r="1164" spans="1:13" ht="18" customHeight="1">
      <c r="A1164" s="15" t="s">
        <v>124</v>
      </c>
      <c r="B1164" s="13" t="s">
        <v>52</v>
      </c>
      <c r="C1164" s="1">
        <v>11110</v>
      </c>
      <c r="D1164" s="1"/>
      <c r="E1164" s="1">
        <f t="shared" si="249"/>
        <v>11110</v>
      </c>
      <c r="F1164" s="1">
        <v>11110</v>
      </c>
      <c r="G1164" s="1"/>
      <c r="H1164" s="1">
        <f t="shared" si="250"/>
        <v>11110</v>
      </c>
      <c r="I1164" s="1">
        <v>1019</v>
      </c>
      <c r="J1164" s="1"/>
      <c r="K1164" s="14">
        <f t="shared" si="247"/>
        <v>100</v>
      </c>
      <c r="L1164" s="14"/>
      <c r="M1164" s="14">
        <f t="shared" si="248"/>
        <v>100</v>
      </c>
    </row>
    <row r="1165" spans="1:13" ht="18" customHeight="1">
      <c r="A1165" s="15" t="s">
        <v>198</v>
      </c>
      <c r="B1165" s="13" t="s">
        <v>53</v>
      </c>
      <c r="C1165" s="1">
        <v>103405</v>
      </c>
      <c r="D1165" s="1"/>
      <c r="E1165" s="1">
        <f t="shared" si="249"/>
        <v>103405</v>
      </c>
      <c r="F1165" s="1">
        <v>103405</v>
      </c>
      <c r="G1165" s="1"/>
      <c r="H1165" s="1">
        <f t="shared" si="250"/>
        <v>103405</v>
      </c>
      <c r="I1165" s="1"/>
      <c r="J1165" s="1"/>
      <c r="K1165" s="14">
        <f t="shared" si="247"/>
        <v>100</v>
      </c>
      <c r="L1165" s="14"/>
      <c r="M1165" s="14">
        <f t="shared" si="248"/>
        <v>100</v>
      </c>
    </row>
    <row r="1166" spans="1:13" ht="18" customHeight="1">
      <c r="A1166" s="15" t="s">
        <v>125</v>
      </c>
      <c r="B1166" s="13" t="s">
        <v>55</v>
      </c>
      <c r="C1166" s="1">
        <v>37211</v>
      </c>
      <c r="D1166" s="1"/>
      <c r="E1166" s="1">
        <f t="shared" si="249"/>
        <v>37211</v>
      </c>
      <c r="F1166" s="1">
        <v>37211</v>
      </c>
      <c r="G1166" s="1"/>
      <c r="H1166" s="1">
        <f t="shared" si="250"/>
        <v>37211</v>
      </c>
      <c r="I1166" s="1">
        <v>1422</v>
      </c>
      <c r="J1166" s="1"/>
      <c r="K1166" s="14">
        <f t="shared" si="247"/>
        <v>100</v>
      </c>
      <c r="L1166" s="14"/>
      <c r="M1166" s="14">
        <f t="shared" si="248"/>
        <v>100</v>
      </c>
    </row>
    <row r="1167" spans="1:13" ht="18" customHeight="1">
      <c r="A1167" s="15" t="s">
        <v>212</v>
      </c>
      <c r="B1167" s="13" t="s">
        <v>62</v>
      </c>
      <c r="C1167" s="1">
        <v>21147</v>
      </c>
      <c r="D1167" s="1"/>
      <c r="E1167" s="1">
        <f t="shared" si="249"/>
        <v>21147</v>
      </c>
      <c r="F1167" s="1">
        <v>21147</v>
      </c>
      <c r="G1167" s="1"/>
      <c r="H1167" s="1">
        <f t="shared" si="250"/>
        <v>21147</v>
      </c>
      <c r="I1167" s="1"/>
      <c r="J1167" s="1"/>
      <c r="K1167" s="14">
        <f t="shared" si="247"/>
        <v>100</v>
      </c>
      <c r="L1167" s="14"/>
      <c r="M1167" s="14">
        <f t="shared" si="248"/>
        <v>100</v>
      </c>
    </row>
    <row r="1168" spans="1:13" ht="18" customHeight="1">
      <c r="A1168" s="15"/>
      <c r="B1168" s="13"/>
      <c r="C1168" s="1"/>
      <c r="D1168" s="1"/>
      <c r="E1168" s="1"/>
      <c r="F1168" s="1"/>
      <c r="G1168" s="1"/>
      <c r="H1168" s="1"/>
      <c r="I1168" s="1"/>
      <c r="J1168" s="1"/>
      <c r="K1168" s="14"/>
      <c r="L1168" s="14"/>
      <c r="M1168" s="14"/>
    </row>
    <row r="1169" spans="1:13" s="42" customFormat="1" ht="18" customHeight="1">
      <c r="A1169" s="49" t="s">
        <v>181</v>
      </c>
      <c r="B1169" s="54">
        <v>85415</v>
      </c>
      <c r="C1169" s="2">
        <f>SUM(C1171)</f>
        <v>0</v>
      </c>
      <c r="D1169" s="2">
        <f>SUM(D1171)</f>
        <v>246764</v>
      </c>
      <c r="E1169" s="2">
        <f t="shared" si="249"/>
        <v>246764</v>
      </c>
      <c r="F1169" s="2">
        <f>SUM(F1171)</f>
        <v>0</v>
      </c>
      <c r="G1169" s="2">
        <f>SUM(G1171)</f>
        <v>246764</v>
      </c>
      <c r="H1169" s="2">
        <f t="shared" si="250"/>
        <v>246764</v>
      </c>
      <c r="I1169" s="2">
        <f>SUM(I1171)</f>
        <v>0</v>
      </c>
      <c r="J1169" s="2">
        <f>SUM(J1171)</f>
        <v>0</v>
      </c>
      <c r="K1169" s="33"/>
      <c r="L1169" s="33">
        <f aca="true" t="shared" si="251" ref="L1169:M1171">G1169/D1169*100</f>
        <v>100</v>
      </c>
      <c r="M1169" s="33">
        <f t="shared" si="251"/>
        <v>100</v>
      </c>
    </row>
    <row r="1170" spans="1:13" s="29" customFormat="1" ht="18" customHeight="1">
      <c r="A1170" s="43" t="s">
        <v>185</v>
      </c>
      <c r="B1170" s="47"/>
      <c r="C1170" s="3">
        <f>SUM(C1171)</f>
        <v>0</v>
      </c>
      <c r="D1170" s="3">
        <f>SUM(D1171)</f>
        <v>246764</v>
      </c>
      <c r="E1170" s="3">
        <f>SUM(C1170:D1170)</f>
        <v>246764</v>
      </c>
      <c r="F1170" s="3">
        <f>SUM(F1171)</f>
        <v>0</v>
      </c>
      <c r="G1170" s="3">
        <f>SUM(G1171)</f>
        <v>246764</v>
      </c>
      <c r="H1170" s="3">
        <f>SUM(F1170:G1170)</f>
        <v>246764</v>
      </c>
      <c r="I1170" s="3">
        <f>SUM(I1171)</f>
        <v>0</v>
      </c>
      <c r="J1170" s="3">
        <f>SUM(J1175:J1178)</f>
        <v>0</v>
      </c>
      <c r="K1170" s="28"/>
      <c r="L1170" s="28">
        <f t="shared" si="251"/>
        <v>100</v>
      </c>
      <c r="M1170" s="28">
        <f t="shared" si="251"/>
        <v>100</v>
      </c>
    </row>
    <row r="1171" spans="1:13" ht="18" customHeight="1">
      <c r="A1171" s="15" t="s">
        <v>182</v>
      </c>
      <c r="B1171" s="13" t="s">
        <v>183</v>
      </c>
      <c r="C1171" s="1"/>
      <c r="D1171" s="1">
        <v>246764</v>
      </c>
      <c r="E1171" s="1">
        <f t="shared" si="249"/>
        <v>246764</v>
      </c>
      <c r="F1171" s="1"/>
      <c r="G1171" s="1">
        <v>246764</v>
      </c>
      <c r="H1171" s="1">
        <f t="shared" si="250"/>
        <v>246764</v>
      </c>
      <c r="I1171" s="1"/>
      <c r="J1171" s="1"/>
      <c r="K1171" s="14"/>
      <c r="L1171" s="14">
        <f t="shared" si="251"/>
        <v>100</v>
      </c>
      <c r="M1171" s="14">
        <f t="shared" si="251"/>
        <v>100</v>
      </c>
    </row>
    <row r="1172" spans="1:13" ht="18" customHeight="1">
      <c r="A1172" s="15"/>
      <c r="B1172" s="13"/>
      <c r="C1172" s="1"/>
      <c r="D1172" s="1"/>
      <c r="E1172" s="1"/>
      <c r="F1172" s="1"/>
      <c r="G1172" s="1"/>
      <c r="H1172" s="1"/>
      <c r="I1172" s="1"/>
      <c r="J1172" s="1"/>
      <c r="K1172" s="14"/>
      <c r="L1172" s="14"/>
      <c r="M1172" s="14"/>
    </row>
    <row r="1173" spans="1:13" s="42" customFormat="1" ht="18" customHeight="1">
      <c r="A1173" s="41" t="s">
        <v>276</v>
      </c>
      <c r="B1173" s="48">
        <v>85417</v>
      </c>
      <c r="C1173" s="2">
        <f>SUM(C1174:C1175)</f>
        <v>44980</v>
      </c>
      <c r="D1173" s="2">
        <f>SUM(D1174:D1175)</f>
        <v>0</v>
      </c>
      <c r="E1173" s="2">
        <f aca="true" t="shared" si="252" ref="E1173:E1180">C1173+D1173</f>
        <v>44980</v>
      </c>
      <c r="F1173" s="2">
        <f>SUM(F1174:F1175)</f>
        <v>44980</v>
      </c>
      <c r="G1173" s="2">
        <f>SUM(G1174:G1175)</f>
        <v>0</v>
      </c>
      <c r="H1173" s="2">
        <f aca="true" t="shared" si="253" ref="H1173:H1180">F1173+G1173</f>
        <v>44980</v>
      </c>
      <c r="I1173" s="2">
        <f>SUM(I1174:I1175)</f>
        <v>0</v>
      </c>
      <c r="J1173" s="2">
        <f>SUM(J1174:J1175)</f>
        <v>0</v>
      </c>
      <c r="K1173" s="33">
        <f aca="true" t="shared" si="254" ref="K1173:K1180">F1173/C1173*100</f>
        <v>100</v>
      </c>
      <c r="L1173" s="33"/>
      <c r="M1173" s="33">
        <f aca="true" t="shared" si="255" ref="M1173:M1180">H1173/E1173*100</f>
        <v>100</v>
      </c>
    </row>
    <row r="1174" spans="1:13" s="29" customFormat="1" ht="17.25" customHeight="1">
      <c r="A1174" s="43" t="s">
        <v>186</v>
      </c>
      <c r="B1174" s="47"/>
      <c r="C1174" s="3">
        <f>SUM(C1176:C1179)</f>
        <v>43742</v>
      </c>
      <c r="D1174" s="3">
        <f>SUM(D1176:D1179)</f>
        <v>0</v>
      </c>
      <c r="E1174" s="3">
        <f>SUM(C1174:D1174)</f>
        <v>43742</v>
      </c>
      <c r="F1174" s="3">
        <f>SUM(F1176:F1179)</f>
        <v>43742</v>
      </c>
      <c r="G1174" s="3">
        <f>SUM(G1176:G1179)</f>
        <v>0</v>
      </c>
      <c r="H1174" s="3">
        <f>SUM(F1174:G1174)</f>
        <v>43742</v>
      </c>
      <c r="I1174" s="3">
        <f>SUM(I1176:I1179)</f>
        <v>0</v>
      </c>
      <c r="J1174" s="3">
        <f>SUM(J1176:J1179)</f>
        <v>0</v>
      </c>
      <c r="K1174" s="28">
        <f t="shared" si="254"/>
        <v>100</v>
      </c>
      <c r="L1174" s="28"/>
      <c r="M1174" s="28">
        <f t="shared" si="255"/>
        <v>100</v>
      </c>
    </row>
    <row r="1175" spans="1:13" s="29" customFormat="1" ht="17.25" customHeight="1">
      <c r="A1175" s="43" t="s">
        <v>185</v>
      </c>
      <c r="B1175" s="47"/>
      <c r="C1175" s="3">
        <f>SUM(C1180)</f>
        <v>1238</v>
      </c>
      <c r="D1175" s="3">
        <f>SUM(D1180)</f>
        <v>0</v>
      </c>
      <c r="E1175" s="3">
        <f>SUM(C1175:D1175)</f>
        <v>1238</v>
      </c>
      <c r="F1175" s="3">
        <f>SUM(F1180)</f>
        <v>1238</v>
      </c>
      <c r="G1175" s="3">
        <f>SUM(G1180)</f>
        <v>0</v>
      </c>
      <c r="H1175" s="3">
        <f>SUM(F1175:G1175)</f>
        <v>1238</v>
      </c>
      <c r="I1175" s="3">
        <f>SUM(I1180)</f>
        <v>0</v>
      </c>
      <c r="J1175" s="3">
        <f>SUM(J1180)</f>
        <v>0</v>
      </c>
      <c r="K1175" s="28">
        <f t="shared" si="254"/>
        <v>100</v>
      </c>
      <c r="L1175" s="28"/>
      <c r="M1175" s="28">
        <f t="shared" si="255"/>
        <v>100</v>
      </c>
    </row>
    <row r="1176" spans="1:13" ht="17.25" customHeight="1">
      <c r="A1176" s="15" t="s">
        <v>200</v>
      </c>
      <c r="B1176" s="13" t="s">
        <v>48</v>
      </c>
      <c r="C1176" s="1">
        <v>31718</v>
      </c>
      <c r="D1176" s="1"/>
      <c r="E1176" s="1">
        <f t="shared" si="252"/>
        <v>31718</v>
      </c>
      <c r="F1176" s="1">
        <v>31718</v>
      </c>
      <c r="G1176" s="1"/>
      <c r="H1176" s="1">
        <f t="shared" si="253"/>
        <v>31718</v>
      </c>
      <c r="I1176" s="1"/>
      <c r="J1176" s="1"/>
      <c r="K1176" s="14">
        <f t="shared" si="254"/>
        <v>100</v>
      </c>
      <c r="L1176" s="14"/>
      <c r="M1176" s="14">
        <f t="shared" si="255"/>
        <v>100</v>
      </c>
    </row>
    <row r="1177" spans="1:13" ht="17.25" customHeight="1">
      <c r="A1177" s="15" t="s">
        <v>202</v>
      </c>
      <c r="B1177" s="13" t="s">
        <v>49</v>
      </c>
      <c r="C1177" s="1">
        <v>4889</v>
      </c>
      <c r="D1177" s="1"/>
      <c r="E1177" s="1">
        <f t="shared" si="252"/>
        <v>4889</v>
      </c>
      <c r="F1177" s="1">
        <v>4889</v>
      </c>
      <c r="G1177" s="1"/>
      <c r="H1177" s="1">
        <f t="shared" si="253"/>
        <v>4889</v>
      </c>
      <c r="I1177" s="1"/>
      <c r="J1177" s="1"/>
      <c r="K1177" s="14">
        <f t="shared" si="254"/>
        <v>100</v>
      </c>
      <c r="L1177" s="14"/>
      <c r="M1177" s="14">
        <f t="shared" si="255"/>
        <v>100</v>
      </c>
    </row>
    <row r="1178" spans="1:13" ht="17.25" customHeight="1">
      <c r="A1178" s="44" t="s">
        <v>201</v>
      </c>
      <c r="B1178" s="13" t="s">
        <v>51</v>
      </c>
      <c r="C1178" s="1">
        <v>6238</v>
      </c>
      <c r="D1178" s="1"/>
      <c r="E1178" s="1">
        <f t="shared" si="252"/>
        <v>6238</v>
      </c>
      <c r="F1178" s="1">
        <v>6238</v>
      </c>
      <c r="G1178" s="1"/>
      <c r="H1178" s="1">
        <f t="shared" si="253"/>
        <v>6238</v>
      </c>
      <c r="I1178" s="1"/>
      <c r="J1178" s="1"/>
      <c r="K1178" s="14">
        <f t="shared" si="254"/>
        <v>100</v>
      </c>
      <c r="L1178" s="14"/>
      <c r="M1178" s="14">
        <f t="shared" si="255"/>
        <v>100</v>
      </c>
    </row>
    <row r="1179" spans="1:13" ht="17.25" customHeight="1">
      <c r="A1179" s="15" t="s">
        <v>124</v>
      </c>
      <c r="B1179" s="13" t="s">
        <v>52</v>
      </c>
      <c r="C1179" s="1">
        <v>897</v>
      </c>
      <c r="D1179" s="1"/>
      <c r="E1179" s="1">
        <f t="shared" si="252"/>
        <v>897</v>
      </c>
      <c r="F1179" s="1">
        <v>897</v>
      </c>
      <c r="G1179" s="1"/>
      <c r="H1179" s="1">
        <f t="shared" si="253"/>
        <v>897</v>
      </c>
      <c r="I1179" s="1"/>
      <c r="J1179" s="1"/>
      <c r="K1179" s="14">
        <f t="shared" si="254"/>
        <v>100</v>
      </c>
      <c r="L1179" s="14"/>
      <c r="M1179" s="14">
        <f t="shared" si="255"/>
        <v>100</v>
      </c>
    </row>
    <row r="1180" spans="1:13" ht="17.25" customHeight="1">
      <c r="A1180" s="15" t="s">
        <v>212</v>
      </c>
      <c r="B1180" s="13" t="s">
        <v>62</v>
      </c>
      <c r="C1180" s="1">
        <v>1238</v>
      </c>
      <c r="D1180" s="1"/>
      <c r="E1180" s="1">
        <f t="shared" si="252"/>
        <v>1238</v>
      </c>
      <c r="F1180" s="1">
        <v>1238</v>
      </c>
      <c r="G1180" s="1"/>
      <c r="H1180" s="1">
        <f t="shared" si="253"/>
        <v>1238</v>
      </c>
      <c r="I1180" s="1"/>
      <c r="J1180" s="1"/>
      <c r="K1180" s="14">
        <f t="shared" si="254"/>
        <v>100</v>
      </c>
      <c r="L1180" s="14"/>
      <c r="M1180" s="14">
        <f t="shared" si="255"/>
        <v>100</v>
      </c>
    </row>
    <row r="1181" spans="1:13" ht="17.25" customHeight="1">
      <c r="A1181" s="38"/>
      <c r="B1181" s="13"/>
      <c r="C1181" s="1"/>
      <c r="D1181" s="1"/>
      <c r="E1181" s="1"/>
      <c r="F1181" s="1"/>
      <c r="G1181" s="1"/>
      <c r="H1181" s="1"/>
      <c r="I1181" s="1"/>
      <c r="J1181" s="1"/>
      <c r="K1181" s="14"/>
      <c r="L1181" s="14"/>
      <c r="M1181" s="14"/>
    </row>
    <row r="1182" spans="1:13" s="42" customFormat="1" ht="17.25" customHeight="1">
      <c r="A1182" s="49" t="s">
        <v>224</v>
      </c>
      <c r="B1182" s="48">
        <v>85446</v>
      </c>
      <c r="C1182" s="2">
        <f>SUM(C1184)</f>
        <v>825</v>
      </c>
      <c r="D1182" s="2">
        <f>SUM(D1184)</f>
        <v>0</v>
      </c>
      <c r="E1182" s="2">
        <f>C1182+D1182</f>
        <v>825</v>
      </c>
      <c r="F1182" s="2">
        <f>SUM(F1184)</f>
        <v>825</v>
      </c>
      <c r="G1182" s="2">
        <f>SUM(G1184)</f>
        <v>0</v>
      </c>
      <c r="H1182" s="2">
        <f>F1182+G1182</f>
        <v>825</v>
      </c>
      <c r="I1182" s="2">
        <f>SUM(I1184)</f>
        <v>0</v>
      </c>
      <c r="J1182" s="2">
        <f>SUM(J1184)</f>
        <v>0</v>
      </c>
      <c r="K1182" s="33">
        <f>F1182/C1182*100</f>
        <v>100</v>
      </c>
      <c r="L1182" s="33"/>
      <c r="M1182" s="33">
        <f>H1182/E1182*100</f>
        <v>100</v>
      </c>
    </row>
    <row r="1183" spans="1:13" s="29" customFormat="1" ht="17.25" customHeight="1">
      <c r="A1183" s="43" t="s">
        <v>185</v>
      </c>
      <c r="B1183" s="47"/>
      <c r="C1183" s="3">
        <f>SUM(C1184)</f>
        <v>825</v>
      </c>
      <c r="D1183" s="3">
        <f>SUM(D1184)</f>
        <v>0</v>
      </c>
      <c r="E1183" s="3">
        <f>SUM(C1183:D1183)</f>
        <v>825</v>
      </c>
      <c r="F1183" s="3">
        <f>SUM(F1184)</f>
        <v>825</v>
      </c>
      <c r="G1183" s="3">
        <f>SUM(G1184)</f>
        <v>0</v>
      </c>
      <c r="H1183" s="3">
        <f>SUM(F1183:G1183)</f>
        <v>825</v>
      </c>
      <c r="I1183" s="3">
        <f>SUM(I1184)</f>
        <v>0</v>
      </c>
      <c r="J1183" s="3">
        <f>SUM(J1184)</f>
        <v>0</v>
      </c>
      <c r="K1183" s="28">
        <f>F1183/C1183*100</f>
        <v>100</v>
      </c>
      <c r="L1183" s="28"/>
      <c r="M1183" s="28">
        <f>H1183/E1183*100</f>
        <v>100</v>
      </c>
    </row>
    <row r="1184" spans="1:13" ht="17.25" customHeight="1">
      <c r="A1184" s="15" t="s">
        <v>141</v>
      </c>
      <c r="B1184" s="13" t="s">
        <v>32</v>
      </c>
      <c r="C1184" s="1">
        <v>825</v>
      </c>
      <c r="D1184" s="1"/>
      <c r="E1184" s="1">
        <f>C1184+D1184</f>
        <v>825</v>
      </c>
      <c r="F1184" s="1">
        <v>825</v>
      </c>
      <c r="G1184" s="1"/>
      <c r="H1184" s="1">
        <f>F1184+G1184</f>
        <v>825</v>
      </c>
      <c r="I1184" s="1"/>
      <c r="J1184" s="1"/>
      <c r="K1184" s="14">
        <f>F1184/C1184*100</f>
        <v>100</v>
      </c>
      <c r="L1184" s="14"/>
      <c r="M1184" s="14">
        <f>H1184/E1184*100</f>
        <v>100</v>
      </c>
    </row>
    <row r="1185" spans="1:13" ht="17.25" customHeight="1">
      <c r="A1185" s="15"/>
      <c r="B1185" s="13"/>
      <c r="C1185" s="1"/>
      <c r="D1185" s="1"/>
      <c r="E1185" s="1"/>
      <c r="F1185" s="1"/>
      <c r="G1185" s="1"/>
      <c r="H1185" s="1"/>
      <c r="I1185" s="1"/>
      <c r="J1185" s="1"/>
      <c r="K1185" s="14"/>
      <c r="L1185" s="14"/>
      <c r="M1185" s="14"/>
    </row>
    <row r="1186" spans="1:13" ht="17.25" customHeight="1">
      <c r="A1186" s="51" t="s">
        <v>278</v>
      </c>
      <c r="B1186" s="39" t="s">
        <v>85</v>
      </c>
      <c r="C1186" s="2">
        <f>C1189</f>
        <v>192316</v>
      </c>
      <c r="D1186" s="2">
        <f>D1189</f>
        <v>0</v>
      </c>
      <c r="E1186" s="2">
        <f>C1186+D1186</f>
        <v>192316</v>
      </c>
      <c r="F1186" s="2">
        <f>F1189</f>
        <v>187184</v>
      </c>
      <c r="G1186" s="2">
        <f>G1189</f>
        <v>0</v>
      </c>
      <c r="H1186" s="2">
        <f>F1186+G1186</f>
        <v>187184</v>
      </c>
      <c r="I1186" s="2">
        <f>I1189</f>
        <v>0</v>
      </c>
      <c r="J1186" s="2">
        <f>J1189</f>
        <v>0</v>
      </c>
      <c r="K1186" s="33">
        <f>F1186/C1186*100</f>
        <v>97.33147528026788</v>
      </c>
      <c r="L1186" s="33"/>
      <c r="M1186" s="33">
        <f>H1186/E1186*100</f>
        <v>97.33147528026788</v>
      </c>
    </row>
    <row r="1187" spans="1:13" s="29" customFormat="1" ht="17.25" customHeight="1">
      <c r="A1187" s="3" t="s">
        <v>185</v>
      </c>
      <c r="B1187" s="47"/>
      <c r="C1187" s="3">
        <f>SUM(C1190)</f>
        <v>192316</v>
      </c>
      <c r="D1187" s="3">
        <f>SUM(D1190)</f>
        <v>0</v>
      </c>
      <c r="E1187" s="3">
        <f>SUM(C1187:D1187)</f>
        <v>192316</v>
      </c>
      <c r="F1187" s="3">
        <f>SUM(F1190)</f>
        <v>187184</v>
      </c>
      <c r="G1187" s="3">
        <f>SUM(G1190)</f>
        <v>0</v>
      </c>
      <c r="H1187" s="3">
        <f>SUM(F1187:G1187)</f>
        <v>187184</v>
      </c>
      <c r="I1187" s="3">
        <f>SUM(I1190)</f>
        <v>0</v>
      </c>
      <c r="J1187" s="3">
        <f>SUM(J1190)</f>
        <v>0</v>
      </c>
      <c r="K1187" s="28">
        <f>F1187/C1187*100</f>
        <v>97.33147528026788</v>
      </c>
      <c r="L1187" s="28"/>
      <c r="M1187" s="28">
        <f>H1187/E1187*100</f>
        <v>97.33147528026788</v>
      </c>
    </row>
    <row r="1188" spans="1:13" ht="17.25" customHeight="1">
      <c r="A1188" s="38"/>
      <c r="B1188" s="13"/>
      <c r="C1188" s="1"/>
      <c r="D1188" s="1"/>
      <c r="E1188" s="1"/>
      <c r="F1188" s="1"/>
      <c r="G1188" s="1"/>
      <c r="H1188" s="1"/>
      <c r="I1188" s="1"/>
      <c r="J1188" s="1"/>
      <c r="K1188" s="14"/>
      <c r="L1188" s="14"/>
      <c r="M1188" s="14"/>
    </row>
    <row r="1189" spans="1:13" s="42" customFormat="1" ht="17.25" customHeight="1">
      <c r="A1189" s="49" t="s">
        <v>277</v>
      </c>
      <c r="B1189" s="48">
        <v>90095</v>
      </c>
      <c r="C1189" s="2">
        <f>SUM(C1191:C1193)</f>
        <v>192316</v>
      </c>
      <c r="D1189" s="2">
        <f>SUM(D1191:D1193)</f>
        <v>0</v>
      </c>
      <c r="E1189" s="2">
        <f>C1189+D1189</f>
        <v>192316</v>
      </c>
      <c r="F1189" s="2">
        <f>SUM(F1191:F1193)</f>
        <v>187184</v>
      </c>
      <c r="G1189" s="2">
        <f>SUM(G1191:G1193)</f>
        <v>0</v>
      </c>
      <c r="H1189" s="2">
        <f>F1189+G1189</f>
        <v>187184</v>
      </c>
      <c r="I1189" s="2">
        <f>SUM(I1191:I1193)</f>
        <v>0</v>
      </c>
      <c r="J1189" s="2">
        <f>SUM(J1191:J1193)</f>
        <v>0</v>
      </c>
      <c r="K1189" s="33">
        <f>F1189/C1189*100</f>
        <v>97.33147528026788</v>
      </c>
      <c r="L1189" s="33"/>
      <c r="M1189" s="33">
        <f>H1189/E1189*100</f>
        <v>97.33147528026788</v>
      </c>
    </row>
    <row r="1190" spans="1:13" s="29" customFormat="1" ht="17.25" customHeight="1">
      <c r="A1190" s="43" t="s">
        <v>185</v>
      </c>
      <c r="B1190" s="47"/>
      <c r="C1190" s="3">
        <f>SUM(C1191:C1193)</f>
        <v>192316</v>
      </c>
      <c r="D1190" s="3">
        <f>SUM(D1191:D1193)</f>
        <v>0</v>
      </c>
      <c r="E1190" s="3">
        <f>SUM(C1190:D1190)</f>
        <v>192316</v>
      </c>
      <c r="F1190" s="3">
        <f>SUM(F1191:F1193)</f>
        <v>187184</v>
      </c>
      <c r="G1190" s="3">
        <f>SUM(G1191:G1193)</f>
        <v>0</v>
      </c>
      <c r="H1190" s="3">
        <f>SUM(F1190:G1190)</f>
        <v>187184</v>
      </c>
      <c r="I1190" s="3">
        <f>SUM(I1191:I1193)</f>
        <v>0</v>
      </c>
      <c r="J1190" s="3">
        <f>SUM(J1191:J1193)</f>
        <v>0</v>
      </c>
      <c r="K1190" s="28">
        <f>F1190/C1190*100</f>
        <v>97.33147528026788</v>
      </c>
      <c r="L1190" s="28"/>
      <c r="M1190" s="28">
        <f>H1190/E1190*100</f>
        <v>97.33147528026788</v>
      </c>
    </row>
    <row r="1191" spans="1:13" ht="17.25" customHeight="1">
      <c r="A1191" s="44" t="s">
        <v>123</v>
      </c>
      <c r="B1191" s="13" t="s">
        <v>37</v>
      </c>
      <c r="C1191" s="1">
        <v>128492</v>
      </c>
      <c r="D1191" s="1"/>
      <c r="E1191" s="1">
        <f>C1191+D1191</f>
        <v>128492</v>
      </c>
      <c r="F1191" s="1">
        <v>128061</v>
      </c>
      <c r="G1191" s="1"/>
      <c r="H1191" s="1">
        <f>F1191+G1191</f>
        <v>128061</v>
      </c>
      <c r="I1191" s="1"/>
      <c r="J1191" s="1"/>
      <c r="K1191" s="14">
        <f>F1191/C1191*100</f>
        <v>99.66457055692183</v>
      </c>
      <c r="L1191" s="14"/>
      <c r="M1191" s="14">
        <f>H1191/E1191*100</f>
        <v>99.66457055692183</v>
      </c>
    </row>
    <row r="1192" spans="1:13" ht="17.25" customHeight="1">
      <c r="A1192" s="44" t="s">
        <v>126</v>
      </c>
      <c r="B1192" s="13" t="s">
        <v>58</v>
      </c>
      <c r="C1192" s="1">
        <v>56570</v>
      </c>
      <c r="D1192" s="1"/>
      <c r="E1192" s="1">
        <f>C1192+D1192</f>
        <v>56570</v>
      </c>
      <c r="F1192" s="1">
        <v>51870</v>
      </c>
      <c r="G1192" s="1"/>
      <c r="H1192" s="1">
        <f>F1192+G1192</f>
        <v>51870</v>
      </c>
      <c r="I1192" s="1"/>
      <c r="J1192" s="1"/>
      <c r="K1192" s="14">
        <f>F1192/C1192*100</f>
        <v>91.69170938660068</v>
      </c>
      <c r="L1192" s="14"/>
      <c r="M1192" s="14">
        <f>H1192/E1192*100</f>
        <v>91.69170938660068</v>
      </c>
    </row>
    <row r="1193" spans="1:13" ht="17.25" customHeight="1">
      <c r="A1193" s="44" t="s">
        <v>127</v>
      </c>
      <c r="B1193" s="13" t="s">
        <v>63</v>
      </c>
      <c r="C1193" s="1">
        <v>7254</v>
      </c>
      <c r="D1193" s="1"/>
      <c r="E1193" s="1">
        <f>C1193+D1193</f>
        <v>7254</v>
      </c>
      <c r="F1193" s="1">
        <v>7253</v>
      </c>
      <c r="G1193" s="1"/>
      <c r="H1193" s="1">
        <f>F1193+G1193</f>
        <v>7253</v>
      </c>
      <c r="I1193" s="1"/>
      <c r="J1193" s="1"/>
      <c r="K1193" s="14">
        <f>F1193/C1193*100</f>
        <v>99.98621450234354</v>
      </c>
      <c r="L1193" s="14"/>
      <c r="M1193" s="14">
        <f>H1193/E1193*100</f>
        <v>99.98621450234354</v>
      </c>
    </row>
    <row r="1194" spans="1:13" ht="17.25" customHeight="1">
      <c r="A1194" s="44"/>
      <c r="B1194" s="13"/>
      <c r="C1194" s="1"/>
      <c r="D1194" s="1"/>
      <c r="E1194" s="1"/>
      <c r="F1194" s="1"/>
      <c r="G1194" s="1"/>
      <c r="H1194" s="1"/>
      <c r="I1194" s="1"/>
      <c r="J1194" s="1"/>
      <c r="K1194" s="14"/>
      <c r="L1194" s="14"/>
      <c r="M1194" s="14"/>
    </row>
    <row r="1195" spans="1:13" ht="17.25" customHeight="1">
      <c r="A1195" s="41" t="s">
        <v>243</v>
      </c>
      <c r="B1195" s="39" t="s">
        <v>90</v>
      </c>
      <c r="C1195" s="2">
        <f>SUM(C1196:C1197)</f>
        <v>2924500</v>
      </c>
      <c r="D1195" s="2">
        <f>D1199+D1203+D1207+D1213+D1219</f>
        <v>1134340</v>
      </c>
      <c r="E1195" s="2">
        <f>SUM(C1195:D1195)</f>
        <v>4058840</v>
      </c>
      <c r="F1195" s="2">
        <f>F1199+F1203+F1207+F1213+F1219</f>
        <v>2894500</v>
      </c>
      <c r="G1195" s="2">
        <f>G1199+G1203+G1207+G1213+G1219</f>
        <v>1134340</v>
      </c>
      <c r="H1195" s="2">
        <f>SUM(F1195:G1195)</f>
        <v>4028840</v>
      </c>
      <c r="I1195" s="2">
        <f>I1199+I1203+I1207+I1213+I1219</f>
        <v>0</v>
      </c>
      <c r="J1195" s="2">
        <f>J1199+J1203+J1207+J1213+J1219</f>
        <v>0</v>
      </c>
      <c r="K1195" s="33">
        <f aca="true" t="shared" si="256" ref="K1195:M1196">F1195/C1195*100</f>
        <v>98.97418362113181</v>
      </c>
      <c r="L1195" s="33">
        <f t="shared" si="256"/>
        <v>100</v>
      </c>
      <c r="M1195" s="33">
        <f t="shared" si="256"/>
        <v>99.2608725645751</v>
      </c>
    </row>
    <row r="1196" spans="1:13" s="29" customFormat="1" ht="17.25" customHeight="1">
      <c r="A1196" s="30" t="s">
        <v>188</v>
      </c>
      <c r="B1196" s="47"/>
      <c r="C1196" s="3">
        <f>SUM(C1200+C1204+C1208+C1214+C1220)</f>
        <v>2747500</v>
      </c>
      <c r="D1196" s="3">
        <f>SUM(D1200+D1204+D1208+D1214+D1220)</f>
        <v>1134340</v>
      </c>
      <c r="E1196" s="3">
        <f>SUM(C1196:D1196)</f>
        <v>3881840</v>
      </c>
      <c r="F1196" s="3">
        <f>SUM(F1200+F1204+F1208+F1214+F1220)</f>
        <v>2717500</v>
      </c>
      <c r="G1196" s="3">
        <f>SUM(G1200+G1204+G1208+G1214+G1220)</f>
        <v>1134340</v>
      </c>
      <c r="H1196" s="3">
        <f>SUM(F1196:G1196)</f>
        <v>3851840</v>
      </c>
      <c r="I1196" s="3">
        <f>SUM(I1200+I1204+I1208+I1214+I1220)</f>
        <v>0</v>
      </c>
      <c r="J1196" s="3">
        <f>SUM(J1200+J1204+J1208+J1214+J1220)</f>
        <v>0</v>
      </c>
      <c r="K1196" s="11">
        <f t="shared" si="256"/>
        <v>98.9080982711556</v>
      </c>
      <c r="L1196" s="11">
        <f t="shared" si="256"/>
        <v>100</v>
      </c>
      <c r="M1196" s="11">
        <f t="shared" si="256"/>
        <v>99.2271706201183</v>
      </c>
    </row>
    <row r="1197" spans="1:13" s="29" customFormat="1" ht="17.25" customHeight="1">
      <c r="A1197" s="3" t="s">
        <v>187</v>
      </c>
      <c r="B1197" s="47"/>
      <c r="C1197" s="3">
        <f>SUM(C1209+C1215)</f>
        <v>177000</v>
      </c>
      <c r="D1197" s="3">
        <f>SUM(D1209+D1215)</f>
        <v>0</v>
      </c>
      <c r="E1197" s="3">
        <f>SUM(C1197:D1197)</f>
        <v>177000</v>
      </c>
      <c r="F1197" s="3">
        <f>SUM(F1209+F1215)</f>
        <v>177000</v>
      </c>
      <c r="G1197" s="3">
        <f>SUM(G1209+G1215)</f>
        <v>0</v>
      </c>
      <c r="H1197" s="3">
        <f>SUM(F1197:G1197)</f>
        <v>177000</v>
      </c>
      <c r="I1197" s="3">
        <f>SUM(I1209+I1215)</f>
        <v>0</v>
      </c>
      <c r="J1197" s="3">
        <f>SUM(J1209+J1215)</f>
        <v>0</v>
      </c>
      <c r="K1197" s="11">
        <f>F1197/C1197*100</f>
        <v>100</v>
      </c>
      <c r="L1197" s="11"/>
      <c r="M1197" s="11">
        <f>H1197/E1197*100</f>
        <v>100</v>
      </c>
    </row>
    <row r="1198" spans="1:13" ht="17.25" customHeight="1">
      <c r="A1198" s="15"/>
      <c r="B1198" s="44"/>
      <c r="C1198" s="1"/>
      <c r="D1198" s="1"/>
      <c r="E1198" s="1"/>
      <c r="F1198" s="1"/>
      <c r="G1198" s="1"/>
      <c r="H1198" s="1"/>
      <c r="I1198" s="1"/>
      <c r="J1198" s="1"/>
      <c r="K1198" s="14"/>
      <c r="L1198" s="14"/>
      <c r="M1198" s="14"/>
    </row>
    <row r="1199" spans="1:13" s="42" customFormat="1" ht="17.25" customHeight="1">
      <c r="A1199" s="41" t="s">
        <v>107</v>
      </c>
      <c r="B1199" s="48">
        <v>92109</v>
      </c>
      <c r="C1199" s="2">
        <f>SUM(C1201:C1201)</f>
        <v>241000</v>
      </c>
      <c r="D1199" s="2">
        <f>SUM(D1201:D1201)</f>
        <v>254000</v>
      </c>
      <c r="E1199" s="2">
        <f>C1199+D1199</f>
        <v>495000</v>
      </c>
      <c r="F1199" s="2">
        <f>SUM(F1201:F1201)</f>
        <v>241000</v>
      </c>
      <c r="G1199" s="2">
        <f>SUM(G1201:G1201)</f>
        <v>254000</v>
      </c>
      <c r="H1199" s="2">
        <f>F1199+G1199</f>
        <v>495000</v>
      </c>
      <c r="I1199" s="2">
        <f>SUM(I1201:I1201)</f>
        <v>0</v>
      </c>
      <c r="J1199" s="2">
        <f>SUM(J1201:J1201)</f>
        <v>0</v>
      </c>
      <c r="K1199" s="33">
        <f aca="true" t="shared" si="257" ref="K1199:M1201">F1199/C1199*100</f>
        <v>100</v>
      </c>
      <c r="L1199" s="33">
        <f t="shared" si="257"/>
        <v>100</v>
      </c>
      <c r="M1199" s="33">
        <f t="shared" si="257"/>
        <v>100</v>
      </c>
    </row>
    <row r="1200" spans="1:13" s="29" customFormat="1" ht="17.25" customHeight="1">
      <c r="A1200" s="53" t="s">
        <v>188</v>
      </c>
      <c r="B1200" s="47"/>
      <c r="C1200" s="3">
        <f>SUM(C1201)</f>
        <v>241000</v>
      </c>
      <c r="D1200" s="3">
        <f>SUM(D1201)</f>
        <v>254000</v>
      </c>
      <c r="E1200" s="3">
        <f>SUM(C1200:D1200)</f>
        <v>495000</v>
      </c>
      <c r="F1200" s="3">
        <f>SUM(F1201)</f>
        <v>241000</v>
      </c>
      <c r="G1200" s="3">
        <f>SUM(G1201)</f>
        <v>254000</v>
      </c>
      <c r="H1200" s="3">
        <f>SUM(F1200:G1200)</f>
        <v>495000</v>
      </c>
      <c r="I1200" s="3">
        <f>SUM(I1201)</f>
        <v>0</v>
      </c>
      <c r="J1200" s="3">
        <f>SUM(J1201)</f>
        <v>0</v>
      </c>
      <c r="K1200" s="11">
        <f t="shared" si="257"/>
        <v>100</v>
      </c>
      <c r="L1200" s="11">
        <f t="shared" si="257"/>
        <v>100</v>
      </c>
      <c r="M1200" s="11">
        <f t="shared" si="257"/>
        <v>100</v>
      </c>
    </row>
    <row r="1201" spans="1:13" ht="17.25" customHeight="1">
      <c r="A1201" s="44" t="s">
        <v>279</v>
      </c>
      <c r="B1201" s="13" t="s">
        <v>89</v>
      </c>
      <c r="C1201" s="9">
        <v>241000</v>
      </c>
      <c r="D1201" s="9">
        <v>254000</v>
      </c>
      <c r="E1201" s="9">
        <f>SUM(C1201:D1201)</f>
        <v>495000</v>
      </c>
      <c r="F1201" s="9">
        <v>241000</v>
      </c>
      <c r="G1201" s="9">
        <v>254000</v>
      </c>
      <c r="H1201" s="9">
        <f>SUM(F1201:G1201)</f>
        <v>495000</v>
      </c>
      <c r="I1201" s="9"/>
      <c r="J1201" s="9"/>
      <c r="K1201" s="59">
        <f t="shared" si="257"/>
        <v>100</v>
      </c>
      <c r="L1201" s="59">
        <f t="shared" si="257"/>
        <v>100</v>
      </c>
      <c r="M1201" s="59">
        <f t="shared" si="257"/>
        <v>100</v>
      </c>
    </row>
    <row r="1202" spans="1:13" ht="17.25" customHeight="1">
      <c r="A1202" s="38"/>
      <c r="B1202" s="45"/>
      <c r="C1202" s="1"/>
      <c r="D1202" s="1"/>
      <c r="E1202" s="1"/>
      <c r="F1202" s="1"/>
      <c r="G1202" s="1"/>
      <c r="H1202" s="1"/>
      <c r="I1202" s="1"/>
      <c r="J1202" s="1"/>
      <c r="K1202" s="14"/>
      <c r="L1202" s="14"/>
      <c r="M1202" s="14"/>
    </row>
    <row r="1203" spans="1:13" s="42" customFormat="1" ht="17.25" customHeight="1">
      <c r="A1203" s="41" t="s">
        <v>280</v>
      </c>
      <c r="B1203" s="48">
        <v>92110</v>
      </c>
      <c r="C1203" s="2">
        <f>SUM(C1205:C1205)</f>
        <v>288500</v>
      </c>
      <c r="D1203" s="2">
        <f>SUM(D1205:D1205)</f>
        <v>50740</v>
      </c>
      <c r="E1203" s="2">
        <f>C1203+D1203</f>
        <v>339240</v>
      </c>
      <c r="F1203" s="2">
        <f>SUM(F1205:F1205)</f>
        <v>288500</v>
      </c>
      <c r="G1203" s="2">
        <f>SUM(G1205:G1205)</f>
        <v>50740</v>
      </c>
      <c r="H1203" s="2">
        <f>F1203+G1203</f>
        <v>339240</v>
      </c>
      <c r="I1203" s="2">
        <f>SUM(I1205:I1205)</f>
        <v>0</v>
      </c>
      <c r="J1203" s="2">
        <f>SUM(J1205:J1205)</f>
        <v>0</v>
      </c>
      <c r="K1203" s="33">
        <f aca="true" t="shared" si="258" ref="K1203:M1205">F1203/C1203*100</f>
        <v>100</v>
      </c>
      <c r="L1203" s="33">
        <f t="shared" si="258"/>
        <v>100</v>
      </c>
      <c r="M1203" s="33">
        <f t="shared" si="258"/>
        <v>100</v>
      </c>
    </row>
    <row r="1204" spans="1:13" s="29" customFormat="1" ht="17.25" customHeight="1">
      <c r="A1204" s="53" t="s">
        <v>188</v>
      </c>
      <c r="B1204" s="47"/>
      <c r="C1204" s="3">
        <f>SUM(C1205)</f>
        <v>288500</v>
      </c>
      <c r="D1204" s="3">
        <f>SUM(D1205)</f>
        <v>50740</v>
      </c>
      <c r="E1204" s="3">
        <f>SUM(C1204:D1204)</f>
        <v>339240</v>
      </c>
      <c r="F1204" s="3">
        <f>SUM(F1205)</f>
        <v>288500</v>
      </c>
      <c r="G1204" s="3">
        <f>SUM(G1205)</f>
        <v>50740</v>
      </c>
      <c r="H1204" s="3">
        <f>SUM(F1204:G1204)</f>
        <v>339240</v>
      </c>
      <c r="I1204" s="3">
        <f>SUM(I1205)</f>
        <v>0</v>
      </c>
      <c r="J1204" s="3">
        <f>SUM(J1205)</f>
        <v>0</v>
      </c>
      <c r="K1204" s="11">
        <f t="shared" si="258"/>
        <v>100</v>
      </c>
      <c r="L1204" s="11">
        <f t="shared" si="258"/>
        <v>100</v>
      </c>
      <c r="M1204" s="11">
        <f t="shared" si="258"/>
        <v>100</v>
      </c>
    </row>
    <row r="1205" spans="1:13" ht="17.25" customHeight="1">
      <c r="A1205" s="44" t="s">
        <v>279</v>
      </c>
      <c r="B1205" s="13" t="s">
        <v>89</v>
      </c>
      <c r="C1205" s="1">
        <v>288500</v>
      </c>
      <c r="D1205" s="1">
        <v>50740</v>
      </c>
      <c r="E1205" s="1">
        <f>C1205+D1205</f>
        <v>339240</v>
      </c>
      <c r="F1205" s="1">
        <v>288500</v>
      </c>
      <c r="G1205" s="1">
        <v>50740</v>
      </c>
      <c r="H1205" s="1">
        <f>F1205+G1205</f>
        <v>339240</v>
      </c>
      <c r="I1205" s="1"/>
      <c r="J1205" s="1"/>
      <c r="K1205" s="14">
        <f t="shared" si="258"/>
        <v>100</v>
      </c>
      <c r="L1205" s="14">
        <f t="shared" si="258"/>
        <v>100</v>
      </c>
      <c r="M1205" s="14">
        <f t="shared" si="258"/>
        <v>100</v>
      </c>
    </row>
    <row r="1206" spans="1:13" ht="17.25" customHeight="1">
      <c r="A1206" s="56"/>
      <c r="B1206" s="45"/>
      <c r="C1206" s="1"/>
      <c r="D1206" s="1"/>
      <c r="E1206" s="1"/>
      <c r="F1206" s="1"/>
      <c r="G1206" s="1"/>
      <c r="H1206" s="1"/>
      <c r="I1206" s="1"/>
      <c r="J1206" s="1"/>
      <c r="K1206" s="14"/>
      <c r="L1206" s="14"/>
      <c r="M1206" s="14"/>
    </row>
    <row r="1207" spans="1:13" s="42" customFormat="1" ht="17.25" customHeight="1">
      <c r="A1207" s="41" t="s">
        <v>20</v>
      </c>
      <c r="B1207" s="48">
        <v>92116</v>
      </c>
      <c r="C1207" s="2">
        <f>SUM(C1210:C1211)</f>
        <v>1302000</v>
      </c>
      <c r="D1207" s="2">
        <f>SUM(D1210:D1211)</f>
        <v>663500</v>
      </c>
      <c r="E1207" s="2">
        <f>SUM(C1207:D1207)</f>
        <v>1965500</v>
      </c>
      <c r="F1207" s="2">
        <f>SUM(F1210:F1211)</f>
        <v>1302000</v>
      </c>
      <c r="G1207" s="2">
        <f>SUM(G1210:G1211)</f>
        <v>663500</v>
      </c>
      <c r="H1207" s="2">
        <f>SUM(F1207:G1207)</f>
        <v>1965500</v>
      </c>
      <c r="I1207" s="2">
        <f>SUM(I1210:I1211)</f>
        <v>0</v>
      </c>
      <c r="J1207" s="2">
        <f>SUM(J1210:J1211)</f>
        <v>0</v>
      </c>
      <c r="K1207" s="33">
        <f aca="true" t="shared" si="259" ref="K1207:M1208">F1207/C1207*100</f>
        <v>100</v>
      </c>
      <c r="L1207" s="33">
        <f t="shared" si="259"/>
        <v>100</v>
      </c>
      <c r="M1207" s="33">
        <f t="shared" si="259"/>
        <v>100</v>
      </c>
    </row>
    <row r="1208" spans="1:13" s="29" customFormat="1" ht="17.25" customHeight="1">
      <c r="A1208" s="53" t="s">
        <v>188</v>
      </c>
      <c r="B1208" s="47"/>
      <c r="C1208" s="3">
        <f>SUM(C1210)</f>
        <v>1255000</v>
      </c>
      <c r="D1208" s="3">
        <f>SUM(D1210)</f>
        <v>663500</v>
      </c>
      <c r="E1208" s="3">
        <f>SUM(C1208:D1208)</f>
        <v>1918500</v>
      </c>
      <c r="F1208" s="3">
        <f>SUM(F1210)</f>
        <v>1255000</v>
      </c>
      <c r="G1208" s="3">
        <f>SUM(G1210)</f>
        <v>663500</v>
      </c>
      <c r="H1208" s="3">
        <f>SUM(F1208:G1208)</f>
        <v>1918500</v>
      </c>
      <c r="I1208" s="3">
        <f>SUM(I1210)</f>
        <v>0</v>
      </c>
      <c r="J1208" s="3">
        <f>SUM(J1210)</f>
        <v>0</v>
      </c>
      <c r="K1208" s="11">
        <f t="shared" si="259"/>
        <v>100</v>
      </c>
      <c r="L1208" s="11">
        <f t="shared" si="259"/>
        <v>100</v>
      </c>
      <c r="M1208" s="11">
        <f t="shared" si="259"/>
        <v>100</v>
      </c>
    </row>
    <row r="1209" spans="1:13" s="29" customFormat="1" ht="17.25" customHeight="1">
      <c r="A1209" s="43" t="s">
        <v>187</v>
      </c>
      <c r="B1209" s="47"/>
      <c r="C1209" s="3">
        <f>SUM(C1211)</f>
        <v>47000</v>
      </c>
      <c r="D1209" s="3">
        <f>SUM(D1211)</f>
        <v>0</v>
      </c>
      <c r="E1209" s="3">
        <f>SUM(C1209:D1209)</f>
        <v>47000</v>
      </c>
      <c r="F1209" s="3">
        <f>SUM(F1211)</f>
        <v>47000</v>
      </c>
      <c r="G1209" s="3">
        <f>SUM(G1211)</f>
        <v>0</v>
      </c>
      <c r="H1209" s="3">
        <f>SUM(F1209:G1209)</f>
        <v>47000</v>
      </c>
      <c r="I1209" s="3">
        <f>SUM(I1211)</f>
        <v>0</v>
      </c>
      <c r="J1209" s="3">
        <f>SUM(J1211)</f>
        <v>0</v>
      </c>
      <c r="K1209" s="11">
        <f>F1209/C1209*100</f>
        <v>100</v>
      </c>
      <c r="L1209" s="11"/>
      <c r="M1209" s="11">
        <f>H1209/E1209*100</f>
        <v>100</v>
      </c>
    </row>
    <row r="1210" spans="1:13" ht="17.25" customHeight="1">
      <c r="A1210" s="44" t="s">
        <v>279</v>
      </c>
      <c r="B1210" s="13" t="s">
        <v>89</v>
      </c>
      <c r="C1210" s="1">
        <v>1255000</v>
      </c>
      <c r="D1210" s="1">
        <v>663500</v>
      </c>
      <c r="E1210" s="1">
        <f>C1210+D1210</f>
        <v>1918500</v>
      </c>
      <c r="F1210" s="1">
        <v>1255000</v>
      </c>
      <c r="G1210" s="1">
        <v>663500</v>
      </c>
      <c r="H1210" s="1">
        <f>F1210+G1210</f>
        <v>1918500</v>
      </c>
      <c r="I1210" s="1"/>
      <c r="J1210" s="1"/>
      <c r="K1210" s="14">
        <f>F1210/C1210*100</f>
        <v>100</v>
      </c>
      <c r="L1210" s="14">
        <f>G1210/D1210*100</f>
        <v>100</v>
      </c>
      <c r="M1210" s="14">
        <f>H1210/E1210*100</f>
        <v>100</v>
      </c>
    </row>
    <row r="1211" spans="1:13" ht="17.25" customHeight="1">
      <c r="A1211" s="44" t="s">
        <v>169</v>
      </c>
      <c r="B1211" s="13" t="s">
        <v>170</v>
      </c>
      <c r="C1211" s="1">
        <v>47000</v>
      </c>
      <c r="D1211" s="1"/>
      <c r="E1211" s="1">
        <f>C1211+D1211</f>
        <v>47000</v>
      </c>
      <c r="F1211" s="1">
        <v>47000</v>
      </c>
      <c r="G1211" s="1"/>
      <c r="H1211" s="1">
        <f>F1211+G1211</f>
        <v>47000</v>
      </c>
      <c r="I1211" s="1"/>
      <c r="J1211" s="1"/>
      <c r="K1211" s="14">
        <f>F1211/C1211*100</f>
        <v>100</v>
      </c>
      <c r="L1211" s="14"/>
      <c r="M1211" s="14">
        <f>H1211/E1211*100</f>
        <v>100</v>
      </c>
    </row>
    <row r="1212" spans="1:13" ht="17.25" customHeight="1">
      <c r="A1212" s="15"/>
      <c r="B1212" s="45"/>
      <c r="C1212" s="1"/>
      <c r="D1212" s="1"/>
      <c r="E1212" s="1"/>
      <c r="F1212" s="1"/>
      <c r="G1212" s="1"/>
      <c r="H1212" s="1"/>
      <c r="I1212" s="1"/>
      <c r="J1212" s="1"/>
      <c r="K1212" s="14"/>
      <c r="L1212" s="14"/>
      <c r="M1212" s="14"/>
    </row>
    <row r="1213" spans="1:13" s="42" customFormat="1" ht="17.25" customHeight="1">
      <c r="A1213" s="41" t="s">
        <v>19</v>
      </c>
      <c r="B1213" s="48">
        <v>92118</v>
      </c>
      <c r="C1213" s="2">
        <f>SUM(C1216:C1217)</f>
        <v>893000</v>
      </c>
      <c r="D1213" s="2">
        <f>SUM(D1216:D1217)</f>
        <v>166100</v>
      </c>
      <c r="E1213" s="2">
        <f>SUM(C1213:D1213)</f>
        <v>1059100</v>
      </c>
      <c r="F1213" s="2">
        <f>SUM(F1216:F1217)</f>
        <v>893000</v>
      </c>
      <c r="G1213" s="2">
        <f>SUM(G1216:G1217)</f>
        <v>166100</v>
      </c>
      <c r="H1213" s="2">
        <f>SUM(F1213:G1213)</f>
        <v>1059100</v>
      </c>
      <c r="I1213" s="2">
        <f>SUM(I1216:I1217)</f>
        <v>0</v>
      </c>
      <c r="J1213" s="2">
        <f>SUM(J1216:J1217)</f>
        <v>0</v>
      </c>
      <c r="K1213" s="33">
        <f aca="true" t="shared" si="260" ref="K1213:M1214">F1213/C1213*100</f>
        <v>100</v>
      </c>
      <c r="L1213" s="33">
        <f t="shared" si="260"/>
        <v>100</v>
      </c>
      <c r="M1213" s="33">
        <f t="shared" si="260"/>
        <v>100</v>
      </c>
    </row>
    <row r="1214" spans="1:13" s="29" customFormat="1" ht="17.25" customHeight="1">
      <c r="A1214" s="53" t="s">
        <v>188</v>
      </c>
      <c r="B1214" s="47"/>
      <c r="C1214" s="3">
        <f>SUM(C1216)</f>
        <v>763000</v>
      </c>
      <c r="D1214" s="3">
        <f>SUM(D1216)</f>
        <v>166100</v>
      </c>
      <c r="E1214" s="3">
        <f>SUM(C1214:D1214)</f>
        <v>929100</v>
      </c>
      <c r="F1214" s="3">
        <f>SUM(F1216)</f>
        <v>763000</v>
      </c>
      <c r="G1214" s="3">
        <f>SUM(G1216)</f>
        <v>166100</v>
      </c>
      <c r="H1214" s="3">
        <f>SUM(F1214:G1214)</f>
        <v>929100</v>
      </c>
      <c r="I1214" s="3">
        <f>SUM(I1216)</f>
        <v>0</v>
      </c>
      <c r="J1214" s="3">
        <f>SUM(J1216)</f>
        <v>0</v>
      </c>
      <c r="K1214" s="11">
        <f t="shared" si="260"/>
        <v>100</v>
      </c>
      <c r="L1214" s="11">
        <f t="shared" si="260"/>
        <v>100</v>
      </c>
      <c r="M1214" s="11">
        <f t="shared" si="260"/>
        <v>100</v>
      </c>
    </row>
    <row r="1215" spans="1:13" s="29" customFormat="1" ht="17.25" customHeight="1">
      <c r="A1215" s="43" t="s">
        <v>187</v>
      </c>
      <c r="B1215" s="47"/>
      <c r="C1215" s="3">
        <f>SUM(C1217)</f>
        <v>130000</v>
      </c>
      <c r="D1215" s="3">
        <f>SUM(D1217)</f>
        <v>0</v>
      </c>
      <c r="E1215" s="3">
        <f>SUM(C1215:D1215)</f>
        <v>130000</v>
      </c>
      <c r="F1215" s="3">
        <f>SUM(F1217)</f>
        <v>130000</v>
      </c>
      <c r="G1215" s="3">
        <f>SUM(G1217)</f>
        <v>0</v>
      </c>
      <c r="H1215" s="3">
        <f>SUM(F1215:G1215)</f>
        <v>130000</v>
      </c>
      <c r="I1215" s="3">
        <f>SUM(I1217)</f>
        <v>0</v>
      </c>
      <c r="J1215" s="3">
        <f>SUM(J1217)</f>
        <v>0</v>
      </c>
      <c r="K1215" s="11">
        <f>F1215/C1215*100</f>
        <v>100</v>
      </c>
      <c r="L1215" s="11"/>
      <c r="M1215" s="11">
        <f>H1215/E1215*100</f>
        <v>100</v>
      </c>
    </row>
    <row r="1216" spans="1:13" ht="17.25" customHeight="1">
      <c r="A1216" s="44" t="s">
        <v>279</v>
      </c>
      <c r="B1216" s="13" t="s">
        <v>89</v>
      </c>
      <c r="C1216" s="1">
        <v>763000</v>
      </c>
      <c r="D1216" s="1">
        <v>166100</v>
      </c>
      <c r="E1216" s="1">
        <f>C1216+D1216</f>
        <v>929100</v>
      </c>
      <c r="F1216" s="1">
        <v>763000</v>
      </c>
      <c r="G1216" s="1">
        <v>166100</v>
      </c>
      <c r="H1216" s="1">
        <f>F1216+G1216</f>
        <v>929100</v>
      </c>
      <c r="I1216" s="1"/>
      <c r="J1216" s="1"/>
      <c r="K1216" s="14">
        <f>F1216/C1216*100</f>
        <v>100</v>
      </c>
      <c r="L1216" s="14">
        <f>G1216/D1216*100</f>
        <v>100</v>
      </c>
      <c r="M1216" s="14">
        <f>H1216/E1216*100</f>
        <v>100</v>
      </c>
    </row>
    <row r="1217" spans="1:13" ht="17.25" customHeight="1">
      <c r="A1217" s="44" t="s">
        <v>169</v>
      </c>
      <c r="B1217" s="13" t="s">
        <v>170</v>
      </c>
      <c r="C1217" s="1">
        <v>130000</v>
      </c>
      <c r="D1217" s="1"/>
      <c r="E1217" s="1">
        <f>C1217+D1217</f>
        <v>130000</v>
      </c>
      <c r="F1217" s="1">
        <v>130000</v>
      </c>
      <c r="G1217" s="1"/>
      <c r="H1217" s="1">
        <f>F1217+G1217</f>
        <v>130000</v>
      </c>
      <c r="I1217" s="1"/>
      <c r="J1217" s="1"/>
      <c r="K1217" s="14">
        <f>F1217/C1217*100</f>
        <v>100</v>
      </c>
      <c r="L1217" s="14"/>
      <c r="M1217" s="14">
        <f>H1217/E1217*100</f>
        <v>100</v>
      </c>
    </row>
    <row r="1218" spans="1:13" ht="17.25" customHeight="1">
      <c r="A1218" s="44"/>
      <c r="B1218" s="13"/>
      <c r="C1218" s="1"/>
      <c r="D1218" s="1"/>
      <c r="E1218" s="1"/>
      <c r="F1218" s="1"/>
      <c r="G1218" s="1"/>
      <c r="H1218" s="1"/>
      <c r="I1218" s="1"/>
      <c r="J1218" s="1"/>
      <c r="K1218" s="14"/>
      <c r="L1218" s="14"/>
      <c r="M1218" s="14"/>
    </row>
    <row r="1219" spans="1:13" s="42" customFormat="1" ht="17.25" customHeight="1">
      <c r="A1219" s="41" t="s">
        <v>142</v>
      </c>
      <c r="B1219" s="48">
        <v>92120</v>
      </c>
      <c r="C1219" s="2">
        <f>SUM(C1221:C1222)</f>
        <v>200000</v>
      </c>
      <c r="D1219" s="2">
        <f>SUM(D1221:D1222)</f>
        <v>0</v>
      </c>
      <c r="E1219" s="2">
        <f>C1219+D1219</f>
        <v>200000</v>
      </c>
      <c r="F1219" s="2">
        <f>SUM(F1221:F1222)</f>
        <v>170000</v>
      </c>
      <c r="G1219" s="2">
        <f>SUM(G1221:G1222)</f>
        <v>0</v>
      </c>
      <c r="H1219" s="2">
        <f>F1219+G1219</f>
        <v>170000</v>
      </c>
      <c r="I1219" s="2">
        <f>SUM(I1221:I1222)</f>
        <v>0</v>
      </c>
      <c r="J1219" s="2">
        <f>SUM(J1221:J1222)</f>
        <v>0</v>
      </c>
      <c r="K1219" s="33">
        <f>F1219/C1219*100</f>
        <v>85</v>
      </c>
      <c r="L1219" s="33"/>
      <c r="M1219" s="33">
        <f>H1219/E1219*100</f>
        <v>85</v>
      </c>
    </row>
    <row r="1220" spans="1:13" s="29" customFormat="1" ht="17.25" customHeight="1">
      <c r="A1220" s="53" t="s">
        <v>188</v>
      </c>
      <c r="B1220" s="47"/>
      <c r="C1220" s="3">
        <f>SUM(C1221:C1222)</f>
        <v>200000</v>
      </c>
      <c r="D1220" s="3">
        <f>SUM(D1221:D1222)</f>
        <v>0</v>
      </c>
      <c r="E1220" s="3">
        <f>SUM(C1220:D1220)</f>
        <v>200000</v>
      </c>
      <c r="F1220" s="3">
        <f>SUM(F1221:F1222)</f>
        <v>170000</v>
      </c>
      <c r="G1220" s="3">
        <f>SUM(G1221:G1222)</f>
        <v>0</v>
      </c>
      <c r="H1220" s="3">
        <f>SUM(F1220:G1220)</f>
        <v>170000</v>
      </c>
      <c r="I1220" s="3">
        <f>SUM(I1221:I1222)</f>
        <v>0</v>
      </c>
      <c r="J1220" s="3">
        <f>SUM(J1221:J1222)</f>
        <v>0</v>
      </c>
      <c r="K1220" s="11">
        <f>F1220/C1220*100</f>
        <v>85</v>
      </c>
      <c r="L1220" s="11"/>
      <c r="M1220" s="11">
        <f>H1220/E1220*100</f>
        <v>85</v>
      </c>
    </row>
    <row r="1221" spans="1:13" ht="17.25" customHeight="1">
      <c r="A1221" s="44" t="s">
        <v>279</v>
      </c>
      <c r="B1221" s="13" t="s">
        <v>89</v>
      </c>
      <c r="C1221" s="1">
        <v>50000</v>
      </c>
      <c r="D1221" s="1"/>
      <c r="E1221" s="1">
        <f>C1221+D1221</f>
        <v>50000</v>
      </c>
      <c r="F1221" s="1">
        <v>50000</v>
      </c>
      <c r="G1221" s="1"/>
      <c r="H1221" s="1">
        <f>F1221+G1221</f>
        <v>50000</v>
      </c>
      <c r="I1221" s="1"/>
      <c r="J1221" s="1"/>
      <c r="K1221" s="14">
        <f>F1221/C1221*100</f>
        <v>100</v>
      </c>
      <c r="L1221" s="14"/>
      <c r="M1221" s="14">
        <f>H1221/E1221*100</f>
        <v>100</v>
      </c>
    </row>
    <row r="1222" spans="1:13" ht="17.25" customHeight="1">
      <c r="A1222" s="44" t="s">
        <v>143</v>
      </c>
      <c r="B1222" s="13" t="s">
        <v>67</v>
      </c>
      <c r="C1222" s="1">
        <v>150000</v>
      </c>
      <c r="D1222" s="1"/>
      <c r="E1222" s="1">
        <f>C1222+D1222</f>
        <v>150000</v>
      </c>
      <c r="F1222" s="1">
        <v>120000</v>
      </c>
      <c r="G1222" s="1"/>
      <c r="H1222" s="1">
        <f>F1222+G1222</f>
        <v>120000</v>
      </c>
      <c r="I1222" s="1"/>
      <c r="J1222" s="1"/>
      <c r="K1222" s="14">
        <f>F1222/C1222*100</f>
        <v>80</v>
      </c>
      <c r="L1222" s="14"/>
      <c r="M1222" s="14">
        <f>H1222/E1222*100</f>
        <v>80</v>
      </c>
    </row>
    <row r="1223" ht="17.25" customHeight="1"/>
    <row r="1224" ht="17.25" customHeight="1">
      <c r="M1224" s="70"/>
    </row>
    <row r="1225" ht="17.25" customHeight="1">
      <c r="M1225" s="70"/>
    </row>
    <row r="1226" ht="17.25" customHeight="1">
      <c r="M1226" s="70"/>
    </row>
    <row r="1227" spans="1:13" ht="17.25" customHeight="1">
      <c r="A1227" s="71"/>
      <c r="B1227" s="72"/>
      <c r="C1227" s="8"/>
      <c r="D1227" s="8"/>
      <c r="E1227" s="8"/>
      <c r="F1227" s="8"/>
      <c r="G1227" s="8"/>
      <c r="H1227" s="8"/>
      <c r="I1227" s="73"/>
      <c r="J1227" s="73"/>
      <c r="K1227" s="73"/>
      <c r="L1227" s="73"/>
      <c r="M1227" s="74"/>
    </row>
    <row r="1228" spans="1:13" ht="17.25" customHeight="1">
      <c r="A1228" s="8"/>
      <c r="B1228" s="72"/>
      <c r="C1228" s="8"/>
      <c r="D1228" s="8"/>
      <c r="E1228" s="8"/>
      <c r="F1228" s="8"/>
      <c r="G1228" s="8"/>
      <c r="H1228" s="8"/>
      <c r="I1228" s="73"/>
      <c r="J1228" s="73"/>
      <c r="K1228" s="73"/>
      <c r="L1228" s="73"/>
      <c r="M1228" s="74"/>
    </row>
    <row r="1229" spans="1:13" ht="17.25" customHeight="1">
      <c r="A1229" s="8"/>
      <c r="B1229" s="72"/>
      <c r="C1229" s="8"/>
      <c r="D1229" s="8"/>
      <c r="E1229" s="8"/>
      <c r="F1229" s="8"/>
      <c r="G1229" s="8"/>
      <c r="H1229" s="8"/>
      <c r="I1229" s="73"/>
      <c r="J1229" s="73"/>
      <c r="K1229" s="73"/>
      <c r="L1229" s="73"/>
      <c r="M1229" s="74"/>
    </row>
    <row r="1230" spans="1:13" ht="17.25" customHeight="1">
      <c r="A1230" s="8"/>
      <c r="B1230" s="72"/>
      <c r="C1230" s="8"/>
      <c r="D1230" s="8"/>
      <c r="E1230" s="8"/>
      <c r="F1230" s="8"/>
      <c r="G1230" s="8"/>
      <c r="H1230" s="8"/>
      <c r="I1230" s="73"/>
      <c r="J1230" s="73"/>
      <c r="K1230" s="73"/>
      <c r="L1230" s="73"/>
      <c r="M1230" s="74"/>
    </row>
    <row r="1231" spans="1:13" ht="17.25" customHeight="1">
      <c r="A1231" s="8"/>
      <c r="B1231" s="72"/>
      <c r="C1231" s="8"/>
      <c r="D1231" s="8"/>
      <c r="E1231" s="8"/>
      <c r="F1231" s="8"/>
      <c r="G1231" s="8"/>
      <c r="H1231" s="8"/>
      <c r="I1231" s="73"/>
      <c r="J1231" s="73"/>
      <c r="K1231" s="73"/>
      <c r="L1231" s="73"/>
      <c r="M1231" s="74"/>
    </row>
    <row r="1232" spans="1:13" ht="17.25" customHeight="1">
      <c r="A1232" s="8"/>
      <c r="B1232" s="72"/>
      <c r="C1232" s="8"/>
      <c r="D1232" s="8"/>
      <c r="E1232" s="8"/>
      <c r="F1232" s="8"/>
      <c r="G1232" s="8"/>
      <c r="H1232" s="8"/>
      <c r="I1232" s="73"/>
      <c r="J1232" s="73"/>
      <c r="K1232" s="73"/>
      <c r="L1232" s="73"/>
      <c r="M1232" s="74"/>
    </row>
    <row r="1233" spans="1:13" ht="17.25" customHeight="1">
      <c r="A1233" s="8"/>
      <c r="B1233" s="72"/>
      <c r="C1233" s="8"/>
      <c r="D1233" s="8"/>
      <c r="E1233" s="8"/>
      <c r="F1233" s="8"/>
      <c r="G1233" s="8"/>
      <c r="H1233" s="8"/>
      <c r="I1233" s="73"/>
      <c r="J1233" s="73"/>
      <c r="K1233" s="73"/>
      <c r="L1233" s="73"/>
      <c r="M1233" s="74"/>
    </row>
    <row r="1234" spans="1:13" ht="17.25" customHeight="1">
      <c r="A1234" s="8"/>
      <c r="B1234" s="72"/>
      <c r="C1234" s="8"/>
      <c r="D1234" s="8"/>
      <c r="E1234" s="8"/>
      <c r="F1234" s="8"/>
      <c r="G1234" s="8"/>
      <c r="H1234" s="8"/>
      <c r="I1234" s="73"/>
      <c r="J1234" s="73"/>
      <c r="K1234" s="73"/>
      <c r="L1234" s="73"/>
      <c r="M1234" s="74"/>
    </row>
    <row r="1235" spans="1:13" ht="17.25" customHeight="1">
      <c r="A1235" s="8"/>
      <c r="B1235" s="72"/>
      <c r="C1235" s="8"/>
      <c r="D1235" s="8"/>
      <c r="E1235" s="8"/>
      <c r="F1235" s="8"/>
      <c r="G1235" s="8"/>
      <c r="H1235" s="8"/>
      <c r="I1235" s="73"/>
      <c r="J1235" s="73"/>
      <c r="K1235" s="73"/>
      <c r="L1235" s="73"/>
      <c r="M1235" s="74"/>
    </row>
    <row r="1236" spans="1:13" ht="17.25" customHeight="1">
      <c r="A1236" s="8"/>
      <c r="B1236" s="72"/>
      <c r="C1236" s="8"/>
      <c r="D1236" s="8"/>
      <c r="E1236" s="8"/>
      <c r="F1236" s="8"/>
      <c r="G1236" s="8"/>
      <c r="H1236" s="8"/>
      <c r="I1236" s="73"/>
      <c r="J1236" s="73"/>
      <c r="K1236" s="73"/>
      <c r="L1236" s="73"/>
      <c r="M1236" s="74"/>
    </row>
    <row r="1237" spans="1:13" ht="17.25" customHeight="1">
      <c r="A1237" s="84"/>
      <c r="B1237" s="84"/>
      <c r="C1237" s="84"/>
      <c r="D1237" s="84"/>
      <c r="E1237" s="84"/>
      <c r="F1237" s="84"/>
      <c r="G1237" s="84"/>
      <c r="H1237" s="84"/>
      <c r="I1237" s="84"/>
      <c r="J1237" s="84"/>
      <c r="K1237" s="84"/>
      <c r="L1237" s="84"/>
      <c r="M1237" s="84"/>
    </row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9.5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.75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6.5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>
      <c r="M2308" s="70"/>
    </row>
    <row r="2309" ht="18" customHeight="1">
      <c r="M2309" s="70"/>
    </row>
    <row r="2310" ht="18" customHeight="1">
      <c r="M2310" s="70"/>
    </row>
    <row r="2311" ht="18" customHeight="1">
      <c r="M2311" s="70"/>
    </row>
    <row r="2312" ht="18" customHeight="1">
      <c r="M2312" s="70"/>
    </row>
    <row r="2313" ht="18" customHeight="1">
      <c r="M2313" s="70"/>
    </row>
    <row r="2314" ht="18" customHeight="1">
      <c r="M2314" s="70"/>
    </row>
    <row r="2315" ht="18" customHeight="1">
      <c r="M2315" s="70"/>
    </row>
    <row r="2316" ht="18" customHeight="1">
      <c r="M2316" s="70"/>
    </row>
    <row r="2317" ht="18" customHeight="1">
      <c r="M2317" s="70"/>
    </row>
    <row r="2318" ht="18" customHeight="1">
      <c r="M2318" s="70"/>
    </row>
    <row r="2319" ht="18" customHeight="1">
      <c r="M2319" s="70"/>
    </row>
    <row r="2320" ht="18" customHeight="1">
      <c r="M2320" s="70"/>
    </row>
    <row r="2321" ht="18" customHeight="1">
      <c r="M2321" s="70"/>
    </row>
    <row r="2322" ht="18" customHeight="1">
      <c r="M2322" s="70"/>
    </row>
    <row r="2323" ht="18" customHeight="1">
      <c r="M2323" s="70"/>
    </row>
    <row r="2324" ht="18" customHeight="1">
      <c r="M2324" s="70"/>
    </row>
    <row r="2325" ht="18" customHeight="1">
      <c r="M2325" s="70"/>
    </row>
    <row r="2326" ht="18" customHeight="1">
      <c r="M2326" s="70"/>
    </row>
    <row r="2327" ht="18" customHeight="1">
      <c r="M2327" s="70"/>
    </row>
    <row r="2328" ht="18" customHeight="1">
      <c r="M2328" s="70"/>
    </row>
    <row r="2329" ht="18" customHeight="1">
      <c r="M2329" s="70"/>
    </row>
    <row r="2330" ht="18" customHeight="1">
      <c r="M2330" s="70"/>
    </row>
    <row r="2331" ht="18" customHeight="1">
      <c r="M2331" s="70"/>
    </row>
    <row r="2332" ht="18" customHeight="1">
      <c r="M2332" s="70"/>
    </row>
    <row r="2333" ht="18" customHeight="1">
      <c r="M2333" s="70"/>
    </row>
    <row r="2334" ht="18" customHeight="1">
      <c r="M2334" s="70"/>
    </row>
    <row r="2335" ht="18" customHeight="1">
      <c r="M2335" s="70"/>
    </row>
    <row r="2336" ht="18" customHeight="1">
      <c r="M2336" s="70"/>
    </row>
    <row r="2337" ht="18" customHeight="1">
      <c r="M2337" s="70"/>
    </row>
    <row r="2338" ht="18" customHeight="1">
      <c r="M2338" s="70"/>
    </row>
    <row r="2339" ht="18" customHeight="1">
      <c r="M2339" s="70"/>
    </row>
    <row r="2340" ht="18" customHeight="1">
      <c r="M2340" s="70"/>
    </row>
    <row r="2341" ht="18" customHeight="1">
      <c r="M2341" s="70"/>
    </row>
    <row r="2342" ht="18" customHeight="1">
      <c r="M2342" s="70"/>
    </row>
    <row r="2343" ht="18" customHeight="1">
      <c r="M2343" s="70"/>
    </row>
    <row r="2344" ht="18" customHeight="1">
      <c r="M2344" s="70"/>
    </row>
    <row r="2345" ht="18" customHeight="1">
      <c r="M2345" s="70"/>
    </row>
    <row r="2346" ht="18" customHeight="1">
      <c r="M2346" s="70"/>
    </row>
    <row r="2347" ht="18" customHeight="1">
      <c r="M2347" s="70"/>
    </row>
    <row r="2348" ht="18" customHeight="1">
      <c r="M2348" s="70"/>
    </row>
    <row r="2349" ht="18" customHeight="1">
      <c r="M2349" s="70"/>
    </row>
    <row r="2350" ht="18" customHeight="1">
      <c r="M2350" s="70"/>
    </row>
    <row r="2351" ht="18" customHeight="1">
      <c r="M2351" s="70"/>
    </row>
    <row r="2352" ht="18" customHeight="1">
      <c r="M2352" s="70"/>
    </row>
    <row r="2353" ht="18" customHeight="1">
      <c r="M2353" s="70"/>
    </row>
    <row r="2354" ht="18" customHeight="1">
      <c r="M2354" s="70"/>
    </row>
    <row r="2355" ht="18" customHeight="1">
      <c r="M2355" s="70"/>
    </row>
    <row r="2356" ht="18" customHeight="1">
      <c r="M2356" s="70"/>
    </row>
    <row r="2357" ht="18" customHeight="1">
      <c r="M2357" s="70"/>
    </row>
    <row r="2358" ht="18" customHeight="1">
      <c r="M2358" s="70"/>
    </row>
    <row r="2359" ht="18" customHeight="1">
      <c r="M2359" s="70"/>
    </row>
    <row r="2360" ht="18" customHeight="1">
      <c r="M2360" s="70"/>
    </row>
    <row r="2361" ht="18" customHeight="1">
      <c r="M2361" s="70"/>
    </row>
    <row r="2362" ht="18" customHeight="1">
      <c r="M2362" s="70"/>
    </row>
    <row r="2363" ht="18" customHeight="1">
      <c r="M2363" s="70"/>
    </row>
    <row r="2364" ht="18" customHeight="1">
      <c r="M2364" s="70"/>
    </row>
    <row r="2365" ht="18" customHeight="1">
      <c r="M2365" s="70"/>
    </row>
    <row r="2366" ht="18" customHeight="1">
      <c r="M2366" s="70"/>
    </row>
    <row r="2367" ht="18" customHeight="1">
      <c r="M2367" s="70"/>
    </row>
    <row r="2368" ht="18" customHeight="1">
      <c r="M2368" s="70"/>
    </row>
    <row r="2369" ht="18" customHeight="1">
      <c r="M2369" s="70"/>
    </row>
    <row r="2370" ht="18" customHeight="1">
      <c r="M2370" s="70"/>
    </row>
    <row r="2371" ht="18" customHeight="1">
      <c r="M2371" s="70"/>
    </row>
    <row r="2372" ht="18" customHeight="1">
      <c r="M2372" s="70"/>
    </row>
    <row r="2373" ht="18" customHeight="1">
      <c r="M2373" s="70"/>
    </row>
    <row r="2374" ht="18" customHeight="1">
      <c r="M2374" s="70"/>
    </row>
    <row r="2375" ht="18" customHeight="1">
      <c r="M2375" s="70"/>
    </row>
    <row r="2376" ht="18" customHeight="1">
      <c r="M2376" s="70"/>
    </row>
    <row r="2377" ht="18" customHeight="1">
      <c r="M2377" s="70"/>
    </row>
    <row r="2378" ht="18" customHeight="1">
      <c r="M2378" s="70"/>
    </row>
    <row r="2379" ht="18" customHeight="1">
      <c r="M2379" s="70"/>
    </row>
    <row r="2380" ht="18" customHeight="1">
      <c r="M2380" s="70"/>
    </row>
    <row r="2381" ht="18" customHeight="1">
      <c r="M2381" s="70"/>
    </row>
    <row r="2382" ht="18" customHeight="1">
      <c r="M2382" s="70"/>
    </row>
    <row r="2383" ht="18" customHeight="1">
      <c r="M2383" s="70"/>
    </row>
    <row r="2384" ht="18" customHeight="1">
      <c r="M2384" s="70"/>
    </row>
    <row r="2385" ht="18" customHeight="1">
      <c r="M2385" s="70"/>
    </row>
    <row r="2386" ht="18" customHeight="1">
      <c r="M2386" s="70"/>
    </row>
    <row r="2387" ht="18" customHeight="1">
      <c r="M2387" s="70"/>
    </row>
    <row r="2388" ht="18" customHeight="1">
      <c r="M2388" s="70"/>
    </row>
    <row r="2389" ht="18" customHeight="1">
      <c r="M2389" s="70"/>
    </row>
    <row r="2390" ht="18" customHeight="1">
      <c r="M2390" s="70"/>
    </row>
    <row r="2391" ht="18" customHeight="1">
      <c r="M2391" s="70"/>
    </row>
    <row r="2392" ht="18" customHeight="1">
      <c r="M2392" s="70"/>
    </row>
    <row r="2393" ht="18" customHeight="1">
      <c r="M2393" s="70"/>
    </row>
    <row r="2394" ht="18" customHeight="1">
      <c r="M2394" s="70"/>
    </row>
    <row r="2395" ht="18" customHeight="1">
      <c r="M2395" s="70"/>
    </row>
    <row r="2396" ht="18" customHeight="1">
      <c r="M2396" s="70"/>
    </row>
    <row r="2397" ht="18" customHeight="1">
      <c r="M2397" s="70"/>
    </row>
    <row r="2398" ht="18" customHeight="1">
      <c r="M2398" s="70"/>
    </row>
    <row r="2399" ht="18" customHeight="1">
      <c r="M2399" s="70"/>
    </row>
    <row r="2400" ht="18" customHeight="1">
      <c r="M2400" s="70"/>
    </row>
    <row r="2401" ht="18" customHeight="1">
      <c r="M2401" s="70"/>
    </row>
    <row r="2402" ht="18" customHeight="1">
      <c r="M2402" s="70"/>
    </row>
    <row r="2403" ht="18" customHeight="1">
      <c r="M2403" s="70"/>
    </row>
    <row r="2404" ht="18" customHeight="1">
      <c r="M2404" s="70"/>
    </row>
    <row r="2405" ht="18" customHeight="1">
      <c r="M2405" s="70"/>
    </row>
    <row r="2406" ht="18" customHeight="1">
      <c r="M2406" s="70"/>
    </row>
    <row r="2407" ht="18" customHeight="1">
      <c r="M2407" s="70"/>
    </row>
    <row r="2408" ht="18" customHeight="1">
      <c r="M2408" s="70"/>
    </row>
    <row r="2409" ht="18" customHeight="1">
      <c r="M2409" s="70"/>
    </row>
    <row r="2410" ht="18" customHeight="1">
      <c r="M2410" s="70"/>
    </row>
    <row r="2411" ht="18" customHeight="1">
      <c r="M2411" s="70"/>
    </row>
    <row r="2412" ht="18" customHeight="1">
      <c r="M2412" s="70"/>
    </row>
    <row r="2413" ht="18" customHeight="1">
      <c r="M2413" s="70"/>
    </row>
    <row r="2414" ht="18" customHeight="1">
      <c r="M2414" s="70"/>
    </row>
    <row r="2415" ht="18" customHeight="1">
      <c r="M2415" s="70"/>
    </row>
    <row r="2416" ht="18" customHeight="1">
      <c r="M2416" s="70"/>
    </row>
    <row r="2417" ht="18" customHeight="1">
      <c r="M2417" s="70"/>
    </row>
    <row r="2418" ht="18" customHeight="1">
      <c r="M2418" s="70"/>
    </row>
    <row r="2419" ht="18" customHeight="1">
      <c r="M2419" s="70"/>
    </row>
    <row r="2420" ht="18" customHeight="1">
      <c r="M2420" s="70"/>
    </row>
    <row r="2421" ht="18" customHeight="1">
      <c r="M2421" s="70"/>
    </row>
    <row r="2422" ht="18" customHeight="1">
      <c r="M2422" s="70"/>
    </row>
    <row r="2423" ht="18" customHeight="1">
      <c r="M2423" s="70"/>
    </row>
    <row r="2424" ht="18" customHeight="1">
      <c r="M2424" s="70"/>
    </row>
    <row r="2425" ht="18" customHeight="1">
      <c r="M2425" s="70"/>
    </row>
    <row r="2426" ht="18" customHeight="1">
      <c r="M2426" s="70"/>
    </row>
    <row r="2427" ht="18" customHeight="1">
      <c r="M2427" s="70"/>
    </row>
    <row r="2428" ht="18" customHeight="1">
      <c r="M2428" s="70"/>
    </row>
    <row r="2429" ht="18" customHeight="1">
      <c r="M2429" s="70"/>
    </row>
    <row r="2430" ht="18" customHeight="1">
      <c r="M2430" s="70"/>
    </row>
    <row r="2431" ht="18" customHeight="1">
      <c r="M2431" s="70"/>
    </row>
    <row r="2432" ht="18" customHeight="1">
      <c r="M2432" s="70"/>
    </row>
    <row r="2433" ht="18" customHeight="1">
      <c r="M2433" s="70"/>
    </row>
    <row r="2434" ht="18" customHeight="1">
      <c r="M2434" s="70"/>
    </row>
    <row r="2435" ht="18" customHeight="1">
      <c r="M2435" s="70"/>
    </row>
    <row r="2436" ht="18" customHeight="1">
      <c r="M2436" s="70"/>
    </row>
    <row r="2437" ht="18" customHeight="1">
      <c r="M2437" s="70"/>
    </row>
    <row r="2438" ht="18" customHeight="1">
      <c r="M2438" s="70"/>
    </row>
    <row r="2439" ht="18" customHeight="1">
      <c r="M2439" s="70"/>
    </row>
    <row r="2440" ht="18" customHeight="1">
      <c r="M2440" s="70"/>
    </row>
    <row r="2441" ht="18" customHeight="1">
      <c r="M2441" s="70"/>
    </row>
    <row r="2442" ht="18" customHeight="1">
      <c r="M2442" s="70"/>
    </row>
    <row r="2443" ht="18" customHeight="1">
      <c r="M2443" s="70"/>
    </row>
    <row r="2444" ht="18" customHeight="1">
      <c r="M2444" s="70"/>
    </row>
    <row r="2445" ht="18" customHeight="1">
      <c r="M2445" s="70"/>
    </row>
    <row r="2446" ht="18" customHeight="1">
      <c r="M2446" s="70"/>
    </row>
    <row r="2447" ht="18" customHeight="1">
      <c r="M2447" s="70"/>
    </row>
    <row r="2448" ht="18" customHeight="1">
      <c r="M2448" s="70"/>
    </row>
    <row r="2449" ht="18" customHeight="1">
      <c r="M2449" s="70"/>
    </row>
    <row r="2450" ht="18" customHeight="1">
      <c r="M2450" s="70"/>
    </row>
    <row r="2451" ht="18" customHeight="1">
      <c r="M2451" s="70"/>
    </row>
    <row r="2452" ht="18" customHeight="1">
      <c r="M2452" s="70"/>
    </row>
    <row r="2453" ht="18" customHeight="1">
      <c r="M2453" s="70"/>
    </row>
    <row r="2454" ht="18" customHeight="1">
      <c r="M2454" s="70"/>
    </row>
    <row r="2455" ht="18" customHeight="1">
      <c r="M2455" s="70"/>
    </row>
    <row r="2456" ht="18" customHeight="1">
      <c r="M2456" s="70"/>
    </row>
    <row r="2457" ht="18" customHeight="1">
      <c r="M2457" s="70"/>
    </row>
    <row r="2458" ht="18" customHeight="1">
      <c r="M2458" s="70"/>
    </row>
    <row r="2459" ht="18" customHeight="1">
      <c r="M2459" s="70"/>
    </row>
    <row r="2460" ht="18" customHeight="1">
      <c r="M2460" s="70"/>
    </row>
    <row r="2461" ht="18" customHeight="1">
      <c r="M2461" s="70"/>
    </row>
    <row r="2462" ht="18" customHeight="1">
      <c r="M2462" s="70"/>
    </row>
    <row r="2463" ht="18" customHeight="1">
      <c r="M2463" s="70"/>
    </row>
    <row r="2464" ht="18" customHeight="1">
      <c r="M2464" s="70"/>
    </row>
    <row r="2465" ht="18" customHeight="1">
      <c r="M2465" s="70"/>
    </row>
    <row r="2466" ht="18" customHeight="1">
      <c r="M2466" s="70"/>
    </row>
    <row r="2467" ht="18" customHeight="1">
      <c r="M2467" s="70"/>
    </row>
    <row r="2468" ht="18" customHeight="1">
      <c r="M2468" s="70"/>
    </row>
    <row r="2469" ht="18" customHeight="1">
      <c r="M2469" s="70"/>
    </row>
    <row r="2470" ht="18" customHeight="1">
      <c r="M2470" s="70"/>
    </row>
    <row r="2471" ht="18" customHeight="1">
      <c r="M2471" s="70"/>
    </row>
    <row r="2472" ht="18" customHeight="1">
      <c r="M2472" s="70"/>
    </row>
    <row r="2473" ht="18" customHeight="1">
      <c r="M2473" s="70"/>
    </row>
    <row r="2474" ht="18" customHeight="1">
      <c r="M2474" s="70"/>
    </row>
    <row r="2475" ht="18" customHeight="1">
      <c r="M2475" s="70"/>
    </row>
    <row r="2476" ht="18" customHeight="1">
      <c r="M2476" s="70"/>
    </row>
    <row r="2477" ht="18" customHeight="1">
      <c r="M2477" s="70"/>
    </row>
    <row r="2478" ht="18" customHeight="1">
      <c r="M2478" s="70"/>
    </row>
    <row r="2479" ht="18" customHeight="1">
      <c r="M2479" s="70"/>
    </row>
    <row r="2480" ht="18" customHeight="1">
      <c r="M2480" s="70"/>
    </row>
    <row r="2481" ht="18" customHeight="1">
      <c r="M2481" s="70"/>
    </row>
    <row r="2482" ht="18" customHeight="1">
      <c r="M2482" s="70"/>
    </row>
    <row r="2483" ht="18" customHeight="1">
      <c r="M2483" s="70"/>
    </row>
    <row r="2484" ht="18" customHeight="1">
      <c r="M2484" s="70"/>
    </row>
    <row r="2485" ht="18" customHeight="1">
      <c r="M2485" s="70"/>
    </row>
    <row r="2486" ht="18" customHeight="1">
      <c r="M2486" s="70"/>
    </row>
    <row r="2487" ht="18" customHeight="1">
      <c r="M2487" s="70"/>
    </row>
    <row r="2488" ht="18" customHeight="1">
      <c r="M2488" s="70"/>
    </row>
    <row r="2489" ht="18" customHeight="1">
      <c r="M2489" s="70"/>
    </row>
    <row r="2490" ht="18" customHeight="1">
      <c r="M2490" s="70"/>
    </row>
    <row r="2491" ht="18" customHeight="1">
      <c r="M2491" s="70"/>
    </row>
    <row r="2492" ht="18" customHeight="1">
      <c r="M2492" s="70"/>
    </row>
    <row r="2493" ht="18" customHeight="1">
      <c r="M2493" s="70"/>
    </row>
    <row r="2494" ht="18" customHeight="1">
      <c r="M2494" s="70"/>
    </row>
    <row r="2495" ht="18" customHeight="1">
      <c r="M2495" s="70"/>
    </row>
    <row r="2496" ht="18" customHeight="1">
      <c r="M2496" s="70"/>
    </row>
    <row r="2497" ht="18" customHeight="1">
      <c r="M2497" s="70"/>
    </row>
    <row r="2498" ht="18" customHeight="1">
      <c r="M2498" s="70"/>
    </row>
    <row r="2499" ht="18" customHeight="1">
      <c r="M2499" s="70"/>
    </row>
    <row r="2500" ht="18" customHeight="1">
      <c r="M2500" s="70"/>
    </row>
    <row r="2501" ht="18" customHeight="1">
      <c r="M2501" s="70"/>
    </row>
    <row r="2502" ht="18" customHeight="1">
      <c r="M2502" s="70"/>
    </row>
    <row r="2503" ht="18" customHeight="1">
      <c r="M2503" s="70"/>
    </row>
    <row r="2504" ht="18" customHeight="1">
      <c r="M2504" s="70"/>
    </row>
    <row r="2505" ht="18" customHeight="1">
      <c r="M2505" s="70"/>
    </row>
    <row r="2506" ht="18" customHeight="1">
      <c r="M2506" s="70"/>
    </row>
    <row r="2507" ht="18" customHeight="1">
      <c r="M2507" s="70"/>
    </row>
    <row r="2508" ht="18" customHeight="1">
      <c r="M2508" s="70"/>
    </row>
    <row r="2509" ht="18" customHeight="1">
      <c r="M2509" s="70"/>
    </row>
    <row r="2510" ht="18" customHeight="1">
      <c r="M2510" s="70"/>
    </row>
    <row r="2511" ht="18" customHeight="1">
      <c r="M2511" s="70"/>
    </row>
    <row r="2512" ht="18" customHeight="1">
      <c r="M2512" s="70"/>
    </row>
    <row r="2513" ht="18" customHeight="1">
      <c r="M2513" s="70"/>
    </row>
    <row r="2514" ht="18" customHeight="1">
      <c r="M2514" s="70"/>
    </row>
    <row r="2515" ht="18" customHeight="1">
      <c r="M2515" s="70"/>
    </row>
    <row r="2516" ht="18" customHeight="1">
      <c r="M2516" s="70"/>
    </row>
    <row r="2517" ht="18" customHeight="1">
      <c r="M2517" s="70"/>
    </row>
    <row r="2518" ht="18" customHeight="1">
      <c r="M2518" s="70"/>
    </row>
    <row r="2519" ht="18" customHeight="1">
      <c r="M2519" s="70"/>
    </row>
    <row r="2520" ht="18" customHeight="1">
      <c r="M2520" s="70"/>
    </row>
    <row r="2521" ht="18" customHeight="1">
      <c r="M2521" s="70"/>
    </row>
    <row r="2522" ht="18" customHeight="1">
      <c r="M2522" s="70"/>
    </row>
    <row r="2523" ht="18" customHeight="1">
      <c r="M2523" s="70"/>
    </row>
    <row r="2524" ht="18" customHeight="1">
      <c r="M2524" s="70"/>
    </row>
    <row r="2525" ht="18" customHeight="1">
      <c r="M2525" s="70"/>
    </row>
    <row r="2526" ht="18" customHeight="1">
      <c r="M2526" s="70"/>
    </row>
    <row r="2527" ht="18" customHeight="1">
      <c r="M2527" s="70"/>
    </row>
    <row r="2528" ht="18" customHeight="1">
      <c r="M2528" s="70"/>
    </row>
    <row r="2529" ht="18" customHeight="1">
      <c r="M2529" s="70"/>
    </row>
    <row r="2530" ht="18" customHeight="1">
      <c r="M2530" s="70"/>
    </row>
    <row r="2531" ht="18" customHeight="1">
      <c r="M2531" s="70"/>
    </row>
    <row r="2532" ht="18" customHeight="1">
      <c r="M2532" s="70"/>
    </row>
    <row r="2533" ht="18" customHeight="1">
      <c r="M2533" s="70"/>
    </row>
    <row r="2534" ht="18" customHeight="1">
      <c r="M2534" s="70"/>
    </row>
    <row r="2535" ht="18" customHeight="1">
      <c r="M2535" s="70"/>
    </row>
    <row r="2536" ht="18" customHeight="1">
      <c r="M2536" s="70"/>
    </row>
    <row r="2537" ht="18" customHeight="1">
      <c r="M2537" s="70"/>
    </row>
    <row r="2538" ht="18" customHeight="1">
      <c r="M2538" s="70"/>
    </row>
    <row r="2539" ht="18" customHeight="1">
      <c r="M2539" s="70"/>
    </row>
    <row r="2540" ht="18" customHeight="1">
      <c r="M2540" s="70"/>
    </row>
    <row r="2541" ht="18" customHeight="1">
      <c r="M2541" s="70"/>
    </row>
    <row r="2542" ht="18" customHeight="1">
      <c r="M2542" s="70"/>
    </row>
    <row r="2543" ht="18" customHeight="1">
      <c r="M2543" s="70"/>
    </row>
    <row r="2544" ht="18" customHeight="1">
      <c r="M2544" s="70"/>
    </row>
    <row r="2545" ht="18" customHeight="1">
      <c r="M2545" s="70"/>
    </row>
    <row r="2546" ht="18" customHeight="1">
      <c r="M2546" s="70"/>
    </row>
    <row r="2547" ht="18" customHeight="1">
      <c r="M2547" s="70"/>
    </row>
    <row r="2548" ht="18" customHeight="1">
      <c r="M2548" s="70"/>
    </row>
    <row r="2549" ht="18" customHeight="1">
      <c r="M2549" s="70"/>
    </row>
    <row r="2550" ht="18" customHeight="1">
      <c r="M2550" s="70"/>
    </row>
    <row r="2551" ht="18" customHeight="1">
      <c r="M2551" s="70"/>
    </row>
    <row r="2552" ht="18" customHeight="1">
      <c r="M2552" s="70"/>
    </row>
    <row r="2553" ht="18" customHeight="1">
      <c r="M2553" s="70"/>
    </row>
    <row r="2554" ht="18" customHeight="1">
      <c r="M2554" s="70"/>
    </row>
    <row r="2555" ht="18" customHeight="1">
      <c r="M2555" s="70"/>
    </row>
    <row r="2556" ht="18" customHeight="1">
      <c r="M2556" s="70"/>
    </row>
    <row r="2557" ht="18" customHeight="1">
      <c r="M2557" s="70"/>
    </row>
    <row r="2558" ht="18" customHeight="1">
      <c r="M2558" s="70"/>
    </row>
    <row r="2559" ht="18" customHeight="1">
      <c r="M2559" s="70"/>
    </row>
    <row r="2560" ht="18" customHeight="1">
      <c r="M2560" s="70"/>
    </row>
    <row r="2561" ht="18" customHeight="1">
      <c r="M2561" s="70"/>
    </row>
    <row r="2562" ht="18" customHeight="1">
      <c r="M2562" s="70"/>
    </row>
    <row r="2563" ht="18" customHeight="1">
      <c r="M2563" s="70"/>
    </row>
    <row r="2564" ht="18" customHeight="1">
      <c r="M2564" s="70"/>
    </row>
    <row r="2565" ht="18" customHeight="1">
      <c r="M2565" s="70"/>
    </row>
    <row r="2566" ht="18" customHeight="1">
      <c r="M2566" s="70"/>
    </row>
    <row r="2567" ht="18" customHeight="1">
      <c r="M2567" s="70"/>
    </row>
    <row r="2568" ht="18" customHeight="1">
      <c r="M2568" s="70"/>
    </row>
    <row r="2569" ht="18" customHeight="1">
      <c r="M2569" s="70"/>
    </row>
    <row r="2570" ht="18" customHeight="1">
      <c r="M2570" s="70"/>
    </row>
    <row r="2571" ht="18" customHeight="1">
      <c r="M2571" s="70"/>
    </row>
    <row r="2572" ht="18" customHeight="1">
      <c r="M2572" s="70"/>
    </row>
    <row r="2573" ht="18" customHeight="1">
      <c r="M2573" s="70"/>
    </row>
    <row r="2574" ht="18" customHeight="1">
      <c r="M2574" s="70"/>
    </row>
    <row r="2575" ht="18" customHeight="1">
      <c r="M2575" s="70"/>
    </row>
    <row r="2576" ht="18" customHeight="1">
      <c r="M2576" s="70"/>
    </row>
    <row r="2577" ht="18" customHeight="1">
      <c r="M2577" s="70"/>
    </row>
    <row r="2578" ht="18" customHeight="1">
      <c r="M2578" s="70"/>
    </row>
    <row r="2579" ht="18" customHeight="1">
      <c r="M2579" s="70"/>
    </row>
    <row r="2580" ht="18" customHeight="1">
      <c r="M2580" s="70"/>
    </row>
    <row r="2581" ht="18" customHeight="1">
      <c r="M2581" s="70"/>
    </row>
    <row r="2582" ht="18" customHeight="1">
      <c r="M2582" s="70"/>
    </row>
    <row r="2583" ht="18" customHeight="1">
      <c r="M2583" s="70"/>
    </row>
    <row r="2584" ht="18" customHeight="1">
      <c r="M2584" s="70"/>
    </row>
    <row r="2585" ht="18" customHeight="1">
      <c r="M2585" s="70"/>
    </row>
    <row r="2586" ht="18" customHeight="1">
      <c r="M2586" s="70"/>
    </row>
    <row r="2587" ht="18" customHeight="1">
      <c r="M2587" s="70"/>
    </row>
    <row r="2588" ht="18" customHeight="1">
      <c r="M2588" s="70"/>
    </row>
    <row r="2589" ht="18" customHeight="1">
      <c r="M2589" s="70"/>
    </row>
    <row r="2590" ht="18" customHeight="1">
      <c r="M2590" s="70"/>
    </row>
    <row r="2591" ht="18" customHeight="1">
      <c r="M2591" s="70"/>
    </row>
    <row r="2592" ht="18" customHeight="1">
      <c r="M2592" s="70"/>
    </row>
    <row r="2593" ht="18" customHeight="1">
      <c r="M2593" s="70"/>
    </row>
    <row r="2594" ht="18" customHeight="1">
      <c r="M2594" s="70"/>
    </row>
    <row r="2595" ht="18" customHeight="1">
      <c r="M2595" s="70"/>
    </row>
    <row r="2596" ht="18" customHeight="1">
      <c r="M2596" s="70"/>
    </row>
    <row r="2597" ht="18" customHeight="1">
      <c r="M2597" s="70"/>
    </row>
    <row r="2598" ht="18" customHeight="1">
      <c r="M2598" s="70"/>
    </row>
    <row r="2599" ht="18" customHeight="1">
      <c r="M2599" s="70"/>
    </row>
    <row r="2600" ht="18" customHeight="1">
      <c r="M2600" s="70"/>
    </row>
    <row r="2601" ht="18" customHeight="1">
      <c r="M2601" s="70"/>
    </row>
    <row r="2602" ht="18" customHeight="1">
      <c r="M2602" s="70"/>
    </row>
    <row r="2603" ht="18" customHeight="1">
      <c r="M2603" s="70"/>
    </row>
    <row r="2604" ht="18" customHeight="1">
      <c r="M2604" s="70"/>
    </row>
    <row r="2605" ht="18" customHeight="1">
      <c r="M2605" s="70"/>
    </row>
    <row r="2606" ht="18" customHeight="1">
      <c r="M2606" s="70"/>
    </row>
    <row r="2607" ht="18" customHeight="1">
      <c r="M2607" s="70"/>
    </row>
    <row r="2608" ht="18" customHeight="1">
      <c r="M2608" s="70"/>
    </row>
    <row r="2609" ht="18" customHeight="1">
      <c r="M2609" s="70"/>
    </row>
    <row r="2610" ht="18" customHeight="1">
      <c r="M2610" s="70"/>
    </row>
    <row r="2611" ht="18" customHeight="1">
      <c r="M2611" s="70"/>
    </row>
    <row r="2612" ht="18" customHeight="1">
      <c r="M2612" s="70"/>
    </row>
    <row r="2613" ht="18" customHeight="1">
      <c r="M2613" s="70"/>
    </row>
    <row r="2614" ht="18" customHeight="1">
      <c r="M2614" s="70"/>
    </row>
    <row r="2615" ht="18" customHeight="1">
      <c r="M2615" s="70"/>
    </row>
    <row r="2616" ht="18" customHeight="1">
      <c r="M2616" s="70"/>
    </row>
    <row r="2617" ht="18" customHeight="1">
      <c r="M2617" s="70"/>
    </row>
    <row r="2618" ht="18" customHeight="1">
      <c r="M2618" s="70"/>
    </row>
    <row r="2619" ht="18" customHeight="1">
      <c r="M2619" s="70"/>
    </row>
    <row r="2620" ht="18" customHeight="1">
      <c r="M2620" s="70"/>
    </row>
    <row r="2621" ht="18" customHeight="1">
      <c r="M2621" s="70"/>
    </row>
    <row r="2622" ht="18" customHeight="1">
      <c r="M2622" s="70"/>
    </row>
    <row r="2623" ht="18" customHeight="1">
      <c r="M2623" s="70"/>
    </row>
    <row r="2624" ht="18" customHeight="1">
      <c r="M2624" s="70"/>
    </row>
    <row r="2625" ht="18" customHeight="1">
      <c r="M2625" s="70"/>
    </row>
    <row r="2626" ht="18" customHeight="1">
      <c r="M2626" s="70"/>
    </row>
    <row r="2627" ht="18" customHeight="1">
      <c r="M2627" s="70"/>
    </row>
    <row r="2628" ht="18" customHeight="1">
      <c r="M2628" s="70"/>
    </row>
    <row r="2629" ht="18" customHeight="1">
      <c r="M2629" s="70"/>
    </row>
    <row r="2630" ht="18" customHeight="1">
      <c r="M2630" s="70"/>
    </row>
    <row r="2631" ht="18" customHeight="1">
      <c r="M2631" s="70"/>
    </row>
    <row r="2632" ht="18" customHeight="1">
      <c r="M2632" s="70"/>
    </row>
    <row r="2633" ht="18" customHeight="1">
      <c r="M2633" s="70"/>
    </row>
    <row r="2634" ht="18" customHeight="1">
      <c r="M2634" s="70"/>
    </row>
    <row r="2635" ht="18" customHeight="1">
      <c r="M2635" s="70"/>
    </row>
    <row r="2636" ht="18" customHeight="1">
      <c r="M2636" s="70"/>
    </row>
    <row r="2637" ht="18" customHeight="1">
      <c r="M2637" s="70"/>
    </row>
    <row r="2638" ht="18" customHeight="1">
      <c r="M2638" s="70"/>
    </row>
    <row r="2639" ht="18" customHeight="1">
      <c r="M2639" s="70"/>
    </row>
    <row r="2640" ht="18" customHeight="1">
      <c r="M2640" s="70"/>
    </row>
    <row r="2641" ht="18" customHeight="1">
      <c r="M2641" s="70"/>
    </row>
    <row r="2642" ht="18" customHeight="1">
      <c r="M2642" s="70"/>
    </row>
    <row r="2643" ht="18" customHeight="1">
      <c r="M2643" s="70"/>
    </row>
    <row r="2644" ht="18" customHeight="1">
      <c r="M2644" s="70"/>
    </row>
    <row r="2645" ht="18" customHeight="1">
      <c r="M2645" s="70"/>
    </row>
    <row r="2646" ht="18" customHeight="1">
      <c r="M2646" s="70"/>
    </row>
    <row r="2647" ht="18" customHeight="1">
      <c r="M2647" s="70"/>
    </row>
    <row r="2648" ht="18" customHeight="1">
      <c r="M2648" s="70"/>
    </row>
    <row r="2649" ht="18" customHeight="1">
      <c r="M2649" s="70"/>
    </row>
    <row r="2650" ht="18" customHeight="1">
      <c r="M2650" s="70"/>
    </row>
    <row r="2651" ht="18" customHeight="1">
      <c r="M2651" s="70"/>
    </row>
    <row r="2652" ht="18" customHeight="1">
      <c r="M2652" s="70"/>
    </row>
    <row r="2653" ht="18" customHeight="1">
      <c r="M2653" s="70"/>
    </row>
    <row r="2654" ht="18" customHeight="1">
      <c r="M2654" s="70"/>
    </row>
    <row r="2655" ht="18" customHeight="1">
      <c r="M2655" s="70"/>
    </row>
    <row r="2656" ht="18" customHeight="1">
      <c r="M2656" s="70"/>
    </row>
    <row r="2657" ht="18" customHeight="1">
      <c r="M2657" s="70"/>
    </row>
    <row r="2658" ht="18" customHeight="1">
      <c r="M2658" s="70"/>
    </row>
    <row r="2659" ht="18" customHeight="1">
      <c r="M2659" s="70"/>
    </row>
    <row r="2660" ht="18" customHeight="1">
      <c r="M2660" s="70"/>
    </row>
    <row r="2661" ht="18" customHeight="1">
      <c r="M2661" s="70"/>
    </row>
    <row r="2662" ht="18" customHeight="1">
      <c r="M2662" s="70"/>
    </row>
    <row r="2663" ht="18" customHeight="1">
      <c r="M2663" s="70"/>
    </row>
    <row r="2664" ht="18" customHeight="1">
      <c r="M2664" s="70"/>
    </row>
    <row r="2665" ht="18" customHeight="1">
      <c r="M2665" s="70"/>
    </row>
    <row r="2666" ht="18" customHeight="1">
      <c r="M2666" s="70"/>
    </row>
    <row r="2667" ht="18" customHeight="1">
      <c r="M2667" s="70"/>
    </row>
    <row r="2668" ht="18" customHeight="1">
      <c r="M2668" s="70"/>
    </row>
    <row r="2669" ht="18" customHeight="1">
      <c r="M2669" s="70"/>
    </row>
    <row r="2670" ht="18" customHeight="1">
      <c r="M2670" s="70"/>
    </row>
    <row r="2671" ht="18" customHeight="1">
      <c r="M2671" s="70"/>
    </row>
    <row r="2672" ht="18" customHeight="1">
      <c r="M2672" s="70"/>
    </row>
    <row r="2673" ht="18" customHeight="1">
      <c r="M2673" s="70"/>
    </row>
    <row r="2674" ht="18" customHeight="1">
      <c r="M2674" s="70"/>
    </row>
    <row r="2675" ht="18" customHeight="1">
      <c r="M2675" s="70"/>
    </row>
    <row r="2676" ht="18" customHeight="1">
      <c r="M2676" s="70"/>
    </row>
    <row r="2677" ht="18" customHeight="1">
      <c r="M2677" s="70"/>
    </row>
    <row r="2678" ht="18" customHeight="1">
      <c r="M2678" s="70"/>
    </row>
    <row r="2679" ht="18" customHeight="1">
      <c r="M2679" s="70"/>
    </row>
    <row r="2680" ht="18" customHeight="1">
      <c r="M2680" s="70"/>
    </row>
    <row r="2681" ht="18" customHeight="1">
      <c r="M2681" s="70"/>
    </row>
    <row r="2682" ht="18" customHeight="1">
      <c r="M2682" s="70"/>
    </row>
    <row r="2683" ht="18" customHeight="1">
      <c r="M2683" s="70"/>
    </row>
    <row r="2684" ht="18" customHeight="1">
      <c r="M2684" s="70"/>
    </row>
    <row r="2685" ht="18" customHeight="1">
      <c r="M2685" s="70"/>
    </row>
    <row r="2686" ht="18" customHeight="1">
      <c r="M2686" s="70"/>
    </row>
    <row r="2687" ht="18" customHeight="1">
      <c r="M2687" s="70"/>
    </row>
    <row r="2688" ht="18" customHeight="1">
      <c r="M2688" s="70"/>
    </row>
    <row r="2689" ht="18" customHeight="1">
      <c r="M2689" s="70"/>
    </row>
    <row r="2690" ht="18" customHeight="1">
      <c r="M2690" s="70"/>
    </row>
    <row r="2691" ht="18" customHeight="1">
      <c r="M2691" s="70"/>
    </row>
    <row r="2692" ht="18" customHeight="1">
      <c r="M2692" s="70"/>
    </row>
    <row r="2693" ht="18" customHeight="1">
      <c r="M2693" s="70"/>
    </row>
    <row r="2694" ht="18" customHeight="1">
      <c r="M2694" s="70"/>
    </row>
    <row r="2695" ht="18" customHeight="1">
      <c r="M2695" s="70"/>
    </row>
    <row r="2696" ht="18" customHeight="1">
      <c r="M2696" s="70"/>
    </row>
    <row r="2697" ht="18" customHeight="1">
      <c r="M2697" s="70"/>
    </row>
    <row r="2698" ht="18" customHeight="1">
      <c r="M2698" s="70"/>
    </row>
    <row r="2699" ht="18" customHeight="1">
      <c r="M2699" s="70"/>
    </row>
    <row r="2700" ht="18" customHeight="1">
      <c r="M2700" s="70"/>
    </row>
    <row r="2701" ht="18" customHeight="1">
      <c r="M2701" s="70"/>
    </row>
    <row r="2702" ht="18" customHeight="1">
      <c r="M2702" s="70"/>
    </row>
    <row r="2703" ht="18" customHeight="1">
      <c r="M2703" s="70"/>
    </row>
    <row r="2704" ht="18" customHeight="1">
      <c r="M2704" s="70"/>
    </row>
    <row r="2705" ht="18" customHeight="1">
      <c r="M2705" s="70"/>
    </row>
    <row r="2706" ht="18" customHeight="1">
      <c r="M2706" s="70"/>
    </row>
    <row r="2707" ht="18" customHeight="1">
      <c r="M2707" s="70"/>
    </row>
    <row r="2708" ht="18" customHeight="1">
      <c r="M2708" s="70"/>
    </row>
    <row r="2709" ht="18" customHeight="1">
      <c r="M2709" s="70"/>
    </row>
    <row r="2710" ht="18" customHeight="1">
      <c r="M2710" s="70"/>
    </row>
    <row r="2711" ht="18" customHeight="1">
      <c r="M2711" s="70"/>
    </row>
    <row r="2712" ht="18" customHeight="1">
      <c r="M2712" s="70"/>
    </row>
    <row r="2713" ht="18" customHeight="1">
      <c r="M2713" s="70"/>
    </row>
    <row r="2714" ht="18" customHeight="1">
      <c r="M2714" s="70"/>
    </row>
    <row r="2715" ht="18" customHeight="1">
      <c r="M2715" s="70"/>
    </row>
    <row r="2716" ht="18" customHeight="1">
      <c r="M2716" s="70"/>
    </row>
    <row r="2717" ht="18" customHeight="1">
      <c r="M2717" s="70"/>
    </row>
    <row r="2718" ht="18" customHeight="1">
      <c r="M2718" s="70"/>
    </row>
    <row r="2719" ht="18" customHeight="1">
      <c r="M2719" s="70"/>
    </row>
    <row r="2720" ht="18" customHeight="1">
      <c r="M2720" s="70"/>
    </row>
    <row r="2721" ht="18" customHeight="1">
      <c r="M2721" s="70"/>
    </row>
    <row r="2722" ht="18" customHeight="1">
      <c r="M2722" s="70"/>
    </row>
    <row r="2723" ht="18" customHeight="1">
      <c r="M2723" s="70"/>
    </row>
    <row r="2724" ht="18" customHeight="1">
      <c r="M2724" s="70"/>
    </row>
    <row r="2725" ht="18" customHeight="1">
      <c r="M2725" s="70"/>
    </row>
    <row r="2726" ht="18" customHeight="1">
      <c r="M2726" s="70"/>
    </row>
    <row r="2727" ht="18" customHeight="1">
      <c r="M2727" s="70"/>
    </row>
    <row r="2728" ht="18" customHeight="1">
      <c r="M2728" s="70"/>
    </row>
    <row r="2729" ht="18" customHeight="1">
      <c r="M2729" s="70"/>
    </row>
    <row r="2730" ht="18" customHeight="1">
      <c r="M2730" s="70"/>
    </row>
    <row r="2731" ht="18" customHeight="1">
      <c r="M2731" s="70"/>
    </row>
    <row r="2732" ht="18" customHeight="1">
      <c r="M2732" s="70"/>
    </row>
    <row r="2733" ht="18" customHeight="1">
      <c r="M2733" s="70"/>
    </row>
    <row r="2734" ht="18" customHeight="1">
      <c r="M2734" s="70"/>
    </row>
    <row r="2735" ht="18" customHeight="1">
      <c r="M2735" s="70"/>
    </row>
    <row r="2736" ht="18" customHeight="1">
      <c r="M2736" s="70"/>
    </row>
    <row r="2737" ht="18" customHeight="1">
      <c r="M2737" s="70"/>
    </row>
    <row r="2738" ht="18" customHeight="1">
      <c r="M2738" s="70"/>
    </row>
    <row r="2739" ht="18" customHeight="1">
      <c r="M2739" s="70"/>
    </row>
    <row r="2740" ht="18" customHeight="1">
      <c r="M2740" s="70"/>
    </row>
    <row r="2741" ht="18" customHeight="1">
      <c r="M2741" s="70"/>
    </row>
    <row r="2742" ht="18" customHeight="1">
      <c r="M2742" s="70"/>
    </row>
    <row r="2743" ht="18" customHeight="1">
      <c r="M2743" s="70"/>
    </row>
    <row r="2744" ht="18" customHeight="1">
      <c r="M2744" s="70"/>
    </row>
    <row r="2745" ht="18" customHeight="1">
      <c r="M2745" s="70"/>
    </row>
    <row r="2746" ht="18" customHeight="1">
      <c r="M2746" s="70"/>
    </row>
    <row r="2747" ht="18" customHeight="1">
      <c r="M2747" s="70"/>
    </row>
    <row r="2748" ht="18" customHeight="1">
      <c r="M2748" s="70"/>
    </row>
    <row r="2749" ht="18" customHeight="1">
      <c r="M2749" s="70"/>
    </row>
    <row r="2750" ht="18" customHeight="1">
      <c r="M2750" s="70"/>
    </row>
    <row r="2751" ht="18" customHeight="1">
      <c r="M2751" s="70"/>
    </row>
    <row r="2752" ht="18" customHeight="1">
      <c r="M2752" s="70"/>
    </row>
    <row r="2753" ht="18" customHeight="1">
      <c r="M2753" s="70"/>
    </row>
    <row r="2754" ht="18" customHeight="1">
      <c r="M2754" s="70"/>
    </row>
    <row r="2755" ht="18" customHeight="1">
      <c r="M2755" s="70"/>
    </row>
    <row r="2756" ht="18" customHeight="1">
      <c r="M2756" s="70"/>
    </row>
    <row r="2757" ht="18" customHeight="1">
      <c r="M2757" s="70"/>
    </row>
    <row r="2758" ht="18" customHeight="1">
      <c r="M2758" s="70"/>
    </row>
    <row r="2759" ht="18" customHeight="1">
      <c r="M2759" s="70"/>
    </row>
    <row r="2760" ht="18" customHeight="1">
      <c r="M2760" s="70"/>
    </row>
    <row r="2761" ht="18" customHeight="1">
      <c r="M2761" s="70"/>
    </row>
    <row r="2762" ht="18" customHeight="1">
      <c r="M2762" s="70"/>
    </row>
    <row r="2763" ht="18" customHeight="1">
      <c r="M2763" s="70"/>
    </row>
    <row r="2764" ht="18" customHeight="1">
      <c r="M2764" s="70"/>
    </row>
    <row r="2765" ht="18" customHeight="1">
      <c r="M2765" s="70"/>
    </row>
    <row r="2766" ht="18" customHeight="1">
      <c r="M2766" s="70"/>
    </row>
    <row r="2767" ht="18" customHeight="1">
      <c r="M2767" s="70"/>
    </row>
    <row r="2768" ht="18" customHeight="1">
      <c r="M2768" s="70"/>
    </row>
    <row r="2769" ht="18" customHeight="1">
      <c r="M2769" s="70"/>
    </row>
    <row r="2770" ht="18" customHeight="1">
      <c r="M2770" s="70"/>
    </row>
    <row r="2771" ht="18" customHeight="1">
      <c r="M2771" s="70"/>
    </row>
    <row r="2772" ht="18" customHeight="1">
      <c r="M2772" s="70"/>
    </row>
    <row r="2773" ht="18" customHeight="1">
      <c r="M2773" s="70"/>
    </row>
    <row r="2774" ht="18" customHeight="1">
      <c r="M2774" s="70"/>
    </row>
    <row r="2775" ht="18" customHeight="1">
      <c r="M2775" s="70"/>
    </row>
    <row r="2776" ht="18" customHeight="1">
      <c r="M2776" s="70"/>
    </row>
    <row r="2777" ht="18" customHeight="1">
      <c r="M2777" s="70"/>
    </row>
    <row r="2778" ht="18" customHeight="1">
      <c r="M2778" s="70"/>
    </row>
    <row r="2779" ht="18" customHeight="1">
      <c r="M2779" s="70"/>
    </row>
    <row r="2780" ht="18" customHeight="1">
      <c r="M2780" s="70"/>
    </row>
    <row r="2781" ht="18" customHeight="1">
      <c r="M2781" s="70"/>
    </row>
    <row r="2782" ht="18" customHeight="1">
      <c r="M2782" s="70"/>
    </row>
    <row r="2783" ht="18" customHeight="1">
      <c r="M2783" s="70"/>
    </row>
    <row r="2784" ht="18" customHeight="1">
      <c r="M2784" s="70"/>
    </row>
    <row r="2785" ht="18" customHeight="1">
      <c r="M2785" s="70"/>
    </row>
    <row r="2786" ht="18" customHeight="1">
      <c r="M2786" s="70"/>
    </row>
    <row r="2787" ht="18" customHeight="1">
      <c r="M2787" s="70"/>
    </row>
    <row r="2788" ht="18" customHeight="1">
      <c r="M2788" s="70"/>
    </row>
    <row r="2789" ht="18" customHeight="1">
      <c r="M2789" s="70"/>
    </row>
    <row r="2790" ht="18" customHeight="1">
      <c r="M2790" s="70"/>
    </row>
    <row r="2791" ht="18" customHeight="1">
      <c r="M2791" s="70"/>
    </row>
    <row r="2792" ht="18" customHeight="1">
      <c r="M2792" s="70"/>
    </row>
    <row r="2793" ht="18" customHeight="1">
      <c r="M2793" s="70"/>
    </row>
    <row r="2794" ht="18" customHeight="1">
      <c r="M2794" s="70"/>
    </row>
    <row r="2795" ht="18" customHeight="1">
      <c r="M2795" s="70"/>
    </row>
    <row r="2796" ht="18" customHeight="1">
      <c r="M2796" s="70"/>
    </row>
    <row r="2797" ht="18" customHeight="1">
      <c r="M2797" s="70"/>
    </row>
    <row r="2798" ht="18" customHeight="1">
      <c r="M2798" s="70"/>
    </row>
    <row r="2799" ht="18" customHeight="1">
      <c r="M2799" s="70"/>
    </row>
    <row r="2800" ht="18" customHeight="1">
      <c r="M2800" s="70"/>
    </row>
    <row r="2801" ht="18" customHeight="1">
      <c r="M2801" s="70"/>
    </row>
    <row r="2802" ht="18" customHeight="1">
      <c r="M2802" s="70"/>
    </row>
    <row r="2803" ht="18" customHeight="1">
      <c r="M2803" s="70"/>
    </row>
    <row r="2804" ht="18" customHeight="1">
      <c r="M2804" s="70"/>
    </row>
    <row r="2805" ht="18" customHeight="1">
      <c r="M2805" s="70"/>
    </row>
    <row r="2806" ht="18" customHeight="1">
      <c r="M2806" s="70"/>
    </row>
    <row r="2807" ht="18" customHeight="1">
      <c r="M2807" s="70"/>
    </row>
    <row r="2808" ht="18" customHeight="1">
      <c r="M2808" s="70"/>
    </row>
    <row r="2809" ht="18" customHeight="1">
      <c r="M2809" s="70"/>
    </row>
    <row r="2810" ht="18" customHeight="1">
      <c r="M2810" s="70"/>
    </row>
    <row r="2811" ht="18" customHeight="1">
      <c r="M2811" s="70"/>
    </row>
    <row r="2812" ht="18" customHeight="1">
      <c r="M2812" s="70"/>
    </row>
    <row r="2813" ht="18" customHeight="1">
      <c r="M2813" s="70"/>
    </row>
    <row r="2814" ht="18" customHeight="1">
      <c r="M2814" s="70"/>
    </row>
    <row r="2815" ht="18" customHeight="1">
      <c r="M2815" s="70"/>
    </row>
    <row r="2816" ht="18" customHeight="1">
      <c r="M2816" s="70"/>
    </row>
    <row r="2817" ht="18" customHeight="1">
      <c r="M2817" s="70"/>
    </row>
    <row r="2818" ht="18" customHeight="1">
      <c r="M2818" s="70"/>
    </row>
    <row r="2819" ht="18" customHeight="1">
      <c r="M2819" s="70"/>
    </row>
    <row r="2820" ht="18" customHeight="1">
      <c r="M2820" s="70"/>
    </row>
    <row r="2821" ht="18" customHeight="1">
      <c r="M2821" s="70"/>
    </row>
    <row r="2822" ht="18" customHeight="1">
      <c r="M2822" s="70"/>
    </row>
    <row r="2823" ht="18" customHeight="1">
      <c r="M2823" s="70"/>
    </row>
    <row r="2824" ht="18" customHeight="1">
      <c r="M2824" s="70"/>
    </row>
    <row r="2825" ht="18" customHeight="1">
      <c r="M2825" s="70"/>
    </row>
    <row r="2826" ht="18" customHeight="1">
      <c r="M2826" s="70"/>
    </row>
    <row r="2827" ht="18" customHeight="1">
      <c r="M2827" s="70"/>
    </row>
    <row r="2828" ht="18" customHeight="1">
      <c r="M2828" s="70"/>
    </row>
    <row r="2829" ht="18" customHeight="1">
      <c r="M2829" s="70"/>
    </row>
    <row r="2830" ht="18" customHeight="1">
      <c r="M2830" s="70"/>
    </row>
    <row r="2831" ht="18" customHeight="1">
      <c r="M2831" s="70"/>
    </row>
    <row r="2832" ht="18" customHeight="1">
      <c r="M2832" s="70"/>
    </row>
    <row r="2833" ht="18" customHeight="1">
      <c r="M2833" s="70"/>
    </row>
    <row r="2834" ht="18" customHeight="1">
      <c r="M2834" s="70"/>
    </row>
    <row r="2835" ht="18" customHeight="1">
      <c r="M2835" s="70"/>
    </row>
    <row r="2836" ht="18" customHeight="1">
      <c r="M2836" s="70"/>
    </row>
    <row r="2837" ht="18" customHeight="1">
      <c r="M2837" s="70"/>
    </row>
    <row r="2838" ht="18" customHeight="1">
      <c r="M2838" s="70"/>
    </row>
    <row r="2839" ht="18" customHeight="1">
      <c r="M2839" s="70"/>
    </row>
    <row r="2840" ht="18" customHeight="1">
      <c r="M2840" s="70"/>
    </row>
    <row r="2841" ht="18" customHeight="1">
      <c r="M2841" s="70"/>
    </row>
    <row r="2842" ht="18" customHeight="1">
      <c r="M2842" s="70"/>
    </row>
    <row r="2843" ht="18" customHeight="1">
      <c r="M2843" s="70"/>
    </row>
    <row r="2844" ht="18" customHeight="1">
      <c r="M2844" s="70"/>
    </row>
    <row r="2845" ht="18" customHeight="1">
      <c r="M2845" s="70"/>
    </row>
    <row r="2846" ht="18" customHeight="1">
      <c r="M2846" s="70"/>
    </row>
    <row r="2847" ht="18" customHeight="1">
      <c r="M2847" s="70"/>
    </row>
    <row r="2848" ht="18" customHeight="1">
      <c r="M2848" s="70"/>
    </row>
    <row r="2849" ht="18" customHeight="1">
      <c r="M2849" s="70"/>
    </row>
    <row r="2850" ht="18" customHeight="1">
      <c r="M2850" s="70"/>
    </row>
    <row r="2851" ht="18" customHeight="1">
      <c r="M2851" s="70"/>
    </row>
    <row r="2852" ht="18" customHeight="1">
      <c r="M2852" s="70"/>
    </row>
    <row r="2853" ht="18" customHeight="1">
      <c r="M2853" s="70"/>
    </row>
    <row r="2854" ht="18" customHeight="1">
      <c r="M2854" s="70"/>
    </row>
    <row r="2855" ht="18" customHeight="1">
      <c r="M2855" s="70"/>
    </row>
    <row r="2856" ht="18" customHeight="1">
      <c r="M2856" s="70"/>
    </row>
    <row r="2857" ht="18" customHeight="1">
      <c r="M2857" s="70"/>
    </row>
    <row r="2858" ht="18" customHeight="1">
      <c r="M2858" s="70"/>
    </row>
    <row r="2859" ht="18" customHeight="1">
      <c r="M2859" s="70"/>
    </row>
    <row r="2860" ht="18" customHeight="1">
      <c r="M2860" s="70"/>
    </row>
    <row r="2861" ht="18" customHeight="1">
      <c r="M2861" s="70"/>
    </row>
    <row r="2862" ht="18" customHeight="1">
      <c r="M2862" s="70"/>
    </row>
    <row r="2863" ht="18" customHeight="1">
      <c r="M2863" s="70"/>
    </row>
    <row r="2864" ht="18" customHeight="1">
      <c r="M2864" s="70"/>
    </row>
    <row r="2865" ht="18" customHeight="1">
      <c r="M2865" s="70"/>
    </row>
    <row r="2866" ht="18" customHeight="1">
      <c r="M2866" s="70"/>
    </row>
    <row r="2867" ht="18" customHeight="1">
      <c r="M2867" s="70"/>
    </row>
    <row r="2868" ht="18" customHeight="1">
      <c r="M2868" s="70"/>
    </row>
    <row r="2869" ht="18" customHeight="1">
      <c r="M2869" s="70"/>
    </row>
    <row r="2870" ht="18" customHeight="1">
      <c r="M2870" s="70"/>
    </row>
    <row r="2871" ht="18" customHeight="1">
      <c r="M2871" s="70"/>
    </row>
    <row r="2872" ht="18" customHeight="1">
      <c r="M2872" s="70"/>
    </row>
    <row r="2873" ht="18" customHeight="1">
      <c r="M2873" s="70"/>
    </row>
    <row r="2874" ht="18" customHeight="1">
      <c r="M2874" s="70"/>
    </row>
    <row r="2875" ht="18" customHeight="1">
      <c r="M2875" s="70"/>
    </row>
    <row r="2876" ht="18" customHeight="1">
      <c r="M2876" s="70"/>
    </row>
    <row r="2877" ht="18" customHeight="1">
      <c r="M2877" s="70"/>
    </row>
    <row r="2878" ht="18" customHeight="1">
      <c r="M2878" s="70"/>
    </row>
    <row r="2879" ht="18" customHeight="1">
      <c r="M2879" s="70"/>
    </row>
    <row r="2880" ht="18" customHeight="1">
      <c r="M2880" s="70"/>
    </row>
    <row r="2881" ht="18" customHeight="1">
      <c r="M2881" s="70"/>
    </row>
    <row r="2882" ht="18" customHeight="1">
      <c r="M2882" s="70"/>
    </row>
    <row r="2883" ht="18" customHeight="1">
      <c r="M2883" s="70"/>
    </row>
    <row r="2884" ht="18" customHeight="1">
      <c r="M2884" s="70"/>
    </row>
    <row r="2885" ht="18" customHeight="1">
      <c r="M2885" s="70"/>
    </row>
    <row r="2886" ht="18" customHeight="1">
      <c r="M2886" s="70"/>
    </row>
    <row r="2887" ht="18" customHeight="1">
      <c r="M2887" s="70"/>
    </row>
    <row r="2888" ht="18" customHeight="1">
      <c r="M2888" s="70"/>
    </row>
    <row r="2889" ht="18" customHeight="1">
      <c r="M2889" s="70"/>
    </row>
    <row r="2890" ht="18" customHeight="1">
      <c r="M2890" s="70"/>
    </row>
    <row r="2891" ht="18" customHeight="1">
      <c r="M2891" s="70"/>
    </row>
    <row r="2892" ht="18" customHeight="1">
      <c r="M2892" s="70"/>
    </row>
    <row r="2893" ht="18" customHeight="1">
      <c r="M2893" s="70"/>
    </row>
    <row r="2894" ht="18" customHeight="1">
      <c r="M2894" s="70"/>
    </row>
    <row r="2895" ht="18" customHeight="1">
      <c r="M2895" s="70"/>
    </row>
    <row r="2896" ht="18" customHeight="1">
      <c r="M2896" s="70"/>
    </row>
    <row r="2897" ht="18" customHeight="1">
      <c r="M2897" s="70"/>
    </row>
    <row r="2898" ht="18" customHeight="1">
      <c r="M2898" s="70"/>
    </row>
    <row r="2899" ht="18" customHeight="1">
      <c r="M2899" s="70"/>
    </row>
    <row r="2900" ht="18" customHeight="1">
      <c r="M2900" s="70"/>
    </row>
    <row r="2901" ht="18" customHeight="1">
      <c r="M2901" s="70"/>
    </row>
    <row r="2902" ht="18" customHeight="1">
      <c r="M2902" s="70"/>
    </row>
    <row r="2903" ht="18" customHeight="1">
      <c r="M2903" s="70"/>
    </row>
    <row r="2904" ht="18" customHeight="1">
      <c r="M2904" s="70"/>
    </row>
    <row r="2905" ht="18" customHeight="1">
      <c r="M2905" s="70"/>
    </row>
    <row r="2906" ht="18" customHeight="1">
      <c r="M2906" s="70"/>
    </row>
    <row r="2907" ht="18" customHeight="1">
      <c r="M2907" s="70"/>
    </row>
    <row r="2908" ht="18" customHeight="1">
      <c r="M2908" s="70"/>
    </row>
    <row r="2909" ht="18" customHeight="1">
      <c r="M2909" s="70"/>
    </row>
    <row r="2910" ht="18" customHeight="1">
      <c r="M2910" s="70"/>
    </row>
    <row r="2911" ht="18" customHeight="1">
      <c r="M2911" s="70"/>
    </row>
    <row r="2912" ht="18" customHeight="1">
      <c r="M2912" s="70"/>
    </row>
    <row r="2913" ht="18" customHeight="1">
      <c r="M2913" s="70"/>
    </row>
    <row r="2914" ht="18" customHeight="1">
      <c r="M2914" s="70"/>
    </row>
    <row r="2915" ht="18" customHeight="1">
      <c r="M2915" s="70"/>
    </row>
    <row r="2916" ht="18" customHeight="1">
      <c r="M2916" s="70"/>
    </row>
    <row r="2917" ht="18" customHeight="1">
      <c r="M2917" s="70"/>
    </row>
    <row r="2918" ht="18" customHeight="1">
      <c r="M2918" s="70"/>
    </row>
    <row r="2919" ht="18" customHeight="1">
      <c r="M2919" s="70"/>
    </row>
    <row r="2920" ht="18" customHeight="1">
      <c r="M2920" s="70"/>
    </row>
    <row r="2921" ht="18" customHeight="1">
      <c r="M2921" s="70"/>
    </row>
    <row r="2922" ht="18" customHeight="1">
      <c r="M2922" s="70"/>
    </row>
    <row r="2923" ht="18" customHeight="1">
      <c r="M2923" s="70"/>
    </row>
    <row r="2924" ht="18" customHeight="1">
      <c r="M2924" s="70"/>
    </row>
    <row r="2925" ht="18" customHeight="1">
      <c r="M2925" s="70"/>
    </row>
    <row r="2926" ht="18" customHeight="1">
      <c r="M2926" s="70"/>
    </row>
    <row r="2927" ht="18" customHeight="1">
      <c r="M2927" s="70"/>
    </row>
    <row r="2928" ht="18" customHeight="1">
      <c r="M2928" s="70"/>
    </row>
    <row r="2929" ht="18" customHeight="1">
      <c r="M2929" s="70"/>
    </row>
    <row r="2930" ht="18" customHeight="1">
      <c r="M2930" s="70"/>
    </row>
    <row r="2931" ht="18" customHeight="1">
      <c r="M2931" s="70"/>
    </row>
    <row r="2932" ht="18" customHeight="1">
      <c r="M2932" s="70"/>
    </row>
    <row r="2933" ht="18" customHeight="1">
      <c r="M2933" s="70"/>
    </row>
    <row r="2934" ht="18" customHeight="1">
      <c r="M2934" s="70"/>
    </row>
    <row r="2935" ht="18" customHeight="1">
      <c r="M2935" s="70"/>
    </row>
    <row r="2936" ht="18" customHeight="1">
      <c r="M2936" s="70"/>
    </row>
    <row r="2937" ht="18" customHeight="1">
      <c r="M2937" s="70"/>
    </row>
    <row r="2938" ht="18" customHeight="1">
      <c r="M2938" s="70"/>
    </row>
    <row r="2939" ht="18" customHeight="1">
      <c r="M2939" s="70"/>
    </row>
    <row r="2940" ht="18" customHeight="1">
      <c r="M2940" s="70"/>
    </row>
    <row r="2941" ht="18" customHeight="1">
      <c r="M2941" s="70"/>
    </row>
    <row r="2942" ht="18" customHeight="1">
      <c r="M2942" s="70"/>
    </row>
    <row r="2943" ht="18" customHeight="1">
      <c r="M2943" s="70"/>
    </row>
    <row r="2944" ht="18" customHeight="1">
      <c r="M2944" s="70"/>
    </row>
    <row r="2945" ht="18" customHeight="1">
      <c r="M2945" s="70"/>
    </row>
    <row r="2946" ht="18" customHeight="1">
      <c r="M2946" s="70"/>
    </row>
    <row r="2947" ht="18" customHeight="1">
      <c r="M2947" s="70"/>
    </row>
    <row r="2948" ht="18" customHeight="1">
      <c r="M2948" s="70"/>
    </row>
    <row r="2949" ht="18" customHeight="1">
      <c r="M2949" s="70"/>
    </row>
    <row r="2950" ht="18" customHeight="1">
      <c r="M2950" s="70"/>
    </row>
    <row r="2951" ht="18" customHeight="1">
      <c r="M2951" s="70"/>
    </row>
    <row r="2952" ht="18" customHeight="1">
      <c r="M2952" s="70"/>
    </row>
    <row r="2953" ht="18" customHeight="1">
      <c r="M2953" s="70"/>
    </row>
    <row r="2954" ht="18" customHeight="1">
      <c r="M2954" s="70"/>
    </row>
    <row r="2955" ht="18" customHeight="1">
      <c r="M2955" s="70"/>
    </row>
    <row r="2956" ht="18" customHeight="1">
      <c r="M2956" s="70"/>
    </row>
    <row r="2957" ht="18" customHeight="1">
      <c r="M2957" s="70"/>
    </row>
    <row r="2958" ht="18" customHeight="1">
      <c r="M2958" s="70"/>
    </row>
    <row r="2959" ht="18" customHeight="1">
      <c r="M2959" s="70"/>
    </row>
    <row r="2960" ht="18" customHeight="1">
      <c r="M2960" s="70"/>
    </row>
    <row r="2961" ht="18" customHeight="1">
      <c r="M2961" s="70"/>
    </row>
    <row r="2962" ht="18" customHeight="1">
      <c r="M2962" s="70"/>
    </row>
    <row r="2963" ht="18" customHeight="1">
      <c r="M2963" s="70"/>
    </row>
    <row r="2964" ht="18" customHeight="1">
      <c r="M2964" s="70"/>
    </row>
    <row r="2965" ht="18" customHeight="1">
      <c r="M2965" s="70"/>
    </row>
    <row r="2966" ht="18" customHeight="1">
      <c r="M2966" s="70"/>
    </row>
    <row r="2967" ht="18" customHeight="1">
      <c r="M2967" s="70"/>
    </row>
    <row r="2968" ht="18" customHeight="1">
      <c r="M2968" s="70"/>
    </row>
    <row r="2969" ht="18" customHeight="1">
      <c r="M2969" s="70"/>
    </row>
    <row r="2970" ht="18" customHeight="1">
      <c r="M2970" s="70"/>
    </row>
    <row r="2971" ht="18" customHeight="1">
      <c r="M2971" s="70"/>
    </row>
    <row r="2972" ht="18" customHeight="1">
      <c r="M2972" s="70"/>
    </row>
    <row r="2973" ht="18" customHeight="1">
      <c r="M2973" s="70"/>
    </row>
    <row r="2974" ht="18" customHeight="1">
      <c r="M2974" s="70"/>
    </row>
    <row r="2975" ht="18" customHeight="1">
      <c r="M2975" s="70"/>
    </row>
    <row r="2976" ht="18" customHeight="1">
      <c r="M2976" s="70"/>
    </row>
    <row r="2977" ht="18" customHeight="1">
      <c r="M2977" s="70"/>
    </row>
    <row r="2978" ht="18" customHeight="1">
      <c r="M2978" s="70"/>
    </row>
    <row r="2979" ht="18" customHeight="1">
      <c r="M2979" s="70"/>
    </row>
    <row r="2980" ht="18" customHeight="1">
      <c r="M2980" s="70"/>
    </row>
    <row r="2981" ht="18" customHeight="1">
      <c r="M2981" s="70"/>
    </row>
    <row r="2982" ht="18" customHeight="1">
      <c r="M2982" s="70"/>
    </row>
    <row r="2983" ht="18" customHeight="1">
      <c r="M2983" s="70"/>
    </row>
    <row r="2984" ht="18" customHeight="1">
      <c r="M2984" s="70"/>
    </row>
    <row r="2985" ht="18" customHeight="1">
      <c r="M2985" s="70"/>
    </row>
    <row r="2986" ht="18" customHeight="1">
      <c r="M2986" s="70"/>
    </row>
    <row r="2987" ht="18" customHeight="1">
      <c r="M2987" s="70"/>
    </row>
    <row r="2988" ht="18" customHeight="1">
      <c r="M2988" s="70"/>
    </row>
    <row r="2989" ht="18" customHeight="1">
      <c r="M2989" s="70"/>
    </row>
    <row r="2990" ht="18" customHeight="1">
      <c r="M2990" s="70"/>
    </row>
    <row r="2991" ht="18" customHeight="1">
      <c r="M2991" s="70"/>
    </row>
    <row r="2992" ht="18" customHeight="1">
      <c r="M2992" s="70"/>
    </row>
    <row r="2993" ht="18" customHeight="1">
      <c r="M2993" s="70"/>
    </row>
    <row r="2994" ht="18" customHeight="1">
      <c r="M2994" s="70"/>
    </row>
    <row r="2995" ht="18" customHeight="1">
      <c r="M2995" s="70"/>
    </row>
    <row r="2996" ht="18" customHeight="1">
      <c r="M2996" s="70"/>
    </row>
    <row r="2997" ht="18" customHeight="1">
      <c r="M2997" s="70"/>
    </row>
    <row r="2998" ht="18" customHeight="1">
      <c r="M2998" s="70"/>
    </row>
    <row r="2999" ht="18" customHeight="1">
      <c r="M2999" s="70"/>
    </row>
    <row r="3000" ht="18" customHeight="1">
      <c r="M3000" s="70"/>
    </row>
    <row r="3001" ht="18" customHeight="1">
      <c r="M3001" s="70"/>
    </row>
    <row r="3002" ht="18" customHeight="1">
      <c r="M3002" s="70"/>
    </row>
    <row r="3003" ht="18" customHeight="1">
      <c r="M3003" s="70"/>
    </row>
    <row r="3004" ht="18" customHeight="1">
      <c r="M3004" s="70"/>
    </row>
    <row r="3005" ht="18" customHeight="1">
      <c r="M3005" s="70"/>
    </row>
    <row r="3006" ht="18" customHeight="1">
      <c r="M3006" s="70"/>
    </row>
    <row r="3007" ht="18" customHeight="1">
      <c r="M3007" s="70"/>
    </row>
    <row r="3008" ht="18" customHeight="1">
      <c r="M3008" s="70"/>
    </row>
    <row r="3009" ht="18" customHeight="1">
      <c r="M3009" s="70"/>
    </row>
    <row r="3010" ht="18" customHeight="1">
      <c r="M3010" s="70"/>
    </row>
    <row r="3011" ht="18" customHeight="1">
      <c r="M3011" s="70"/>
    </row>
    <row r="3012" ht="18" customHeight="1">
      <c r="M3012" s="70"/>
    </row>
    <row r="3013" ht="18" customHeight="1">
      <c r="M3013" s="70"/>
    </row>
    <row r="3014" ht="18" customHeight="1">
      <c r="M3014" s="70"/>
    </row>
    <row r="3015" ht="18" customHeight="1">
      <c r="M3015" s="70"/>
    </row>
    <row r="3016" ht="18" customHeight="1">
      <c r="M3016" s="70"/>
    </row>
    <row r="3017" ht="18" customHeight="1">
      <c r="M3017" s="70"/>
    </row>
    <row r="3018" ht="18" customHeight="1">
      <c r="M3018" s="70"/>
    </row>
    <row r="3019" ht="18" customHeight="1">
      <c r="M3019" s="70"/>
    </row>
    <row r="3020" ht="18" customHeight="1">
      <c r="M3020" s="70"/>
    </row>
    <row r="3021" ht="18" customHeight="1">
      <c r="M3021" s="70"/>
    </row>
    <row r="3022" ht="18" customHeight="1">
      <c r="M3022" s="70"/>
    </row>
    <row r="3023" ht="18" customHeight="1">
      <c r="M3023" s="70"/>
    </row>
    <row r="3024" ht="18" customHeight="1">
      <c r="M3024" s="70"/>
    </row>
    <row r="3025" ht="18" customHeight="1">
      <c r="M3025" s="70"/>
    </row>
    <row r="3026" ht="18" customHeight="1">
      <c r="M3026" s="70"/>
    </row>
    <row r="3027" ht="18" customHeight="1">
      <c r="M3027" s="70"/>
    </row>
    <row r="3028" ht="18" customHeight="1">
      <c r="M3028" s="70"/>
    </row>
    <row r="3029" ht="18" customHeight="1">
      <c r="M3029" s="70"/>
    </row>
    <row r="3030" ht="18" customHeight="1">
      <c r="M3030" s="70"/>
    </row>
    <row r="3031" ht="18" customHeight="1">
      <c r="M3031" s="70"/>
    </row>
    <row r="3032" ht="18" customHeight="1">
      <c r="M3032" s="70"/>
    </row>
    <row r="3033" ht="18" customHeight="1">
      <c r="M3033" s="70"/>
    </row>
    <row r="3034" ht="18" customHeight="1">
      <c r="M3034" s="70"/>
    </row>
    <row r="3035" ht="18" customHeight="1">
      <c r="M3035" s="70"/>
    </row>
    <row r="3036" ht="18" customHeight="1">
      <c r="M3036" s="70"/>
    </row>
    <row r="3037" ht="18" customHeight="1">
      <c r="M3037" s="70"/>
    </row>
    <row r="3038" ht="18" customHeight="1">
      <c r="M3038" s="70"/>
    </row>
    <row r="3039" ht="18" customHeight="1">
      <c r="M3039" s="70"/>
    </row>
    <row r="3040" ht="18" customHeight="1">
      <c r="M3040" s="70"/>
    </row>
    <row r="3041" ht="18" customHeight="1">
      <c r="M3041" s="70"/>
    </row>
    <row r="3042" ht="18" customHeight="1">
      <c r="M3042" s="70"/>
    </row>
    <row r="3043" ht="18" customHeight="1">
      <c r="M3043" s="70"/>
    </row>
    <row r="3044" ht="18" customHeight="1">
      <c r="M3044" s="70"/>
    </row>
    <row r="3045" ht="18" customHeight="1">
      <c r="M3045" s="70"/>
    </row>
    <row r="3046" ht="18" customHeight="1">
      <c r="M3046" s="70"/>
    </row>
    <row r="3047" ht="18" customHeight="1">
      <c r="M3047" s="70"/>
    </row>
    <row r="3048" ht="18" customHeight="1">
      <c r="M3048" s="70"/>
    </row>
    <row r="3049" ht="18" customHeight="1">
      <c r="M3049" s="70"/>
    </row>
    <row r="3050" ht="18" customHeight="1">
      <c r="M3050" s="70"/>
    </row>
    <row r="3051" ht="18" customHeight="1">
      <c r="M3051" s="70"/>
    </row>
    <row r="3052" ht="18" customHeight="1">
      <c r="M3052" s="70"/>
    </row>
    <row r="3053" ht="18" customHeight="1">
      <c r="M3053" s="70"/>
    </row>
    <row r="3054" ht="18" customHeight="1">
      <c r="M3054" s="70"/>
    </row>
    <row r="3055" ht="18" customHeight="1">
      <c r="M3055" s="70"/>
    </row>
    <row r="3056" ht="18" customHeight="1">
      <c r="M3056" s="70"/>
    </row>
    <row r="3057" ht="18" customHeight="1">
      <c r="M3057" s="70"/>
    </row>
    <row r="3058" ht="18" customHeight="1">
      <c r="M3058" s="70"/>
    </row>
    <row r="3059" ht="18" customHeight="1">
      <c r="M3059" s="70"/>
    </row>
    <row r="3060" ht="18" customHeight="1">
      <c r="M3060" s="70"/>
    </row>
    <row r="3061" ht="18" customHeight="1">
      <c r="M3061" s="70"/>
    </row>
    <row r="3062" ht="18" customHeight="1">
      <c r="M3062" s="70"/>
    </row>
    <row r="3063" ht="18" customHeight="1">
      <c r="M3063" s="70"/>
    </row>
    <row r="3064" ht="18" customHeight="1">
      <c r="M3064" s="70"/>
    </row>
    <row r="3065" ht="18" customHeight="1">
      <c r="M3065" s="70"/>
    </row>
    <row r="3066" ht="18" customHeight="1">
      <c r="M3066" s="70"/>
    </row>
    <row r="3067" ht="18" customHeight="1">
      <c r="M3067" s="70"/>
    </row>
    <row r="3068" ht="18" customHeight="1">
      <c r="M3068" s="70"/>
    </row>
    <row r="3069" ht="18" customHeight="1">
      <c r="M3069" s="70"/>
    </row>
    <row r="3070" ht="18" customHeight="1">
      <c r="M3070" s="70"/>
    </row>
    <row r="3071" ht="18" customHeight="1">
      <c r="M3071" s="70"/>
    </row>
    <row r="3072" ht="18" customHeight="1">
      <c r="M3072" s="70"/>
    </row>
    <row r="3073" ht="18" customHeight="1">
      <c r="M3073" s="70"/>
    </row>
    <row r="3074" ht="18" customHeight="1">
      <c r="M3074" s="70"/>
    </row>
    <row r="3075" ht="18" customHeight="1">
      <c r="M3075" s="70"/>
    </row>
    <row r="3076" ht="18" customHeight="1">
      <c r="M3076" s="70"/>
    </row>
    <row r="3077" ht="18" customHeight="1">
      <c r="M3077" s="70"/>
    </row>
    <row r="3078" ht="18" customHeight="1">
      <c r="M3078" s="70"/>
    </row>
    <row r="3079" ht="18" customHeight="1">
      <c r="M3079" s="70"/>
    </row>
    <row r="3080" ht="18" customHeight="1">
      <c r="M3080" s="70"/>
    </row>
    <row r="3081" ht="18" customHeight="1">
      <c r="M3081" s="70"/>
    </row>
    <row r="3082" ht="18" customHeight="1">
      <c r="M3082" s="70"/>
    </row>
    <row r="3083" ht="18" customHeight="1">
      <c r="M3083" s="70"/>
    </row>
    <row r="3084" ht="18" customHeight="1">
      <c r="M3084" s="70"/>
    </row>
    <row r="3085" ht="18" customHeight="1">
      <c r="M3085" s="70"/>
    </row>
    <row r="3086" ht="18" customHeight="1">
      <c r="M3086" s="70"/>
    </row>
    <row r="3087" ht="18" customHeight="1">
      <c r="M3087" s="70"/>
    </row>
    <row r="3088" ht="18" customHeight="1">
      <c r="M3088" s="70"/>
    </row>
    <row r="3089" ht="18" customHeight="1">
      <c r="M3089" s="70"/>
    </row>
    <row r="3090" ht="18" customHeight="1">
      <c r="M3090" s="70"/>
    </row>
    <row r="3091" ht="18" customHeight="1">
      <c r="M3091" s="70"/>
    </row>
    <row r="3092" ht="18" customHeight="1">
      <c r="M3092" s="70"/>
    </row>
    <row r="3093" ht="18" customHeight="1">
      <c r="M3093" s="70"/>
    </row>
    <row r="3094" ht="18" customHeight="1">
      <c r="M3094" s="70"/>
    </row>
    <row r="3095" ht="18" customHeight="1">
      <c r="M3095" s="70"/>
    </row>
    <row r="3096" ht="18" customHeight="1">
      <c r="M3096" s="70"/>
    </row>
    <row r="3097" ht="18" customHeight="1">
      <c r="M3097" s="70"/>
    </row>
    <row r="3098" ht="18" customHeight="1">
      <c r="M3098" s="70"/>
    </row>
    <row r="3099" ht="18" customHeight="1">
      <c r="M3099" s="70"/>
    </row>
    <row r="3100" ht="18" customHeight="1">
      <c r="M3100" s="70"/>
    </row>
    <row r="3101" ht="18" customHeight="1">
      <c r="M3101" s="70"/>
    </row>
    <row r="3102" ht="18" customHeight="1">
      <c r="M3102" s="70"/>
    </row>
    <row r="3103" ht="18" customHeight="1">
      <c r="M3103" s="70"/>
    </row>
    <row r="3104" ht="18" customHeight="1">
      <c r="M3104" s="70"/>
    </row>
    <row r="3105" ht="18" customHeight="1">
      <c r="M3105" s="70"/>
    </row>
    <row r="3106" ht="18" customHeight="1">
      <c r="M3106" s="70"/>
    </row>
    <row r="3107" ht="18" customHeight="1">
      <c r="M3107" s="70"/>
    </row>
    <row r="3108" ht="18" customHeight="1">
      <c r="M3108" s="70"/>
    </row>
    <row r="3109" ht="18" customHeight="1">
      <c r="M3109" s="70"/>
    </row>
    <row r="3110" ht="18" customHeight="1">
      <c r="M3110" s="70"/>
    </row>
    <row r="3111" ht="18" customHeight="1">
      <c r="M3111" s="70"/>
    </row>
    <row r="3112" ht="18" customHeight="1">
      <c r="M3112" s="70"/>
    </row>
    <row r="3113" ht="18" customHeight="1">
      <c r="M3113" s="70"/>
    </row>
    <row r="3114" ht="18" customHeight="1">
      <c r="M3114" s="70"/>
    </row>
    <row r="3115" ht="18" customHeight="1">
      <c r="M3115" s="70"/>
    </row>
    <row r="3116" ht="18" customHeight="1">
      <c r="M3116" s="70"/>
    </row>
    <row r="3117" ht="18" customHeight="1">
      <c r="M3117" s="70"/>
    </row>
    <row r="3118" ht="18" customHeight="1">
      <c r="M3118" s="70"/>
    </row>
    <row r="3119" ht="18" customHeight="1">
      <c r="M3119" s="70"/>
    </row>
    <row r="3120" ht="18" customHeight="1">
      <c r="M3120" s="70"/>
    </row>
    <row r="3121" ht="18" customHeight="1">
      <c r="M3121" s="70"/>
    </row>
    <row r="3122" ht="18" customHeight="1">
      <c r="M3122" s="70"/>
    </row>
    <row r="3123" ht="18" customHeight="1">
      <c r="M3123" s="70"/>
    </row>
    <row r="3124" ht="18" customHeight="1">
      <c r="M3124" s="70"/>
    </row>
    <row r="3125" ht="18" customHeight="1">
      <c r="M3125" s="70"/>
    </row>
    <row r="3126" ht="18" customHeight="1">
      <c r="M3126" s="70"/>
    </row>
    <row r="3127" ht="18" customHeight="1">
      <c r="M3127" s="70"/>
    </row>
    <row r="3128" ht="18" customHeight="1">
      <c r="M3128" s="70"/>
    </row>
    <row r="3129" ht="18" customHeight="1">
      <c r="M3129" s="70"/>
    </row>
    <row r="3130" ht="18" customHeight="1">
      <c r="M3130" s="70"/>
    </row>
    <row r="3131" ht="18" customHeight="1">
      <c r="M3131" s="70"/>
    </row>
    <row r="3132" ht="18" customHeight="1">
      <c r="M3132" s="70"/>
    </row>
    <row r="3133" ht="18" customHeight="1">
      <c r="M3133" s="70"/>
    </row>
    <row r="3134" ht="18" customHeight="1">
      <c r="M3134" s="70"/>
    </row>
    <row r="3135" ht="18" customHeight="1">
      <c r="M3135" s="70"/>
    </row>
    <row r="3136" ht="18" customHeight="1">
      <c r="M3136" s="70"/>
    </row>
    <row r="3137" ht="18" customHeight="1">
      <c r="M3137" s="70"/>
    </row>
    <row r="3138" ht="18" customHeight="1">
      <c r="M3138" s="70"/>
    </row>
    <row r="3139" ht="18" customHeight="1">
      <c r="M3139" s="70"/>
    </row>
    <row r="3140" ht="18" customHeight="1">
      <c r="M3140" s="70"/>
    </row>
    <row r="3141" ht="18" customHeight="1">
      <c r="M3141" s="70"/>
    </row>
    <row r="3142" ht="18" customHeight="1">
      <c r="M3142" s="70"/>
    </row>
    <row r="3143" ht="18" customHeight="1">
      <c r="M3143" s="70"/>
    </row>
    <row r="3144" ht="18" customHeight="1">
      <c r="M3144" s="70"/>
    </row>
    <row r="3145" ht="18" customHeight="1">
      <c r="M3145" s="70"/>
    </row>
    <row r="3146" ht="18" customHeight="1">
      <c r="M3146" s="70"/>
    </row>
    <row r="3147" ht="18" customHeight="1">
      <c r="M3147" s="70"/>
    </row>
    <row r="3148" ht="18" customHeight="1">
      <c r="M3148" s="70"/>
    </row>
    <row r="3149" ht="18" customHeight="1">
      <c r="M3149" s="70"/>
    </row>
    <row r="3150" ht="18" customHeight="1">
      <c r="M3150" s="70"/>
    </row>
    <row r="3151" ht="18" customHeight="1">
      <c r="M3151" s="70"/>
    </row>
    <row r="3152" ht="18" customHeight="1">
      <c r="M3152" s="70"/>
    </row>
    <row r="3153" ht="18" customHeight="1">
      <c r="M3153" s="70"/>
    </row>
    <row r="3154" ht="18" customHeight="1">
      <c r="M3154" s="70"/>
    </row>
    <row r="3155" ht="18" customHeight="1">
      <c r="M3155" s="70"/>
    </row>
    <row r="3156" ht="18" customHeight="1">
      <c r="M3156" s="70"/>
    </row>
    <row r="3157" ht="18" customHeight="1">
      <c r="M3157" s="70"/>
    </row>
    <row r="3158" ht="18" customHeight="1">
      <c r="M3158" s="70"/>
    </row>
    <row r="3159" ht="18" customHeight="1">
      <c r="M3159" s="70"/>
    </row>
    <row r="3160" ht="18" customHeight="1">
      <c r="M3160" s="70"/>
    </row>
    <row r="3161" ht="18" customHeight="1">
      <c r="M3161" s="70"/>
    </row>
    <row r="3162" ht="18" customHeight="1">
      <c r="M3162" s="70"/>
    </row>
    <row r="3163" ht="18" customHeight="1">
      <c r="M3163" s="70"/>
    </row>
    <row r="3164" ht="18" customHeight="1">
      <c r="M3164" s="70"/>
    </row>
    <row r="3165" ht="18" customHeight="1">
      <c r="M3165" s="70"/>
    </row>
    <row r="3166" ht="18" customHeight="1">
      <c r="M3166" s="70"/>
    </row>
    <row r="3167" ht="18" customHeight="1">
      <c r="M3167" s="70"/>
    </row>
    <row r="3168" ht="18" customHeight="1">
      <c r="M3168" s="70"/>
    </row>
    <row r="3169" ht="18" customHeight="1">
      <c r="M3169" s="70"/>
    </row>
    <row r="3170" ht="18" customHeight="1">
      <c r="M3170" s="70"/>
    </row>
    <row r="3171" ht="18" customHeight="1">
      <c r="M3171" s="70"/>
    </row>
    <row r="3172" ht="18" customHeight="1">
      <c r="M3172" s="70"/>
    </row>
    <row r="3173" ht="18" customHeight="1">
      <c r="M3173" s="70"/>
    </row>
    <row r="3174" ht="18" customHeight="1">
      <c r="M3174" s="70"/>
    </row>
    <row r="3175" ht="18" customHeight="1">
      <c r="M3175" s="70"/>
    </row>
    <row r="3176" ht="18" customHeight="1">
      <c r="M3176" s="70"/>
    </row>
    <row r="3177" ht="18" customHeight="1">
      <c r="M3177" s="70"/>
    </row>
    <row r="3178" ht="18" customHeight="1">
      <c r="M3178" s="70"/>
    </row>
    <row r="3179" ht="18" customHeight="1">
      <c r="M3179" s="70"/>
    </row>
    <row r="3180" ht="18" customHeight="1">
      <c r="M3180" s="70"/>
    </row>
    <row r="3181" ht="18" customHeight="1">
      <c r="M3181" s="70"/>
    </row>
    <row r="3182" ht="18" customHeight="1">
      <c r="M3182" s="70"/>
    </row>
    <row r="3183" ht="18" customHeight="1">
      <c r="M3183" s="70"/>
    </row>
    <row r="3184" ht="18" customHeight="1">
      <c r="M3184" s="70"/>
    </row>
    <row r="3185" ht="18" customHeight="1">
      <c r="M3185" s="70"/>
    </row>
    <row r="3186" ht="18" customHeight="1">
      <c r="M3186" s="70"/>
    </row>
    <row r="3187" ht="18" customHeight="1">
      <c r="M3187" s="70"/>
    </row>
    <row r="3188" ht="18" customHeight="1">
      <c r="M3188" s="70"/>
    </row>
    <row r="3189" ht="18" customHeight="1">
      <c r="M3189" s="70"/>
    </row>
    <row r="3190" ht="18" customHeight="1">
      <c r="M3190" s="70"/>
    </row>
    <row r="3191" ht="18" customHeight="1">
      <c r="M3191" s="70"/>
    </row>
    <row r="3192" ht="18" customHeight="1">
      <c r="M3192" s="70"/>
    </row>
    <row r="3193" ht="18" customHeight="1">
      <c r="M3193" s="70"/>
    </row>
    <row r="3194" ht="18" customHeight="1">
      <c r="M3194" s="70"/>
    </row>
    <row r="3195" ht="18" customHeight="1">
      <c r="M3195" s="70"/>
    </row>
    <row r="3196" ht="18" customHeight="1">
      <c r="M3196" s="70"/>
    </row>
    <row r="3197" ht="18" customHeight="1">
      <c r="M3197" s="70"/>
    </row>
    <row r="3198" ht="18" customHeight="1">
      <c r="M3198" s="70"/>
    </row>
    <row r="3199" ht="18" customHeight="1">
      <c r="M3199" s="70"/>
    </row>
    <row r="3200" ht="18" customHeight="1">
      <c r="M3200" s="70"/>
    </row>
    <row r="3201" ht="18" customHeight="1">
      <c r="M3201" s="70"/>
    </row>
    <row r="3202" ht="18" customHeight="1">
      <c r="M3202" s="70"/>
    </row>
    <row r="3203" ht="18" customHeight="1">
      <c r="M3203" s="70"/>
    </row>
    <row r="3204" ht="18" customHeight="1">
      <c r="M3204" s="70"/>
    </row>
    <row r="3205" ht="18" customHeight="1">
      <c r="M3205" s="70"/>
    </row>
    <row r="3206" ht="18" customHeight="1">
      <c r="M3206" s="70"/>
    </row>
    <row r="3207" ht="18" customHeight="1">
      <c r="M3207" s="70"/>
    </row>
    <row r="3208" ht="18" customHeight="1">
      <c r="M3208" s="70"/>
    </row>
    <row r="3209" ht="18" customHeight="1">
      <c r="M3209" s="70"/>
    </row>
    <row r="3210" ht="18" customHeight="1">
      <c r="M3210" s="70"/>
    </row>
    <row r="3211" ht="18" customHeight="1">
      <c r="M3211" s="70"/>
    </row>
    <row r="3212" ht="18" customHeight="1">
      <c r="M3212" s="70"/>
    </row>
    <row r="3213" ht="18" customHeight="1">
      <c r="M3213" s="70"/>
    </row>
    <row r="3214" ht="18" customHeight="1">
      <c r="M3214" s="70"/>
    </row>
    <row r="3215" ht="18" customHeight="1">
      <c r="M3215" s="70"/>
    </row>
    <row r="3216" ht="18" customHeight="1">
      <c r="M3216" s="70"/>
    </row>
    <row r="3217" ht="18" customHeight="1">
      <c r="M3217" s="70"/>
    </row>
    <row r="3218" ht="18" customHeight="1">
      <c r="M3218" s="70"/>
    </row>
    <row r="3219" ht="18" customHeight="1">
      <c r="M3219" s="70"/>
    </row>
    <row r="3220" ht="18" customHeight="1">
      <c r="M3220" s="70"/>
    </row>
    <row r="3221" ht="18" customHeight="1">
      <c r="M3221" s="70"/>
    </row>
    <row r="3222" ht="18" customHeight="1">
      <c r="M3222" s="70"/>
    </row>
    <row r="3223" ht="18" customHeight="1">
      <c r="M3223" s="70"/>
    </row>
    <row r="3224" ht="18" customHeight="1">
      <c r="M3224" s="70"/>
    </row>
    <row r="3225" ht="18" customHeight="1">
      <c r="M3225" s="70"/>
    </row>
    <row r="3226" ht="18" customHeight="1">
      <c r="M3226" s="70"/>
    </row>
    <row r="3227" ht="18" customHeight="1">
      <c r="M3227" s="70"/>
    </row>
    <row r="3228" ht="18" customHeight="1">
      <c r="M3228" s="70"/>
    </row>
    <row r="3229" ht="18" customHeight="1">
      <c r="M3229" s="70"/>
    </row>
    <row r="3230" ht="18" customHeight="1">
      <c r="M3230" s="70"/>
    </row>
    <row r="3231" ht="18" customHeight="1">
      <c r="M3231" s="70"/>
    </row>
    <row r="3232" ht="18" customHeight="1">
      <c r="M3232" s="70"/>
    </row>
    <row r="3233" ht="18" customHeight="1">
      <c r="M3233" s="70"/>
    </row>
    <row r="3234" ht="18" customHeight="1">
      <c r="M3234" s="70"/>
    </row>
    <row r="3235" ht="18" customHeight="1">
      <c r="M3235" s="70"/>
    </row>
    <row r="3236" ht="18" customHeight="1">
      <c r="M3236" s="70"/>
    </row>
    <row r="3237" ht="18" customHeight="1">
      <c r="M3237" s="70"/>
    </row>
    <row r="3238" ht="18" customHeight="1">
      <c r="M3238" s="70"/>
    </row>
    <row r="3239" ht="18" customHeight="1">
      <c r="M3239" s="70"/>
    </row>
    <row r="3240" ht="18" customHeight="1">
      <c r="M3240" s="70"/>
    </row>
    <row r="3241" ht="18" customHeight="1">
      <c r="M3241" s="70"/>
    </row>
    <row r="3242" ht="18" customHeight="1">
      <c r="M3242" s="70"/>
    </row>
    <row r="3243" ht="18" customHeight="1">
      <c r="M3243" s="70"/>
    </row>
    <row r="3244" ht="18" customHeight="1">
      <c r="M3244" s="70"/>
    </row>
    <row r="3245" ht="18" customHeight="1">
      <c r="M3245" s="70"/>
    </row>
    <row r="3246" ht="18" customHeight="1">
      <c r="M3246" s="70"/>
    </row>
    <row r="3247" ht="18" customHeight="1">
      <c r="M3247" s="70"/>
    </row>
    <row r="3248" ht="18" customHeight="1">
      <c r="M3248" s="70"/>
    </row>
    <row r="3249" ht="18" customHeight="1">
      <c r="M3249" s="70"/>
    </row>
    <row r="3250" ht="18" customHeight="1">
      <c r="M3250" s="70"/>
    </row>
    <row r="3251" ht="18" customHeight="1">
      <c r="M3251" s="70"/>
    </row>
    <row r="3252" ht="18" customHeight="1">
      <c r="M3252" s="70"/>
    </row>
    <row r="3253" ht="18" customHeight="1">
      <c r="M3253" s="70"/>
    </row>
    <row r="3254" ht="18" customHeight="1">
      <c r="M3254" s="70"/>
    </row>
    <row r="3255" ht="18" customHeight="1">
      <c r="M3255" s="70"/>
    </row>
    <row r="3256" ht="18" customHeight="1">
      <c r="M3256" s="70"/>
    </row>
    <row r="3257" ht="18" customHeight="1">
      <c r="M3257" s="70"/>
    </row>
    <row r="3258" ht="18" customHeight="1">
      <c r="M3258" s="70"/>
    </row>
    <row r="3259" ht="18" customHeight="1">
      <c r="M3259" s="70"/>
    </row>
    <row r="3260" ht="18" customHeight="1">
      <c r="M3260" s="70"/>
    </row>
    <row r="3261" ht="18" customHeight="1">
      <c r="M3261" s="70"/>
    </row>
    <row r="3262" ht="18" customHeight="1">
      <c r="M3262" s="70"/>
    </row>
    <row r="3263" ht="18" customHeight="1">
      <c r="M3263" s="70"/>
    </row>
    <row r="3264" ht="18" customHeight="1">
      <c r="M3264" s="70"/>
    </row>
    <row r="3265" ht="18" customHeight="1">
      <c r="M3265" s="70"/>
    </row>
    <row r="3266" ht="18" customHeight="1">
      <c r="M3266" s="70"/>
    </row>
    <row r="3267" ht="18" customHeight="1">
      <c r="M3267" s="70"/>
    </row>
    <row r="3268" ht="18" customHeight="1">
      <c r="M3268" s="70"/>
    </row>
    <row r="3269" ht="18" customHeight="1">
      <c r="M3269" s="70"/>
    </row>
    <row r="3270" ht="18" customHeight="1">
      <c r="M3270" s="70"/>
    </row>
    <row r="3271" ht="18" customHeight="1">
      <c r="M3271" s="70"/>
    </row>
    <row r="3272" ht="18" customHeight="1">
      <c r="M3272" s="70"/>
    </row>
    <row r="3273" ht="18" customHeight="1">
      <c r="M3273" s="70"/>
    </row>
    <row r="3274" ht="18" customHeight="1">
      <c r="M3274" s="70"/>
    </row>
    <row r="3275" ht="18" customHeight="1">
      <c r="M3275" s="70"/>
    </row>
    <row r="3276" ht="18" customHeight="1">
      <c r="M3276" s="70"/>
    </row>
    <row r="3277" ht="18" customHeight="1">
      <c r="M3277" s="70"/>
    </row>
    <row r="3278" ht="18" customHeight="1">
      <c r="M3278" s="70"/>
    </row>
    <row r="3279" ht="18" customHeight="1">
      <c r="M3279" s="70"/>
    </row>
    <row r="3280" ht="18" customHeight="1">
      <c r="M3280" s="70"/>
    </row>
    <row r="3281" ht="18" customHeight="1">
      <c r="M3281" s="70"/>
    </row>
    <row r="3282" ht="18" customHeight="1">
      <c r="M3282" s="70"/>
    </row>
    <row r="3283" ht="18" customHeight="1">
      <c r="M3283" s="70"/>
    </row>
    <row r="3284" ht="18" customHeight="1">
      <c r="M3284" s="70"/>
    </row>
    <row r="3285" ht="18" customHeight="1">
      <c r="M3285" s="70"/>
    </row>
    <row r="3286" ht="18" customHeight="1">
      <c r="M3286" s="70"/>
    </row>
    <row r="3287" ht="18" customHeight="1">
      <c r="M3287" s="70"/>
    </row>
    <row r="3288" ht="18" customHeight="1">
      <c r="M3288" s="70"/>
    </row>
    <row r="3289" ht="18" customHeight="1">
      <c r="M3289" s="70"/>
    </row>
    <row r="3290" ht="18" customHeight="1">
      <c r="M3290" s="70"/>
    </row>
    <row r="3291" ht="18" customHeight="1">
      <c r="M3291" s="70"/>
    </row>
    <row r="3292" ht="18" customHeight="1">
      <c r="M3292" s="70"/>
    </row>
    <row r="3293" ht="18" customHeight="1">
      <c r="M3293" s="70"/>
    </row>
    <row r="3294" ht="18" customHeight="1">
      <c r="M3294" s="70"/>
    </row>
    <row r="3295" ht="18" customHeight="1">
      <c r="M3295" s="70"/>
    </row>
    <row r="3296" ht="18" customHeight="1">
      <c r="M3296" s="70"/>
    </row>
    <row r="3297" ht="18" customHeight="1">
      <c r="M3297" s="70"/>
    </row>
    <row r="3298" ht="18" customHeight="1">
      <c r="M3298" s="70"/>
    </row>
    <row r="3299" ht="18" customHeight="1">
      <c r="M3299" s="70"/>
    </row>
    <row r="3300" ht="18" customHeight="1">
      <c r="M3300" s="70"/>
    </row>
    <row r="3301" ht="18" customHeight="1">
      <c r="M3301" s="70"/>
    </row>
    <row r="3302" ht="18" customHeight="1">
      <c r="M3302" s="70"/>
    </row>
    <row r="3303" ht="18" customHeight="1">
      <c r="M3303" s="70"/>
    </row>
    <row r="3304" ht="18" customHeight="1">
      <c r="M3304" s="70"/>
    </row>
    <row r="3305" ht="18" customHeight="1">
      <c r="M3305" s="70"/>
    </row>
    <row r="3306" ht="18" customHeight="1">
      <c r="M3306" s="70"/>
    </row>
    <row r="3307" ht="18" customHeight="1">
      <c r="M3307" s="70"/>
    </row>
    <row r="3308" ht="18" customHeight="1">
      <c r="M3308" s="70"/>
    </row>
    <row r="3309" ht="18" customHeight="1">
      <c r="M3309" s="70"/>
    </row>
    <row r="3310" ht="18" customHeight="1">
      <c r="M3310" s="70"/>
    </row>
    <row r="3311" ht="18" customHeight="1">
      <c r="M3311" s="70"/>
    </row>
    <row r="3312" ht="18" customHeight="1">
      <c r="M3312" s="70"/>
    </row>
    <row r="3313" ht="18" customHeight="1">
      <c r="M3313" s="70"/>
    </row>
    <row r="3314" ht="18" customHeight="1">
      <c r="M3314" s="70"/>
    </row>
    <row r="3315" ht="18" customHeight="1">
      <c r="M3315" s="70"/>
    </row>
    <row r="3316" ht="18" customHeight="1">
      <c r="M3316" s="70"/>
    </row>
    <row r="3317" ht="18" customHeight="1">
      <c r="M3317" s="70"/>
    </row>
    <row r="3318" ht="18" customHeight="1">
      <c r="M3318" s="70"/>
    </row>
    <row r="3319" ht="18" customHeight="1">
      <c r="M3319" s="70"/>
    </row>
    <row r="3320" ht="18" customHeight="1">
      <c r="M3320" s="70"/>
    </row>
    <row r="3321" ht="18" customHeight="1">
      <c r="M3321" s="70"/>
    </row>
    <row r="3322" ht="18" customHeight="1">
      <c r="M3322" s="70"/>
    </row>
    <row r="3323" ht="18" customHeight="1">
      <c r="M3323" s="70"/>
    </row>
    <row r="3324" ht="18" customHeight="1">
      <c r="M3324" s="70"/>
    </row>
    <row r="3325" ht="18" customHeight="1">
      <c r="M3325" s="70"/>
    </row>
    <row r="3326" ht="18" customHeight="1">
      <c r="M3326" s="70"/>
    </row>
    <row r="3327" ht="18" customHeight="1">
      <c r="M3327" s="70"/>
    </row>
    <row r="3328" ht="18" customHeight="1">
      <c r="M3328" s="70"/>
    </row>
    <row r="3329" ht="18" customHeight="1">
      <c r="M3329" s="70"/>
    </row>
    <row r="3330" ht="18" customHeight="1">
      <c r="M3330" s="70"/>
    </row>
    <row r="3331" ht="18" customHeight="1">
      <c r="M3331" s="70"/>
    </row>
    <row r="3332" ht="18" customHeight="1">
      <c r="M3332" s="70"/>
    </row>
    <row r="3333" ht="18" customHeight="1">
      <c r="M3333" s="70"/>
    </row>
    <row r="3334" ht="18" customHeight="1">
      <c r="M3334" s="70"/>
    </row>
    <row r="3335" ht="18" customHeight="1">
      <c r="M3335" s="70"/>
    </row>
    <row r="3336" ht="18" customHeight="1">
      <c r="M3336" s="70"/>
    </row>
    <row r="3337" ht="18" customHeight="1">
      <c r="M3337" s="70"/>
    </row>
    <row r="3338" ht="18" customHeight="1">
      <c r="M3338" s="70"/>
    </row>
    <row r="3339" ht="18" customHeight="1">
      <c r="M3339" s="70"/>
    </row>
    <row r="3340" ht="18" customHeight="1">
      <c r="M3340" s="70"/>
    </row>
    <row r="3341" ht="18" customHeight="1">
      <c r="M3341" s="70"/>
    </row>
    <row r="3342" ht="18" customHeight="1">
      <c r="M3342" s="70"/>
    </row>
    <row r="3343" ht="18" customHeight="1">
      <c r="M3343" s="70"/>
    </row>
    <row r="3344" ht="18" customHeight="1">
      <c r="M3344" s="70"/>
    </row>
    <row r="3345" ht="18" customHeight="1">
      <c r="M3345" s="70"/>
    </row>
    <row r="3346" ht="18" customHeight="1">
      <c r="M3346" s="70"/>
    </row>
    <row r="3347" ht="18" customHeight="1">
      <c r="M3347" s="70"/>
    </row>
    <row r="3348" ht="18" customHeight="1">
      <c r="M3348" s="70"/>
    </row>
    <row r="3349" ht="18" customHeight="1">
      <c r="M3349" s="70"/>
    </row>
    <row r="3350" ht="18" customHeight="1">
      <c r="M3350" s="70"/>
    </row>
    <row r="3351" ht="18" customHeight="1">
      <c r="M3351" s="70"/>
    </row>
    <row r="3352" ht="18" customHeight="1">
      <c r="M3352" s="70"/>
    </row>
    <row r="3353" ht="18" customHeight="1">
      <c r="M3353" s="70"/>
    </row>
    <row r="3354" ht="18" customHeight="1">
      <c r="M3354" s="70"/>
    </row>
    <row r="3355" ht="18" customHeight="1">
      <c r="M3355" s="70"/>
    </row>
    <row r="3356" ht="18" customHeight="1">
      <c r="M3356" s="70"/>
    </row>
    <row r="3357" ht="18" customHeight="1">
      <c r="M3357" s="70"/>
    </row>
    <row r="3358" ht="18" customHeight="1">
      <c r="M3358" s="70"/>
    </row>
    <row r="3359" ht="18" customHeight="1">
      <c r="M3359" s="70"/>
    </row>
    <row r="3360" ht="18" customHeight="1">
      <c r="M3360" s="70"/>
    </row>
    <row r="3361" ht="18" customHeight="1">
      <c r="M3361" s="70"/>
    </row>
    <row r="3362" ht="18" customHeight="1">
      <c r="M3362" s="70"/>
    </row>
    <row r="3363" ht="18" customHeight="1">
      <c r="M3363" s="70"/>
    </row>
    <row r="3364" ht="18" customHeight="1">
      <c r="M3364" s="70"/>
    </row>
    <row r="3365" ht="18" customHeight="1">
      <c r="M3365" s="70"/>
    </row>
    <row r="3366" ht="18" customHeight="1">
      <c r="M3366" s="70"/>
    </row>
    <row r="3367" ht="18" customHeight="1">
      <c r="M3367" s="70"/>
    </row>
    <row r="3368" ht="18" customHeight="1">
      <c r="M3368" s="70"/>
    </row>
    <row r="3369" ht="18" customHeight="1">
      <c r="M3369" s="70"/>
    </row>
    <row r="3370" ht="18" customHeight="1">
      <c r="M3370" s="70"/>
    </row>
    <row r="3371" ht="18" customHeight="1">
      <c r="M3371" s="70"/>
    </row>
    <row r="3372" ht="18" customHeight="1">
      <c r="M3372" s="70"/>
    </row>
    <row r="3373" ht="18" customHeight="1">
      <c r="M3373" s="70"/>
    </row>
    <row r="3374" ht="18" customHeight="1">
      <c r="M3374" s="70"/>
    </row>
    <row r="3375" ht="18" customHeight="1">
      <c r="M3375" s="70"/>
    </row>
    <row r="3376" ht="18" customHeight="1">
      <c r="M3376" s="70"/>
    </row>
    <row r="3377" ht="18" customHeight="1">
      <c r="M3377" s="70"/>
    </row>
    <row r="3378" ht="18" customHeight="1">
      <c r="M3378" s="70"/>
    </row>
    <row r="3379" ht="18" customHeight="1">
      <c r="M3379" s="70"/>
    </row>
    <row r="3380" ht="18" customHeight="1">
      <c r="M3380" s="70"/>
    </row>
    <row r="3381" ht="18" customHeight="1">
      <c r="M3381" s="70"/>
    </row>
    <row r="3382" ht="18" customHeight="1">
      <c r="M3382" s="70"/>
    </row>
    <row r="3383" ht="18" customHeight="1">
      <c r="M3383" s="70"/>
    </row>
    <row r="3384" ht="18" customHeight="1">
      <c r="M3384" s="70"/>
    </row>
    <row r="3385" ht="18" customHeight="1">
      <c r="M3385" s="70"/>
    </row>
    <row r="3386" ht="18" customHeight="1">
      <c r="M3386" s="70"/>
    </row>
    <row r="3387" ht="18" customHeight="1">
      <c r="M3387" s="70"/>
    </row>
    <row r="3388" ht="18" customHeight="1">
      <c r="M3388" s="70"/>
    </row>
    <row r="3389" ht="18" customHeight="1">
      <c r="M3389" s="70"/>
    </row>
    <row r="3390" ht="18" customHeight="1">
      <c r="M3390" s="70"/>
    </row>
    <row r="3391" ht="18" customHeight="1">
      <c r="M3391" s="70"/>
    </row>
    <row r="3392" ht="18" customHeight="1">
      <c r="M3392" s="70"/>
    </row>
    <row r="3393" ht="18" customHeight="1">
      <c r="M3393" s="70"/>
    </row>
    <row r="3394" ht="18" customHeight="1">
      <c r="M3394" s="70"/>
    </row>
    <row r="3395" ht="18" customHeight="1">
      <c r="M3395" s="70"/>
    </row>
    <row r="3396" ht="18" customHeight="1">
      <c r="M3396" s="70"/>
    </row>
    <row r="3397" ht="18" customHeight="1">
      <c r="M3397" s="70"/>
    </row>
    <row r="3398" ht="18" customHeight="1">
      <c r="M3398" s="70"/>
    </row>
    <row r="3399" ht="18" customHeight="1">
      <c r="M3399" s="70"/>
    </row>
    <row r="3400" ht="18" customHeight="1">
      <c r="M3400" s="70"/>
    </row>
    <row r="3401" ht="18" customHeight="1">
      <c r="M3401" s="70"/>
    </row>
    <row r="3402" ht="18" customHeight="1">
      <c r="M3402" s="70"/>
    </row>
    <row r="3403" ht="18" customHeight="1">
      <c r="M3403" s="70"/>
    </row>
    <row r="3404" ht="18" customHeight="1">
      <c r="M3404" s="70"/>
    </row>
    <row r="3405" ht="18" customHeight="1">
      <c r="M3405" s="70"/>
    </row>
    <row r="3406" ht="18" customHeight="1">
      <c r="M3406" s="70"/>
    </row>
    <row r="3407" ht="18" customHeight="1">
      <c r="M3407" s="70"/>
    </row>
    <row r="3408" ht="18" customHeight="1">
      <c r="M3408" s="70"/>
    </row>
    <row r="3409" ht="18" customHeight="1">
      <c r="M3409" s="70"/>
    </row>
    <row r="3410" ht="18" customHeight="1">
      <c r="M3410" s="70"/>
    </row>
    <row r="3411" ht="18" customHeight="1">
      <c r="M3411" s="70"/>
    </row>
    <row r="3412" ht="18" customHeight="1">
      <c r="M3412" s="70"/>
    </row>
    <row r="3413" ht="18" customHeight="1">
      <c r="M3413" s="70"/>
    </row>
    <row r="3414" ht="18" customHeight="1">
      <c r="M3414" s="70"/>
    </row>
    <row r="3415" ht="18" customHeight="1">
      <c r="M3415" s="70"/>
    </row>
    <row r="3416" ht="18" customHeight="1">
      <c r="M3416" s="70"/>
    </row>
    <row r="3417" ht="18" customHeight="1">
      <c r="M3417" s="70"/>
    </row>
    <row r="3418" ht="18" customHeight="1">
      <c r="M3418" s="70"/>
    </row>
    <row r="3419" ht="18" customHeight="1">
      <c r="M3419" s="70"/>
    </row>
    <row r="3420" ht="18" customHeight="1">
      <c r="M3420" s="70"/>
    </row>
    <row r="3421" ht="18" customHeight="1">
      <c r="M3421" s="70"/>
    </row>
    <row r="3422" ht="18" customHeight="1">
      <c r="M3422" s="70"/>
    </row>
    <row r="3423" ht="18" customHeight="1">
      <c r="M3423" s="70"/>
    </row>
    <row r="3424" ht="18" customHeight="1">
      <c r="M3424" s="70"/>
    </row>
    <row r="3425" ht="18" customHeight="1">
      <c r="M3425" s="70"/>
    </row>
    <row r="3426" ht="18" customHeight="1">
      <c r="M3426" s="70"/>
    </row>
    <row r="3427" ht="18" customHeight="1">
      <c r="M3427" s="70"/>
    </row>
    <row r="3428" ht="18" customHeight="1">
      <c r="M3428" s="70"/>
    </row>
    <row r="3429" ht="18" customHeight="1">
      <c r="M3429" s="70"/>
    </row>
    <row r="3430" ht="18" customHeight="1">
      <c r="M3430" s="70"/>
    </row>
    <row r="3431" ht="18" customHeight="1">
      <c r="M3431" s="70"/>
    </row>
    <row r="3432" ht="18" customHeight="1">
      <c r="M3432" s="70"/>
    </row>
    <row r="3433" ht="18" customHeight="1">
      <c r="M3433" s="70"/>
    </row>
    <row r="3434" ht="18" customHeight="1">
      <c r="M3434" s="70"/>
    </row>
    <row r="3435" ht="18" customHeight="1">
      <c r="M3435" s="70"/>
    </row>
    <row r="3436" ht="18" customHeight="1">
      <c r="M3436" s="70"/>
    </row>
    <row r="3437" ht="18" customHeight="1">
      <c r="M3437" s="70"/>
    </row>
    <row r="3438" ht="18" customHeight="1">
      <c r="M3438" s="70"/>
    </row>
    <row r="3439" ht="18" customHeight="1">
      <c r="M3439" s="70"/>
    </row>
    <row r="3440" ht="18" customHeight="1">
      <c r="M3440" s="70"/>
    </row>
    <row r="3441" ht="18" customHeight="1">
      <c r="M3441" s="70"/>
    </row>
    <row r="3442" ht="18" customHeight="1">
      <c r="M3442" s="70"/>
    </row>
    <row r="3443" ht="18" customHeight="1">
      <c r="M3443" s="70"/>
    </row>
    <row r="3444" ht="18" customHeight="1">
      <c r="M3444" s="70"/>
    </row>
    <row r="3445" ht="18" customHeight="1">
      <c r="M3445" s="70"/>
    </row>
    <row r="3446" ht="18" customHeight="1">
      <c r="M3446" s="70"/>
    </row>
    <row r="3447" ht="18" customHeight="1">
      <c r="M3447" s="70"/>
    </row>
    <row r="3448" ht="18" customHeight="1">
      <c r="M3448" s="70"/>
    </row>
    <row r="3449" ht="18" customHeight="1">
      <c r="M3449" s="70"/>
    </row>
    <row r="3450" ht="18" customHeight="1">
      <c r="M3450" s="70"/>
    </row>
    <row r="3451" ht="18" customHeight="1">
      <c r="M3451" s="70"/>
    </row>
    <row r="3452" ht="18" customHeight="1">
      <c r="M3452" s="70"/>
    </row>
    <row r="3453" ht="18" customHeight="1">
      <c r="M3453" s="70"/>
    </row>
    <row r="3454" ht="18" customHeight="1">
      <c r="M3454" s="70"/>
    </row>
    <row r="3455" ht="18" customHeight="1">
      <c r="M3455" s="70"/>
    </row>
    <row r="3456" ht="18" customHeight="1">
      <c r="M3456" s="70"/>
    </row>
    <row r="3457" ht="18" customHeight="1">
      <c r="M3457" s="70"/>
    </row>
    <row r="3458" ht="18" customHeight="1">
      <c r="M3458" s="70"/>
    </row>
    <row r="3459" ht="18" customHeight="1">
      <c r="M3459" s="70"/>
    </row>
    <row r="3460" ht="18" customHeight="1">
      <c r="M3460" s="70"/>
    </row>
    <row r="3461" ht="18" customHeight="1">
      <c r="M3461" s="70"/>
    </row>
    <row r="3462" ht="18" customHeight="1">
      <c r="M3462" s="70"/>
    </row>
    <row r="3463" ht="18" customHeight="1">
      <c r="M3463" s="70"/>
    </row>
    <row r="3464" ht="18" customHeight="1">
      <c r="M3464" s="70"/>
    </row>
    <row r="3465" ht="18" customHeight="1">
      <c r="M3465" s="70"/>
    </row>
    <row r="3466" ht="18" customHeight="1">
      <c r="M3466" s="70"/>
    </row>
    <row r="3467" ht="18" customHeight="1">
      <c r="M3467" s="70"/>
    </row>
    <row r="3468" ht="18" customHeight="1">
      <c r="M3468" s="70"/>
    </row>
    <row r="3469" ht="18" customHeight="1">
      <c r="M3469" s="70"/>
    </row>
    <row r="3470" ht="18" customHeight="1">
      <c r="M3470" s="70"/>
    </row>
    <row r="3471" ht="18" customHeight="1">
      <c r="M3471" s="70"/>
    </row>
    <row r="3472" ht="18" customHeight="1">
      <c r="M3472" s="70"/>
    </row>
    <row r="3473" ht="18" customHeight="1">
      <c r="M3473" s="70"/>
    </row>
    <row r="3474" ht="18" customHeight="1">
      <c r="M3474" s="70"/>
    </row>
    <row r="3475" ht="18" customHeight="1">
      <c r="M3475" s="70"/>
    </row>
    <row r="3476" ht="18" customHeight="1">
      <c r="M3476" s="70"/>
    </row>
    <row r="3477" ht="18" customHeight="1">
      <c r="M3477" s="70"/>
    </row>
    <row r="3478" ht="18" customHeight="1">
      <c r="M3478" s="70"/>
    </row>
    <row r="3479" ht="18" customHeight="1">
      <c r="M3479" s="70"/>
    </row>
    <row r="3480" ht="18" customHeight="1">
      <c r="M3480" s="70"/>
    </row>
    <row r="3481" ht="18" customHeight="1">
      <c r="M3481" s="70"/>
    </row>
    <row r="3482" ht="18" customHeight="1">
      <c r="M3482" s="70"/>
    </row>
    <row r="3483" ht="18" customHeight="1">
      <c r="M3483" s="70"/>
    </row>
    <row r="3484" ht="18" customHeight="1">
      <c r="M3484" s="70"/>
    </row>
    <row r="3485" ht="18" customHeight="1">
      <c r="M3485" s="70"/>
    </row>
    <row r="3486" ht="18" customHeight="1">
      <c r="M3486" s="70"/>
    </row>
    <row r="3487" ht="18" customHeight="1">
      <c r="M3487" s="70"/>
    </row>
    <row r="3488" ht="18" customHeight="1">
      <c r="M3488" s="70"/>
    </row>
    <row r="3489" ht="18" customHeight="1">
      <c r="M3489" s="70"/>
    </row>
    <row r="3490" ht="18" customHeight="1">
      <c r="M3490" s="70"/>
    </row>
    <row r="3491" ht="18" customHeight="1">
      <c r="M3491" s="70"/>
    </row>
    <row r="3492" ht="18" customHeight="1">
      <c r="M3492" s="70"/>
    </row>
    <row r="3493" ht="18" customHeight="1">
      <c r="M3493" s="70"/>
    </row>
    <row r="3494" ht="18" customHeight="1">
      <c r="M3494" s="70"/>
    </row>
    <row r="3495" ht="18" customHeight="1">
      <c r="M3495" s="70"/>
    </row>
    <row r="3496" ht="18" customHeight="1">
      <c r="M3496" s="70"/>
    </row>
    <row r="3497" ht="18" customHeight="1">
      <c r="M3497" s="70"/>
    </row>
    <row r="3498" ht="18" customHeight="1">
      <c r="M3498" s="70"/>
    </row>
    <row r="3499" ht="18" customHeight="1">
      <c r="M3499" s="70"/>
    </row>
    <row r="3500" ht="18" customHeight="1">
      <c r="M3500" s="70"/>
    </row>
    <row r="3501" ht="18" customHeight="1">
      <c r="M3501" s="70"/>
    </row>
    <row r="3502" ht="18" customHeight="1">
      <c r="M3502" s="70"/>
    </row>
    <row r="3503" ht="18" customHeight="1">
      <c r="M3503" s="70"/>
    </row>
    <row r="3504" ht="18" customHeight="1">
      <c r="M3504" s="70"/>
    </row>
    <row r="3505" ht="18" customHeight="1">
      <c r="M3505" s="70"/>
    </row>
    <row r="3506" ht="18" customHeight="1">
      <c r="M3506" s="70"/>
    </row>
    <row r="3507" ht="18" customHeight="1">
      <c r="M3507" s="70"/>
    </row>
    <row r="3508" ht="18" customHeight="1">
      <c r="M3508" s="70"/>
    </row>
    <row r="3509" ht="18" customHeight="1">
      <c r="M3509" s="70"/>
    </row>
    <row r="3510" ht="18" customHeight="1">
      <c r="M3510" s="70"/>
    </row>
    <row r="3511" ht="18" customHeight="1">
      <c r="M3511" s="70"/>
    </row>
    <row r="3512" ht="18" customHeight="1">
      <c r="M3512" s="70"/>
    </row>
    <row r="3513" ht="18" customHeight="1">
      <c r="M3513" s="70"/>
    </row>
    <row r="3514" ht="18" customHeight="1">
      <c r="M3514" s="70"/>
    </row>
    <row r="3515" ht="18" customHeight="1">
      <c r="M3515" s="70"/>
    </row>
    <row r="3516" ht="18" customHeight="1">
      <c r="M3516" s="70"/>
    </row>
    <row r="3517" ht="18" customHeight="1">
      <c r="M3517" s="70"/>
    </row>
    <row r="3518" ht="18" customHeight="1">
      <c r="M3518" s="70"/>
    </row>
    <row r="3519" ht="18" customHeight="1">
      <c r="M3519" s="70"/>
    </row>
    <row r="3520" ht="18" customHeight="1">
      <c r="M3520" s="70"/>
    </row>
    <row r="3521" ht="18" customHeight="1">
      <c r="M3521" s="70"/>
    </row>
    <row r="3522" ht="18" customHeight="1">
      <c r="M3522" s="70"/>
    </row>
    <row r="3523" ht="18" customHeight="1">
      <c r="M3523" s="70"/>
    </row>
    <row r="3524" ht="18" customHeight="1">
      <c r="M3524" s="70"/>
    </row>
    <row r="3525" ht="18" customHeight="1">
      <c r="M3525" s="70"/>
    </row>
    <row r="3526" ht="18" customHeight="1">
      <c r="M3526" s="70"/>
    </row>
    <row r="3527" ht="18" customHeight="1">
      <c r="M3527" s="70"/>
    </row>
    <row r="3528" ht="18" customHeight="1">
      <c r="M3528" s="70"/>
    </row>
    <row r="3529" ht="18" customHeight="1">
      <c r="M3529" s="70"/>
    </row>
    <row r="3530" ht="18" customHeight="1">
      <c r="M3530" s="70"/>
    </row>
    <row r="3531" ht="18" customHeight="1">
      <c r="M3531" s="70"/>
    </row>
    <row r="3532" ht="18" customHeight="1">
      <c r="M3532" s="70"/>
    </row>
    <row r="3533" ht="18" customHeight="1">
      <c r="M3533" s="70"/>
    </row>
    <row r="3534" ht="18" customHeight="1">
      <c r="M3534" s="70"/>
    </row>
    <row r="3535" ht="18" customHeight="1">
      <c r="M3535" s="70"/>
    </row>
    <row r="3536" ht="18" customHeight="1">
      <c r="M3536" s="70"/>
    </row>
    <row r="3537" ht="18" customHeight="1">
      <c r="M3537" s="70"/>
    </row>
    <row r="3538" ht="18" customHeight="1">
      <c r="M3538" s="70"/>
    </row>
    <row r="3539" ht="18" customHeight="1">
      <c r="M3539" s="70"/>
    </row>
    <row r="3540" ht="18" customHeight="1">
      <c r="M3540" s="70"/>
    </row>
    <row r="3541" ht="18" customHeight="1">
      <c r="M3541" s="70"/>
    </row>
    <row r="3542" ht="18" customHeight="1">
      <c r="M3542" s="70"/>
    </row>
    <row r="3543" ht="18" customHeight="1">
      <c r="M3543" s="70"/>
    </row>
    <row r="3544" ht="18" customHeight="1">
      <c r="M3544" s="70"/>
    </row>
    <row r="3545" ht="18" customHeight="1">
      <c r="M3545" s="70"/>
    </row>
    <row r="3546" ht="18" customHeight="1">
      <c r="M3546" s="70"/>
    </row>
    <row r="3547" ht="18" customHeight="1">
      <c r="M3547" s="70"/>
    </row>
    <row r="3548" ht="18" customHeight="1">
      <c r="M3548" s="70"/>
    </row>
    <row r="3549" ht="18" customHeight="1">
      <c r="M3549" s="70"/>
    </row>
    <row r="3550" ht="18" customHeight="1">
      <c r="M3550" s="70"/>
    </row>
    <row r="3551" ht="18" customHeight="1">
      <c r="M3551" s="70"/>
    </row>
    <row r="3552" ht="18" customHeight="1">
      <c r="M3552" s="70"/>
    </row>
    <row r="3553" ht="18" customHeight="1">
      <c r="M3553" s="70"/>
    </row>
    <row r="3554" ht="18" customHeight="1">
      <c r="M3554" s="70"/>
    </row>
    <row r="3555" ht="18" customHeight="1">
      <c r="M3555" s="70"/>
    </row>
    <row r="3556" ht="18" customHeight="1">
      <c r="M3556" s="70"/>
    </row>
    <row r="3557" ht="18" customHeight="1">
      <c r="M3557" s="70"/>
    </row>
    <row r="3558" ht="18" customHeight="1">
      <c r="M3558" s="70"/>
    </row>
    <row r="3559" ht="18" customHeight="1">
      <c r="M3559" s="70"/>
    </row>
    <row r="3560" ht="18" customHeight="1">
      <c r="M3560" s="70"/>
    </row>
    <row r="3561" ht="18" customHeight="1">
      <c r="M3561" s="70"/>
    </row>
    <row r="3562" ht="18" customHeight="1">
      <c r="M3562" s="70"/>
    </row>
    <row r="3563" ht="18" customHeight="1">
      <c r="M3563" s="70"/>
    </row>
    <row r="3564" ht="18" customHeight="1">
      <c r="M3564" s="70"/>
    </row>
    <row r="3565" ht="18" customHeight="1">
      <c r="M3565" s="70"/>
    </row>
    <row r="3566" ht="18" customHeight="1">
      <c r="M3566" s="70"/>
    </row>
    <row r="3567" ht="18" customHeight="1">
      <c r="M3567" s="70"/>
    </row>
    <row r="3568" ht="18" customHeight="1">
      <c r="M3568" s="70"/>
    </row>
    <row r="3569" ht="18" customHeight="1">
      <c r="M3569" s="70"/>
    </row>
    <row r="3570" ht="18" customHeight="1">
      <c r="M3570" s="70"/>
    </row>
    <row r="3571" ht="18" customHeight="1">
      <c r="M3571" s="70"/>
    </row>
    <row r="3572" ht="18" customHeight="1">
      <c r="M3572" s="70"/>
    </row>
    <row r="3573" ht="18" customHeight="1">
      <c r="M3573" s="70"/>
    </row>
    <row r="3574" ht="18" customHeight="1">
      <c r="M3574" s="70"/>
    </row>
    <row r="3575" ht="18" customHeight="1">
      <c r="M3575" s="70"/>
    </row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1" spans="3:10" ht="12.75">
      <c r="C3761" s="4">
        <f>SUBTOTAL(9,C48:C3759)</f>
        <v>817270159</v>
      </c>
      <c r="D3761" s="4">
        <f aca="true" t="shared" si="261" ref="D3761:I3761">SUBTOTAL(9,D48:D3759)</f>
        <v>162480161</v>
      </c>
      <c r="E3761" s="4">
        <f t="shared" si="261"/>
        <v>979750320</v>
      </c>
      <c r="F3761" s="4">
        <f t="shared" si="261"/>
        <v>799482664.3</v>
      </c>
      <c r="G3761" s="4">
        <f t="shared" si="261"/>
        <v>157459925</v>
      </c>
      <c r="H3761" s="4">
        <f t="shared" si="261"/>
        <v>956942589.3</v>
      </c>
      <c r="I3761" s="4">
        <f t="shared" si="261"/>
        <v>48052732</v>
      </c>
      <c r="J3761" s="4"/>
    </row>
    <row r="3762" spans="1:12" s="77" customFormat="1" ht="12.75">
      <c r="A3762" s="75"/>
      <c r="B3762" s="75"/>
      <c r="C3762" s="75"/>
      <c r="D3762" s="75"/>
      <c r="E3762" s="75"/>
      <c r="F3762" s="75"/>
      <c r="G3762" s="75"/>
      <c r="H3762" s="75"/>
      <c r="I3762" s="75"/>
      <c r="J3762" s="75"/>
      <c r="K3762" s="76"/>
      <c r="L3762" s="76"/>
    </row>
    <row r="3764" spans="3:8" ht="12.75">
      <c r="C3764" s="4">
        <f aca="true" t="shared" si="262" ref="C3764:H3764">SUBTOTAL(9,C85:C1222)</f>
        <v>797975967</v>
      </c>
      <c r="D3764" s="4">
        <f t="shared" si="262"/>
        <v>158546102</v>
      </c>
      <c r="E3764" s="4">
        <f t="shared" si="262"/>
        <v>956522069</v>
      </c>
      <c r="F3764" s="4">
        <f t="shared" si="262"/>
        <v>780759390.3</v>
      </c>
      <c r="G3764" s="4">
        <f t="shared" si="262"/>
        <v>154006085</v>
      </c>
      <c r="H3764" s="4">
        <f t="shared" si="262"/>
        <v>934765475.3</v>
      </c>
    </row>
    <row r="3766" spans="3:8" ht="12.75">
      <c r="C3766" s="4">
        <f>SUBTOTAL(9,C294:C1221)</f>
        <v>547834144</v>
      </c>
      <c r="D3766" s="4">
        <f>SUBTOTAL(9,D294:D1221)</f>
        <v>155607122</v>
      </c>
      <c r="E3766" s="4">
        <f>SUBTOTAL(9,E294:E1221)</f>
        <v>703441266</v>
      </c>
      <c r="H3766" s="4">
        <f>SUBTOTAL(9,H704:H1176)</f>
        <v>255810798</v>
      </c>
    </row>
    <row r="3768" ht="12.75">
      <c r="E3768" s="4">
        <v>4738251</v>
      </c>
    </row>
    <row r="3770" ht="12.75">
      <c r="E3770" s="4">
        <f>E3768-E3766</f>
        <v>-698703015</v>
      </c>
    </row>
  </sheetData>
  <mergeCells count="10">
    <mergeCell ref="A16:M16"/>
    <mergeCell ref="A680:M680"/>
    <mergeCell ref="A1237:M1237"/>
    <mergeCell ref="A2:M2"/>
    <mergeCell ref="A3:M3"/>
    <mergeCell ref="A4:A5"/>
    <mergeCell ref="B4:B5"/>
    <mergeCell ref="C4:E4"/>
    <mergeCell ref="F4:H4"/>
    <mergeCell ref="I4:J4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2005-03-16T06:54:17Z</cp:lastPrinted>
  <dcterms:created xsi:type="dcterms:W3CDTF">1999-09-02T09:39:40Z</dcterms:created>
  <dcterms:modified xsi:type="dcterms:W3CDTF">2005-05-12T09:02:08Z</dcterms:modified>
  <cp:category/>
  <cp:version/>
  <cp:contentType/>
  <cp:contentStatus/>
</cp:coreProperties>
</file>