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<sst xmlns="http://schemas.openxmlformats.org/spreadsheetml/2006/main" count="185" uniqueCount="96">
  <si>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</si>
  <si>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</si>
  <si>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</si>
  <si>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</si>
  <si>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</si>
  <si>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</si>
  <si>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</si>
  <si>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</si>
  <si>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</si>
  <si>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</si>
  <si>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                           i powiatu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</si>
  <si>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</si>
  <si>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</si>
  <si>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</si>
  <si>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</si>
  <si>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</si>
  <si>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</si>
  <si>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§ 4300</t>
  </si>
  <si>
    <t>pozostałe usługi</t>
  </si>
  <si>
    <t>WYDATKI  DOTYCZĄCE  ZADAŃ  POWIATU</t>
  </si>
  <si>
    <t>B</t>
  </si>
  <si>
    <t>§ 4110</t>
  </si>
  <si>
    <t>§ 4120</t>
  </si>
  <si>
    <t>§ 4210</t>
  </si>
  <si>
    <t>składki na FP</t>
  </si>
  <si>
    <t>§ 4260</t>
  </si>
  <si>
    <t>energia</t>
  </si>
  <si>
    <t>Dział 852</t>
  </si>
  <si>
    <t>Pomoc społeczna</t>
  </si>
  <si>
    <t>Dział 750</t>
  </si>
  <si>
    <t>Administracja publiczna</t>
  </si>
  <si>
    <t xml:space="preserve">do Zarządzenia  Nr </t>
  </si>
  <si>
    <t>Prezydenta Miasta Piotrkowa Tryb.</t>
  </si>
  <si>
    <t>Załącznik nr 1</t>
  </si>
  <si>
    <t>§ 3030</t>
  </si>
  <si>
    <t>różne wydatki na rzecz os.fiz.</t>
  </si>
  <si>
    <t>materiały i wynagrodzenie</t>
  </si>
  <si>
    <t>§ 2910</t>
  </si>
  <si>
    <t>zwrot dotacji wyk.niezg.z przez.</t>
  </si>
  <si>
    <t>Zasiłki i pomoc w naturze</t>
  </si>
  <si>
    <t>§ 3110</t>
  </si>
  <si>
    <t>Dodatki mieszkaniowe</t>
  </si>
  <si>
    <t>świadczenia społeczne</t>
  </si>
  <si>
    <t>z dnia   31 grudnia 2004 r.</t>
  </si>
  <si>
    <t>Rady Miasta Piotrkowa Tryb.</t>
  </si>
  <si>
    <t>Dział 010</t>
  </si>
  <si>
    <t>Rolnictwo</t>
  </si>
  <si>
    <t>01095</t>
  </si>
  <si>
    <t>składki na ubezpieczenie społ.</t>
  </si>
  <si>
    <t>Pozostała działalność</t>
  </si>
  <si>
    <t>Dział 900</t>
  </si>
  <si>
    <t>Gospodarka komunalna</t>
  </si>
  <si>
    <t>§ 4170</t>
  </si>
  <si>
    <t>wynagrodzenia bezosobowe</t>
  </si>
  <si>
    <t>Dział 801</t>
  </si>
  <si>
    <t>Oświata i wychowanie</t>
  </si>
  <si>
    <t>Licea ogólnokształcące</t>
  </si>
  <si>
    <t>§ 4240</t>
  </si>
  <si>
    <t>pomoce naukowe i dydatkyczne</t>
  </si>
  <si>
    <t>Dział 854</t>
  </si>
  <si>
    <t>Edukacyjna opieka wychow.</t>
  </si>
  <si>
    <t>§ 4220</t>
  </si>
  <si>
    <t>zakup żywności</t>
  </si>
  <si>
    <t>§ 4270</t>
  </si>
  <si>
    <t>usługi remontowe</t>
  </si>
  <si>
    <t>§ 3240</t>
  </si>
  <si>
    <t>Pomoc materialna dla uczniów</t>
  </si>
  <si>
    <t>stypendia</t>
  </si>
  <si>
    <t>§ 4500</t>
  </si>
  <si>
    <t xml:space="preserve">podatki </t>
  </si>
  <si>
    <t>§ 4280</t>
  </si>
  <si>
    <t>Komisje poborowe</t>
  </si>
  <si>
    <t>Dział 600</t>
  </si>
  <si>
    <t>Transport i łączność</t>
  </si>
  <si>
    <t>§ 6052</t>
  </si>
  <si>
    <t>Drogi publiczne gminne</t>
  </si>
  <si>
    <t>usługi zdrowotne</t>
  </si>
  <si>
    <t>§ 4580</t>
  </si>
  <si>
    <t>pozostałe odsetki</t>
  </si>
  <si>
    <t>§ 4430</t>
  </si>
  <si>
    <t>różne opłaty i składki</t>
  </si>
  <si>
    <t>Załącznik nr 2</t>
  </si>
  <si>
    <t>Dział 758</t>
  </si>
  <si>
    <t>Różne rozliczenia</t>
  </si>
  <si>
    <t>Rezerwy ogólne i celowe</t>
  </si>
  <si>
    <t>§ 4810</t>
  </si>
  <si>
    <t>rezerwa na zobow.wyn.z poręcz.</t>
  </si>
  <si>
    <t>Dział 700</t>
  </si>
  <si>
    <t>Gospodarka mieszkaniowa</t>
  </si>
  <si>
    <t>Zakłady gospodarki mieszkan.</t>
  </si>
  <si>
    <t>Świetlice szkolne</t>
  </si>
  <si>
    <t>§ 6050</t>
  </si>
  <si>
    <t>Gospodarka ściekowa</t>
  </si>
  <si>
    <t>wydatki na inwestycje</t>
  </si>
  <si>
    <t>do Uchwały  Nr XXXVI/538/05</t>
  </si>
  <si>
    <t>z dnia 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</si>
</sst>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39">
      <selection activeCell="A43" sqref="A43"/>
    </sheetView>
  </sheetViews>
  <sheetFormatPr defaultColWidth="9.00390625" defaultRowHeight="12.75"/>
  <cols>
    <col min="1" max="1" width="12.75390625" style="0" customWidth="1"/>
    <col min="2" max="2" width="27.625" style="0" customWidth="1"/>
    <col min="3" max="3" width="10.875" style="0" customWidth="1"/>
    <col min="4" max="4" width="11.125" style="0" customWidth="1"/>
    <col min="5" max="5" width="11.625" style="0" customWidth="1"/>
    <col min="6" max="6" width="10.00390625" style="0" customWidth="1"/>
    <col min="8" max="8" width="10.25390625" style="0" customWidth="1"/>
    <col min="9" max="9" width="11.75390625" style="0" customWidth="1"/>
    <col min="10" max="10" width="10.00390625" style="0" customWidth="1"/>
    <col min="11" max="11" width="10.875" style="0" customWidth="1"/>
  </cols>
  <sheetData>
    <row r="1" spans="9:11" ht="15" customHeight="1">
      <c r="I1" s="52" t="s">
        <v>81</v>
      </c>
      <c r="J1" s="52"/>
      <c r="K1" s="52"/>
    </row>
    <row r="2" spans="9:11" ht="15" customHeight="1">
      <c r="I2" s="52" t="s">
        <v>94</v>
      </c>
      <c r="J2" s="52"/>
      <c r="K2" s="52"/>
    </row>
    <row r="3" spans="9:11" ht="15" customHeight="1">
      <c r="I3" s="52" t="s">
        <v>44</v>
      </c>
      <c r="J3" s="52"/>
      <c r="K3" s="52"/>
    </row>
    <row r="4" spans="9:11" ht="15" customHeight="1">
      <c r="I4" s="52" t="s">
        <v>95</v>
      </c>
      <c r="J4" s="52"/>
      <c r="K4" s="52"/>
    </row>
    <row r="5" spans="1:11" ht="41.2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customHeight="1">
      <c r="A6" s="57" t="s">
        <v>1</v>
      </c>
      <c r="B6" s="57" t="s">
        <v>2</v>
      </c>
      <c r="C6" s="58" t="s">
        <v>3</v>
      </c>
      <c r="D6" s="58"/>
      <c r="E6" s="58"/>
      <c r="F6" s="58" t="s">
        <v>4</v>
      </c>
      <c r="G6" s="58"/>
      <c r="H6" s="58"/>
      <c r="I6" s="58" t="s">
        <v>5</v>
      </c>
      <c r="J6" s="58"/>
      <c r="K6" s="58"/>
    </row>
    <row r="7" spans="1:11" ht="15" customHeight="1">
      <c r="A7" s="57"/>
      <c r="B7" s="57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37.5" customHeight="1">
      <c r="A9" s="2" t="s">
        <v>9</v>
      </c>
      <c r="B9" s="3" t="s">
        <v>10</v>
      </c>
      <c r="C9" s="4">
        <v>173415982</v>
      </c>
      <c r="D9" s="4">
        <v>28926384</v>
      </c>
      <c r="E9" s="4">
        <f>SUM(C9:D9)</f>
        <v>202342366</v>
      </c>
      <c r="F9" s="4">
        <f>F13+F66</f>
        <v>2191613</v>
      </c>
      <c r="G9" s="4">
        <f>G13+G66</f>
        <v>707630</v>
      </c>
      <c r="H9" s="4">
        <f>SUM(F9:G9)</f>
        <v>2899243</v>
      </c>
      <c r="I9" s="4">
        <f>C9+F9</f>
        <v>175607595</v>
      </c>
      <c r="J9" s="4">
        <f>D9+G9</f>
        <v>29634014</v>
      </c>
      <c r="K9" s="4">
        <f>E9+H9</f>
        <v>205241609</v>
      </c>
    </row>
    <row r="10" spans="1:11" s="24" customFormat="1" ht="15" customHeight="1">
      <c r="A10" s="5"/>
      <c r="B10" s="5" t="s">
        <v>11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8" customFormat="1" ht="15" customHeight="1">
      <c r="A11" s="7"/>
      <c r="B11" s="7" t="s">
        <v>12</v>
      </c>
      <c r="C11" s="8">
        <v>23933884</v>
      </c>
      <c r="D11" s="8">
        <v>3166078</v>
      </c>
      <c r="E11" s="8">
        <f>SUM(C11:D11)</f>
        <v>27099962</v>
      </c>
      <c r="F11" s="8">
        <f>F15+F68</f>
        <v>2570000</v>
      </c>
      <c r="G11" s="8">
        <f>G15+G68</f>
        <v>0</v>
      </c>
      <c r="H11" s="8">
        <f>SUM(F11:G11)</f>
        <v>2570000</v>
      </c>
      <c r="I11" s="8">
        <f>C11+F11</f>
        <v>26503884</v>
      </c>
      <c r="J11" s="8">
        <f>D11+G11</f>
        <v>3166078</v>
      </c>
      <c r="K11" s="8">
        <f>E11+H11</f>
        <v>29669962</v>
      </c>
    </row>
    <row r="12" spans="1:11" ht="21" customHeight="1">
      <c r="A12" s="53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s="19" customFormat="1" ht="15" customHeight="1">
      <c r="A13" s="9" t="s">
        <v>14</v>
      </c>
      <c r="B13" s="10" t="s">
        <v>15</v>
      </c>
      <c r="C13" s="11">
        <v>119322410</v>
      </c>
      <c r="D13" s="11">
        <v>18213436</v>
      </c>
      <c r="E13" s="4">
        <f>SUM(C13:D13)</f>
        <v>137535846</v>
      </c>
      <c r="F13" s="11">
        <f>F23+F28+F34</f>
        <v>2156363</v>
      </c>
      <c r="G13" s="11">
        <f>G39+G46</f>
        <v>707630</v>
      </c>
      <c r="H13" s="4">
        <f>SUM(F13:G13)</f>
        <v>2863993</v>
      </c>
      <c r="I13" s="4">
        <f>C13+F13</f>
        <v>121478773</v>
      </c>
      <c r="J13" s="4">
        <f>D13+G13</f>
        <v>18921066</v>
      </c>
      <c r="K13" s="4">
        <f>E13+H13</f>
        <v>140399839</v>
      </c>
    </row>
    <row r="14" spans="1:11" s="24" customFormat="1" ht="15" customHeight="1">
      <c r="A14" s="12"/>
      <c r="B14" s="13" t="s">
        <v>16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8" customFormat="1" ht="13.5" customHeight="1">
      <c r="A15" s="15"/>
      <c r="B15" s="16" t="s">
        <v>12</v>
      </c>
      <c r="C15" s="17">
        <v>18700884</v>
      </c>
      <c r="D15" s="17">
        <v>1304078</v>
      </c>
      <c r="E15" s="8">
        <f>SUM(C15:D15)</f>
        <v>20004962</v>
      </c>
      <c r="F15" s="17">
        <f>F25</f>
        <v>2570000</v>
      </c>
      <c r="G15" s="17">
        <v>0</v>
      </c>
      <c r="H15" s="8">
        <f>SUM(F15:G15)</f>
        <v>2570000</v>
      </c>
      <c r="I15" s="8">
        <f aca="true" t="shared" si="0" ref="I15:K16">C15+F15</f>
        <v>21270884</v>
      </c>
      <c r="J15" s="8">
        <f t="shared" si="0"/>
        <v>1304078</v>
      </c>
      <c r="K15" s="8">
        <f t="shared" si="0"/>
        <v>22574962</v>
      </c>
    </row>
    <row r="16" spans="1:11" s="19" customFormat="1" ht="15.75" customHeight="1">
      <c r="A16" s="9" t="s">
        <v>45</v>
      </c>
      <c r="B16" s="10" t="s">
        <v>46</v>
      </c>
      <c r="C16" s="11">
        <v>28200</v>
      </c>
      <c r="D16" s="11">
        <v>0</v>
      </c>
      <c r="E16" s="4">
        <f>SUM(C16:D16)</f>
        <v>28200</v>
      </c>
      <c r="F16" s="11">
        <f>F19</f>
        <v>0</v>
      </c>
      <c r="G16" s="11">
        <f>G19</f>
        <v>0</v>
      </c>
      <c r="H16" s="4">
        <f>F16+G16</f>
        <v>0</v>
      </c>
      <c r="I16" s="4">
        <f t="shared" si="0"/>
        <v>28200</v>
      </c>
      <c r="J16" s="4">
        <f t="shared" si="0"/>
        <v>0</v>
      </c>
      <c r="K16" s="4">
        <f t="shared" si="0"/>
        <v>28200</v>
      </c>
    </row>
    <row r="17" spans="1:11" s="24" customFormat="1" ht="15" customHeight="1">
      <c r="A17" s="12"/>
      <c r="B17" s="13" t="s">
        <v>11</v>
      </c>
      <c r="C17" s="14"/>
      <c r="D17" s="14"/>
      <c r="E17" s="6"/>
      <c r="F17" s="14"/>
      <c r="G17" s="14"/>
      <c r="H17" s="6"/>
      <c r="I17" s="6"/>
      <c r="J17" s="6"/>
      <c r="K17" s="6"/>
    </row>
    <row r="18" spans="1:11" s="28" customFormat="1" ht="13.5" customHeight="1">
      <c r="A18" s="15"/>
      <c r="B18" s="16" t="s">
        <v>12</v>
      </c>
      <c r="C18" s="17">
        <v>0</v>
      </c>
      <c r="D18" s="17">
        <v>0</v>
      </c>
      <c r="E18" s="8">
        <f aca="true" t="shared" si="1" ref="E18:E23">SUM(C18:D18)</f>
        <v>0</v>
      </c>
      <c r="F18" s="17">
        <v>0</v>
      </c>
      <c r="G18" s="17">
        <v>0</v>
      </c>
      <c r="H18" s="8">
        <f aca="true" t="shared" si="2" ref="H18:H23">F18+G18</f>
        <v>0</v>
      </c>
      <c r="I18" s="8">
        <f aca="true" t="shared" si="3" ref="I18:K22">C18+F18</f>
        <v>0</v>
      </c>
      <c r="J18" s="8">
        <f t="shared" si="3"/>
        <v>0</v>
      </c>
      <c r="K18" s="8">
        <f t="shared" si="3"/>
        <v>0</v>
      </c>
    </row>
    <row r="19" spans="1:11" s="19" customFormat="1" ht="15" customHeight="1">
      <c r="A19" s="43" t="s">
        <v>47</v>
      </c>
      <c r="B19" s="19" t="s">
        <v>49</v>
      </c>
      <c r="C19" s="20">
        <v>23000</v>
      </c>
      <c r="D19" s="20">
        <v>0</v>
      </c>
      <c r="E19" s="21">
        <f t="shared" si="1"/>
        <v>23000</v>
      </c>
      <c r="F19" s="20">
        <f>SUM(F20:F22)</f>
        <v>0</v>
      </c>
      <c r="G19" s="20">
        <v>0</v>
      </c>
      <c r="H19" s="21">
        <f t="shared" si="2"/>
        <v>0</v>
      </c>
      <c r="I19" s="21">
        <f t="shared" si="3"/>
        <v>23000</v>
      </c>
      <c r="J19" s="21">
        <f t="shared" si="3"/>
        <v>0</v>
      </c>
      <c r="K19" s="21">
        <f t="shared" si="3"/>
        <v>23000</v>
      </c>
    </row>
    <row r="20" spans="1:11" s="24" customFormat="1" ht="15" customHeight="1">
      <c r="A20" s="23" t="s">
        <v>21</v>
      </c>
      <c r="B20" s="24" t="s">
        <v>48</v>
      </c>
      <c r="C20" s="25">
        <v>0</v>
      </c>
      <c r="D20" s="25">
        <v>0</v>
      </c>
      <c r="E20" s="26">
        <f t="shared" si="1"/>
        <v>0</v>
      </c>
      <c r="F20" s="25">
        <v>1947</v>
      </c>
      <c r="G20" s="25">
        <v>0</v>
      </c>
      <c r="H20" s="26">
        <f t="shared" si="2"/>
        <v>1947</v>
      </c>
      <c r="I20" s="26">
        <f t="shared" si="3"/>
        <v>1947</v>
      </c>
      <c r="J20" s="26">
        <f t="shared" si="3"/>
        <v>0</v>
      </c>
      <c r="K20" s="26">
        <f t="shared" si="3"/>
        <v>1947</v>
      </c>
    </row>
    <row r="21" spans="1:11" s="24" customFormat="1" ht="15" customHeight="1">
      <c r="A21" s="23" t="s">
        <v>22</v>
      </c>
      <c r="B21" s="24" t="s">
        <v>24</v>
      </c>
      <c r="C21" s="25">
        <v>0</v>
      </c>
      <c r="D21" s="25">
        <v>0</v>
      </c>
      <c r="E21" s="26">
        <f t="shared" si="1"/>
        <v>0</v>
      </c>
      <c r="F21" s="25">
        <v>294</v>
      </c>
      <c r="G21" s="25">
        <v>0</v>
      </c>
      <c r="H21" s="26">
        <f t="shared" si="2"/>
        <v>294</v>
      </c>
      <c r="I21" s="26">
        <f t="shared" si="3"/>
        <v>294</v>
      </c>
      <c r="J21" s="26">
        <f t="shared" si="3"/>
        <v>0</v>
      </c>
      <c r="K21" s="26">
        <f t="shared" si="3"/>
        <v>294</v>
      </c>
    </row>
    <row r="22" spans="1:11" s="24" customFormat="1" ht="15" customHeight="1">
      <c r="A22" s="23" t="s">
        <v>17</v>
      </c>
      <c r="B22" s="24" t="s">
        <v>18</v>
      </c>
      <c r="C22" s="25">
        <v>11000</v>
      </c>
      <c r="D22" s="25">
        <v>0</v>
      </c>
      <c r="E22" s="26">
        <f t="shared" si="1"/>
        <v>11000</v>
      </c>
      <c r="F22" s="25">
        <v>-2241</v>
      </c>
      <c r="G22" s="25">
        <v>0</v>
      </c>
      <c r="H22" s="26">
        <f t="shared" si="2"/>
        <v>-2241</v>
      </c>
      <c r="I22" s="26">
        <f t="shared" si="3"/>
        <v>8759</v>
      </c>
      <c r="J22" s="26">
        <f t="shared" si="3"/>
        <v>0</v>
      </c>
      <c r="K22" s="26">
        <f t="shared" si="3"/>
        <v>8759</v>
      </c>
    </row>
    <row r="23" spans="1:11" s="19" customFormat="1" ht="15.75" customHeight="1">
      <c r="A23" s="9" t="s">
        <v>72</v>
      </c>
      <c r="B23" s="10" t="s">
        <v>73</v>
      </c>
      <c r="C23" s="11">
        <v>11021096</v>
      </c>
      <c r="D23" s="11">
        <v>0</v>
      </c>
      <c r="E23" s="4">
        <f t="shared" si="1"/>
        <v>11021096</v>
      </c>
      <c r="F23" s="11">
        <f>F26</f>
        <v>2570000</v>
      </c>
      <c r="G23" s="11">
        <f>G26</f>
        <v>0</v>
      </c>
      <c r="H23" s="4">
        <f t="shared" si="2"/>
        <v>2570000</v>
      </c>
      <c r="I23" s="4">
        <f>C23+F23</f>
        <v>13591096</v>
      </c>
      <c r="J23" s="4">
        <f>D23+G23</f>
        <v>0</v>
      </c>
      <c r="K23" s="4">
        <f>E23+H23</f>
        <v>13591096</v>
      </c>
    </row>
    <row r="24" spans="1:11" s="24" customFormat="1" ht="15" customHeight="1">
      <c r="A24" s="12"/>
      <c r="B24" s="13" t="s">
        <v>11</v>
      </c>
      <c r="C24" s="14"/>
      <c r="D24" s="14"/>
      <c r="E24" s="6"/>
      <c r="F24" s="14"/>
      <c r="G24" s="14"/>
      <c r="H24" s="6"/>
      <c r="I24" s="6"/>
      <c r="J24" s="6"/>
      <c r="K24" s="6"/>
    </row>
    <row r="25" spans="1:11" s="28" customFormat="1" ht="13.5" customHeight="1">
      <c r="A25" s="15"/>
      <c r="B25" s="16" t="s">
        <v>12</v>
      </c>
      <c r="C25" s="17">
        <v>4520000</v>
      </c>
      <c r="D25" s="17">
        <v>0</v>
      </c>
      <c r="E25" s="8">
        <f>SUM(C25:D25)</f>
        <v>4520000</v>
      </c>
      <c r="F25" s="17">
        <f>F27</f>
        <v>2570000</v>
      </c>
      <c r="G25" s="17">
        <v>0</v>
      </c>
      <c r="H25" s="8">
        <f>F25+G25</f>
        <v>2570000</v>
      </c>
      <c r="I25" s="8">
        <f aca="true" t="shared" si="4" ref="I25:K26">C25+F25</f>
        <v>7090000</v>
      </c>
      <c r="J25" s="8">
        <f t="shared" si="4"/>
        <v>0</v>
      </c>
      <c r="K25" s="8">
        <f t="shared" si="4"/>
        <v>7090000</v>
      </c>
    </row>
    <row r="26" spans="1:11" s="19" customFormat="1" ht="15" customHeight="1">
      <c r="A26" s="18">
        <v>60016</v>
      </c>
      <c r="B26" s="19" t="s">
        <v>75</v>
      </c>
      <c r="C26" s="20">
        <v>7266970</v>
      </c>
      <c r="D26" s="20">
        <v>0</v>
      </c>
      <c r="E26" s="21">
        <f>SUM(C26:D26)</f>
        <v>7266970</v>
      </c>
      <c r="F26" s="20">
        <f>SUM(F27:F27)</f>
        <v>2570000</v>
      </c>
      <c r="G26" s="20">
        <v>0</v>
      </c>
      <c r="H26" s="21">
        <f>F26+G26</f>
        <v>2570000</v>
      </c>
      <c r="I26" s="21">
        <f t="shared" si="4"/>
        <v>9836970</v>
      </c>
      <c r="J26" s="21">
        <f t="shared" si="4"/>
        <v>0</v>
      </c>
      <c r="K26" s="21">
        <f t="shared" si="4"/>
        <v>9836970</v>
      </c>
    </row>
    <row r="27" spans="1:11" s="24" customFormat="1" ht="15" customHeight="1">
      <c r="A27" s="23" t="s">
        <v>74</v>
      </c>
      <c r="B27" s="24" t="s">
        <v>35</v>
      </c>
      <c r="C27" s="25">
        <v>580000</v>
      </c>
      <c r="D27" s="25">
        <v>0</v>
      </c>
      <c r="E27" s="26">
        <f>SUM(C27:D27)</f>
        <v>580000</v>
      </c>
      <c r="F27" s="25">
        <v>2570000</v>
      </c>
      <c r="G27" s="25">
        <v>0</v>
      </c>
      <c r="H27" s="26">
        <f>F27+G27</f>
        <v>2570000</v>
      </c>
      <c r="I27" s="26">
        <f aca="true" t="shared" si="5" ref="I27:K28">C27+F27</f>
        <v>3150000</v>
      </c>
      <c r="J27" s="26">
        <f t="shared" si="5"/>
        <v>0</v>
      </c>
      <c r="K27" s="26">
        <f t="shared" si="5"/>
        <v>3150000</v>
      </c>
    </row>
    <row r="28" spans="1:11" s="38" customFormat="1" ht="15" customHeight="1">
      <c r="A28" s="9" t="s">
        <v>87</v>
      </c>
      <c r="B28" s="10" t="s">
        <v>88</v>
      </c>
      <c r="C28" s="11">
        <v>7765000</v>
      </c>
      <c r="D28" s="11">
        <v>440000</v>
      </c>
      <c r="E28" s="4">
        <f>SUM(C28:D28)</f>
        <v>8205000</v>
      </c>
      <c r="F28" s="11">
        <f>F31</f>
        <v>115000</v>
      </c>
      <c r="G28" s="11">
        <v>0</v>
      </c>
      <c r="H28" s="4">
        <f>F28+G28</f>
        <v>115000</v>
      </c>
      <c r="I28" s="4">
        <f t="shared" si="5"/>
        <v>7880000</v>
      </c>
      <c r="J28" s="4">
        <f t="shared" si="5"/>
        <v>440000</v>
      </c>
      <c r="K28" s="4">
        <f t="shared" si="5"/>
        <v>8320000</v>
      </c>
    </row>
    <row r="29" spans="1:11" s="39" customFormat="1" ht="15" customHeight="1">
      <c r="A29" s="12"/>
      <c r="B29" s="13" t="s">
        <v>11</v>
      </c>
      <c r="C29" s="14"/>
      <c r="D29" s="14"/>
      <c r="E29" s="6"/>
      <c r="F29" s="14"/>
      <c r="G29" s="14"/>
      <c r="H29" s="6"/>
      <c r="I29" s="6"/>
      <c r="J29" s="6"/>
      <c r="K29" s="6"/>
    </row>
    <row r="30" spans="1:11" s="40" customFormat="1" ht="15" customHeight="1">
      <c r="A30" s="15"/>
      <c r="B30" s="16" t="s">
        <v>12</v>
      </c>
      <c r="C30" s="17">
        <v>3792000</v>
      </c>
      <c r="D30" s="17">
        <v>440000</v>
      </c>
      <c r="E30" s="8">
        <f>SUM(C30:D30)</f>
        <v>4232000</v>
      </c>
      <c r="F30" s="17">
        <v>0</v>
      </c>
      <c r="G30" s="17">
        <v>0</v>
      </c>
      <c r="H30" s="8">
        <f>F30+G30</f>
        <v>0</v>
      </c>
      <c r="I30" s="8">
        <f aca="true" t="shared" si="6" ref="I30:K32">C30+F30</f>
        <v>3792000</v>
      </c>
      <c r="J30" s="8">
        <f t="shared" si="6"/>
        <v>440000</v>
      </c>
      <c r="K30" s="8">
        <f t="shared" si="6"/>
        <v>4232000</v>
      </c>
    </row>
    <row r="31" spans="1:11" s="33" customFormat="1" ht="14.25" customHeight="1">
      <c r="A31" s="32">
        <v>70001</v>
      </c>
      <c r="B31" s="33" t="s">
        <v>89</v>
      </c>
      <c r="C31" s="20">
        <v>2350000</v>
      </c>
      <c r="D31" s="20">
        <v>0</v>
      </c>
      <c r="E31" s="21">
        <f>SUM(C31:D31)</f>
        <v>2350000</v>
      </c>
      <c r="F31" s="22">
        <f>SUM(F32:F32)</f>
        <v>115000</v>
      </c>
      <c r="G31" s="22">
        <v>0</v>
      </c>
      <c r="H31" s="21">
        <f>F31+G31</f>
        <v>115000</v>
      </c>
      <c r="I31" s="21">
        <f t="shared" si="6"/>
        <v>2465000</v>
      </c>
      <c r="J31" s="21">
        <f t="shared" si="6"/>
        <v>0</v>
      </c>
      <c r="K31" s="21">
        <f t="shared" si="6"/>
        <v>2465000</v>
      </c>
    </row>
    <row r="32" spans="1:11" s="37" customFormat="1" ht="15" customHeight="1">
      <c r="A32" s="36" t="s">
        <v>63</v>
      </c>
      <c r="B32" s="37" t="s">
        <v>64</v>
      </c>
      <c r="C32" s="25">
        <v>2350000</v>
      </c>
      <c r="D32" s="25">
        <v>0</v>
      </c>
      <c r="E32" s="26">
        <f>SUM(C32:D32)</f>
        <v>2350000</v>
      </c>
      <c r="F32" s="27">
        <v>115000</v>
      </c>
      <c r="G32" s="27">
        <v>0</v>
      </c>
      <c r="H32" s="26">
        <f>F32+G32</f>
        <v>115000</v>
      </c>
      <c r="I32" s="26">
        <f t="shared" si="6"/>
        <v>2465000</v>
      </c>
      <c r="J32" s="26">
        <f t="shared" si="6"/>
        <v>0</v>
      </c>
      <c r="K32" s="26">
        <f t="shared" si="6"/>
        <v>2465000</v>
      </c>
    </row>
    <row r="33" spans="1:11" s="49" customFormat="1" ht="15" customHeight="1">
      <c r="A33" s="46"/>
      <c r="B33" s="47"/>
      <c r="C33" s="44"/>
      <c r="D33" s="44"/>
      <c r="E33" s="45"/>
      <c r="F33" s="48"/>
      <c r="G33" s="48"/>
      <c r="H33" s="45"/>
      <c r="I33" s="45"/>
      <c r="J33" s="45"/>
      <c r="K33" s="45"/>
    </row>
    <row r="34" spans="1:11" s="38" customFormat="1" ht="15" customHeight="1">
      <c r="A34" s="9" t="s">
        <v>82</v>
      </c>
      <c r="B34" s="10" t="s">
        <v>83</v>
      </c>
      <c r="C34" s="11">
        <v>4057464</v>
      </c>
      <c r="D34" s="11">
        <v>0</v>
      </c>
      <c r="E34" s="4">
        <f>SUM(C34:D34)</f>
        <v>4057464</v>
      </c>
      <c r="F34" s="11">
        <f>F37</f>
        <v>-528637</v>
      </c>
      <c r="G34" s="11">
        <v>0</v>
      </c>
      <c r="H34" s="4">
        <f>F34+G34</f>
        <v>-528637</v>
      </c>
      <c r="I34" s="4">
        <f>C34+F34</f>
        <v>3528827</v>
      </c>
      <c r="J34" s="4">
        <f>D34+G34</f>
        <v>0</v>
      </c>
      <c r="K34" s="4">
        <f>E34+H34</f>
        <v>3528827</v>
      </c>
    </row>
    <row r="35" spans="1:11" s="39" customFormat="1" ht="15" customHeight="1">
      <c r="A35" s="12"/>
      <c r="B35" s="13" t="s">
        <v>11</v>
      </c>
      <c r="C35" s="14"/>
      <c r="D35" s="14"/>
      <c r="E35" s="6"/>
      <c r="F35" s="14"/>
      <c r="G35" s="14"/>
      <c r="H35" s="6"/>
      <c r="I35" s="6"/>
      <c r="J35" s="6"/>
      <c r="K35" s="6"/>
    </row>
    <row r="36" spans="1:11" s="40" customFormat="1" ht="15" customHeight="1">
      <c r="A36" s="15"/>
      <c r="B36" s="16" t="s">
        <v>12</v>
      </c>
      <c r="C36" s="17">
        <v>142889</v>
      </c>
      <c r="D36" s="17">
        <v>0</v>
      </c>
      <c r="E36" s="8">
        <f>SUM(C36:D36)</f>
        <v>142889</v>
      </c>
      <c r="F36" s="17">
        <v>0</v>
      </c>
      <c r="G36" s="17">
        <v>0</v>
      </c>
      <c r="H36" s="8">
        <f>F36+G36</f>
        <v>0</v>
      </c>
      <c r="I36" s="8">
        <f aca="true" t="shared" si="7" ref="I36:K38">C36+F36</f>
        <v>142889</v>
      </c>
      <c r="J36" s="8">
        <f t="shared" si="7"/>
        <v>0</v>
      </c>
      <c r="K36" s="8">
        <f t="shared" si="7"/>
        <v>142889</v>
      </c>
    </row>
    <row r="37" spans="1:11" s="33" customFormat="1" ht="14.25" customHeight="1">
      <c r="A37" s="32">
        <v>75818</v>
      </c>
      <c r="B37" s="33" t="s">
        <v>84</v>
      </c>
      <c r="C37" s="20">
        <v>4027464</v>
      </c>
      <c r="D37" s="20">
        <v>0</v>
      </c>
      <c r="E37" s="21">
        <f>SUM(C37:D37)</f>
        <v>4027464</v>
      </c>
      <c r="F37" s="22">
        <f>SUM(F38:F38)</f>
        <v>-528637</v>
      </c>
      <c r="G37" s="22">
        <v>0</v>
      </c>
      <c r="H37" s="21">
        <f>F37+G37</f>
        <v>-528637</v>
      </c>
      <c r="I37" s="21">
        <f t="shared" si="7"/>
        <v>3498827</v>
      </c>
      <c r="J37" s="21">
        <f t="shared" si="7"/>
        <v>0</v>
      </c>
      <c r="K37" s="21">
        <f t="shared" si="7"/>
        <v>3498827</v>
      </c>
    </row>
    <row r="38" spans="1:11" s="37" customFormat="1" ht="15" customHeight="1">
      <c r="A38" s="36" t="s">
        <v>85</v>
      </c>
      <c r="B38" s="37" t="s">
        <v>86</v>
      </c>
      <c r="C38" s="25">
        <v>528637</v>
      </c>
      <c r="D38" s="25">
        <v>0</v>
      </c>
      <c r="E38" s="26">
        <f>SUM(C38:D38)</f>
        <v>528637</v>
      </c>
      <c r="F38" s="27">
        <v>-528637</v>
      </c>
      <c r="G38" s="27">
        <v>0</v>
      </c>
      <c r="H38" s="26">
        <f>F38+G38</f>
        <v>-528637</v>
      </c>
      <c r="I38" s="26">
        <f t="shared" si="7"/>
        <v>0</v>
      </c>
      <c r="J38" s="26">
        <f t="shared" si="7"/>
        <v>0</v>
      </c>
      <c r="K38" s="26">
        <f t="shared" si="7"/>
        <v>0</v>
      </c>
    </row>
    <row r="39" spans="1:11" s="19" customFormat="1" ht="15" customHeight="1">
      <c r="A39" s="9" t="s">
        <v>27</v>
      </c>
      <c r="B39" s="10" t="s">
        <v>28</v>
      </c>
      <c r="C39" s="11">
        <v>10373445</v>
      </c>
      <c r="D39" s="11">
        <v>16424829</v>
      </c>
      <c r="E39" s="4">
        <f>SUM(C39:D39)</f>
        <v>26798274</v>
      </c>
      <c r="F39" s="11">
        <f>F42+F44</f>
        <v>0</v>
      </c>
      <c r="G39" s="11">
        <f>G42+G44</f>
        <v>227002</v>
      </c>
      <c r="H39" s="4">
        <f>F39+G39</f>
        <v>227002</v>
      </c>
      <c r="I39" s="4">
        <f>C39+F39</f>
        <v>10373445</v>
      </c>
      <c r="J39" s="4">
        <f>D39+G39</f>
        <v>16651831</v>
      </c>
      <c r="K39" s="4">
        <f>E39+H39</f>
        <v>27025276</v>
      </c>
    </row>
    <row r="40" spans="1:11" s="24" customFormat="1" ht="15" customHeight="1">
      <c r="A40" s="12"/>
      <c r="B40" s="13" t="s">
        <v>11</v>
      </c>
      <c r="C40" s="14"/>
      <c r="D40" s="14"/>
      <c r="E40" s="6"/>
      <c r="F40" s="14"/>
      <c r="G40" s="14"/>
      <c r="H40" s="6"/>
      <c r="I40" s="6"/>
      <c r="J40" s="6"/>
      <c r="K40" s="6"/>
    </row>
    <row r="41" spans="1:11" s="28" customFormat="1" ht="13.5" customHeight="1">
      <c r="A41" s="15"/>
      <c r="B41" s="16" t="s">
        <v>12</v>
      </c>
      <c r="C41" s="17">
        <v>22300</v>
      </c>
      <c r="D41" s="17">
        <v>0</v>
      </c>
      <c r="E41" s="8">
        <f aca="true" t="shared" si="8" ref="E41:E51">SUM(C41:D41)</f>
        <v>22300</v>
      </c>
      <c r="F41" s="17">
        <v>0</v>
      </c>
      <c r="G41" s="17">
        <v>0</v>
      </c>
      <c r="H41" s="8">
        <f aca="true" t="shared" si="9" ref="H41:H51">F41+G41</f>
        <v>0</v>
      </c>
      <c r="I41" s="8">
        <f aca="true" t="shared" si="10" ref="I41:K46">C41+F41</f>
        <v>22300</v>
      </c>
      <c r="J41" s="8">
        <f t="shared" si="10"/>
        <v>0</v>
      </c>
      <c r="K41" s="8">
        <f t="shared" si="10"/>
        <v>22300</v>
      </c>
    </row>
    <row r="42" spans="1:11" s="19" customFormat="1" ht="15" customHeight="1">
      <c r="A42" s="18">
        <v>85214</v>
      </c>
      <c r="B42" s="19" t="s">
        <v>39</v>
      </c>
      <c r="C42" s="20">
        <v>3766080</v>
      </c>
      <c r="D42" s="20">
        <v>2388118</v>
      </c>
      <c r="E42" s="21">
        <f t="shared" si="8"/>
        <v>6154198</v>
      </c>
      <c r="F42" s="20">
        <f>SUM(F43:F43)</f>
        <v>0</v>
      </c>
      <c r="G42" s="20">
        <f>G43</f>
        <v>-349926</v>
      </c>
      <c r="H42" s="21">
        <f t="shared" si="9"/>
        <v>-349926</v>
      </c>
      <c r="I42" s="21">
        <f t="shared" si="10"/>
        <v>3766080</v>
      </c>
      <c r="J42" s="21">
        <f t="shared" si="10"/>
        <v>2038192</v>
      </c>
      <c r="K42" s="21">
        <f t="shared" si="10"/>
        <v>5804272</v>
      </c>
    </row>
    <row r="43" spans="1:11" s="24" customFormat="1" ht="15" customHeight="1">
      <c r="A43" s="23" t="s">
        <v>40</v>
      </c>
      <c r="B43" s="24" t="s">
        <v>42</v>
      </c>
      <c r="C43" s="25">
        <v>3764080</v>
      </c>
      <c r="D43" s="25">
        <v>2388118</v>
      </c>
      <c r="E43" s="26">
        <f t="shared" si="8"/>
        <v>6152198</v>
      </c>
      <c r="F43" s="25">
        <v>0</v>
      </c>
      <c r="G43" s="25">
        <f>-349926</f>
        <v>-349926</v>
      </c>
      <c r="H43" s="26">
        <f t="shared" si="9"/>
        <v>-349926</v>
      </c>
      <c r="I43" s="26">
        <f t="shared" si="10"/>
        <v>3764080</v>
      </c>
      <c r="J43" s="26">
        <f t="shared" si="10"/>
        <v>2038192</v>
      </c>
      <c r="K43" s="26">
        <f t="shared" si="10"/>
        <v>5802272</v>
      </c>
    </row>
    <row r="44" spans="1:11" s="19" customFormat="1" ht="15.75" customHeight="1">
      <c r="A44" s="18">
        <v>85295</v>
      </c>
      <c r="B44" s="19" t="s">
        <v>49</v>
      </c>
      <c r="C44" s="20">
        <v>0</v>
      </c>
      <c r="D44" s="20">
        <v>0</v>
      </c>
      <c r="E44" s="21">
        <f t="shared" si="8"/>
        <v>0</v>
      </c>
      <c r="F44" s="20">
        <f>SUM(F45:F45)</f>
        <v>0</v>
      </c>
      <c r="G44" s="20">
        <f>G45</f>
        <v>576928</v>
      </c>
      <c r="H44" s="21">
        <f t="shared" si="9"/>
        <v>576928</v>
      </c>
      <c r="I44" s="21">
        <f t="shared" si="10"/>
        <v>0</v>
      </c>
      <c r="J44" s="21">
        <f t="shared" si="10"/>
        <v>576928</v>
      </c>
      <c r="K44" s="21">
        <f t="shared" si="10"/>
        <v>576928</v>
      </c>
    </row>
    <row r="45" spans="1:11" s="28" customFormat="1" ht="15" customHeight="1">
      <c r="A45" s="41" t="s">
        <v>40</v>
      </c>
      <c r="B45" s="28" t="s">
        <v>42</v>
      </c>
      <c r="C45" s="42">
        <v>0</v>
      </c>
      <c r="D45" s="42">
        <v>0</v>
      </c>
      <c r="E45" s="29">
        <f t="shared" si="8"/>
        <v>0</v>
      </c>
      <c r="F45" s="42">
        <v>0</v>
      </c>
      <c r="G45" s="42">
        <v>576928</v>
      </c>
      <c r="H45" s="29">
        <f t="shared" si="9"/>
        <v>576928</v>
      </c>
      <c r="I45" s="29">
        <f t="shared" si="10"/>
        <v>0</v>
      </c>
      <c r="J45" s="29">
        <f t="shared" si="10"/>
        <v>576928</v>
      </c>
      <c r="K45" s="29">
        <f t="shared" si="10"/>
        <v>576928</v>
      </c>
    </row>
    <row r="46" spans="1:11" s="19" customFormat="1" ht="15" customHeight="1">
      <c r="A46" s="9" t="s">
        <v>59</v>
      </c>
      <c r="B46" s="10" t="s">
        <v>60</v>
      </c>
      <c r="C46" s="11">
        <v>3147986</v>
      </c>
      <c r="D46" s="11">
        <v>0</v>
      </c>
      <c r="E46" s="4">
        <f>SUM(C46:D46)</f>
        <v>3147986</v>
      </c>
      <c r="F46" s="11">
        <f>F49+F51</f>
        <v>0</v>
      </c>
      <c r="G46" s="11">
        <f>G49</f>
        <v>480628</v>
      </c>
      <c r="H46" s="4">
        <f>F46+G46</f>
        <v>480628</v>
      </c>
      <c r="I46" s="4">
        <f t="shared" si="10"/>
        <v>3147986</v>
      </c>
      <c r="J46" s="4">
        <f t="shared" si="10"/>
        <v>480628</v>
      </c>
      <c r="K46" s="4">
        <f>E46+H46</f>
        <v>3628614</v>
      </c>
    </row>
    <row r="47" spans="1:11" s="24" customFormat="1" ht="15" customHeight="1">
      <c r="A47" s="12"/>
      <c r="B47" s="13" t="s">
        <v>11</v>
      </c>
      <c r="C47" s="14"/>
      <c r="D47" s="14"/>
      <c r="E47" s="6"/>
      <c r="F47" s="14"/>
      <c r="G47" s="14"/>
      <c r="H47" s="6"/>
      <c r="I47" s="6"/>
      <c r="J47" s="6"/>
      <c r="K47" s="6"/>
    </row>
    <row r="48" spans="1:11" s="28" customFormat="1" ht="13.5" customHeight="1">
      <c r="A48" s="15"/>
      <c r="B48" s="16" t="s">
        <v>12</v>
      </c>
      <c r="C48" s="17">
        <v>0</v>
      </c>
      <c r="D48" s="17">
        <v>0</v>
      </c>
      <c r="E48" s="8">
        <f>SUM(C48:D48)</f>
        <v>0</v>
      </c>
      <c r="F48" s="17">
        <v>0</v>
      </c>
      <c r="G48" s="17">
        <v>0</v>
      </c>
      <c r="H48" s="8">
        <f>F48+G48</f>
        <v>0</v>
      </c>
      <c r="I48" s="8">
        <f aca="true" t="shared" si="11" ref="I48:K51">C48+F48</f>
        <v>0</v>
      </c>
      <c r="J48" s="8">
        <f t="shared" si="11"/>
        <v>0</v>
      </c>
      <c r="K48" s="8">
        <f t="shared" si="11"/>
        <v>0</v>
      </c>
    </row>
    <row r="49" spans="1:11" s="19" customFormat="1" ht="15" customHeight="1">
      <c r="A49" s="18">
        <v>85415</v>
      </c>
      <c r="B49" s="19" t="s">
        <v>66</v>
      </c>
      <c r="C49" s="20">
        <v>0</v>
      </c>
      <c r="D49" s="20">
        <v>0</v>
      </c>
      <c r="E49" s="21">
        <f>SUM(C49:D49)</f>
        <v>0</v>
      </c>
      <c r="F49" s="20">
        <f>SUM(F50:F50)</f>
        <v>0</v>
      </c>
      <c r="G49" s="20">
        <f>G50</f>
        <v>480628</v>
      </c>
      <c r="H49" s="21">
        <f>F49+G49</f>
        <v>480628</v>
      </c>
      <c r="I49" s="21">
        <f t="shared" si="11"/>
        <v>0</v>
      </c>
      <c r="J49" s="21">
        <f t="shared" si="11"/>
        <v>480628</v>
      </c>
      <c r="K49" s="21">
        <f t="shared" si="11"/>
        <v>480628</v>
      </c>
    </row>
    <row r="50" spans="1:11" s="24" customFormat="1" ht="15" customHeight="1">
      <c r="A50" s="23" t="s">
        <v>65</v>
      </c>
      <c r="B50" s="24" t="s">
        <v>67</v>
      </c>
      <c r="C50" s="25">
        <v>0</v>
      </c>
      <c r="D50" s="25">
        <v>0</v>
      </c>
      <c r="E50" s="26">
        <f>SUM(C50:D50)</f>
        <v>0</v>
      </c>
      <c r="F50" s="25">
        <v>0</v>
      </c>
      <c r="G50" s="25">
        <v>480628</v>
      </c>
      <c r="H50" s="26">
        <f>F50+G50</f>
        <v>480628</v>
      </c>
      <c r="I50" s="26">
        <f t="shared" si="11"/>
        <v>0</v>
      </c>
      <c r="J50" s="26">
        <f t="shared" si="11"/>
        <v>480628</v>
      </c>
      <c r="K50" s="26">
        <f t="shared" si="11"/>
        <v>480628</v>
      </c>
    </row>
    <row r="51" spans="1:11" s="19" customFormat="1" ht="15" customHeight="1">
      <c r="A51" s="9" t="s">
        <v>50</v>
      </c>
      <c r="B51" s="10" t="s">
        <v>51</v>
      </c>
      <c r="C51" s="11">
        <v>12710834</v>
      </c>
      <c r="D51" s="11">
        <v>500000</v>
      </c>
      <c r="E51" s="4">
        <f t="shared" si="8"/>
        <v>13210834</v>
      </c>
      <c r="F51" s="11">
        <v>0</v>
      </c>
      <c r="G51" s="11">
        <v>0</v>
      </c>
      <c r="H51" s="4">
        <f t="shared" si="9"/>
        <v>0</v>
      </c>
      <c r="I51" s="4">
        <f t="shared" si="11"/>
        <v>12710834</v>
      </c>
      <c r="J51" s="4">
        <f t="shared" si="11"/>
        <v>500000</v>
      </c>
      <c r="K51" s="4">
        <f t="shared" si="11"/>
        <v>13210834</v>
      </c>
    </row>
    <row r="52" spans="1:11" s="24" customFormat="1" ht="15" customHeight="1">
      <c r="A52" s="12"/>
      <c r="B52" s="13" t="s">
        <v>11</v>
      </c>
      <c r="C52" s="14"/>
      <c r="D52" s="14"/>
      <c r="E52" s="6"/>
      <c r="F52" s="14"/>
      <c r="G52" s="14"/>
      <c r="H52" s="6"/>
      <c r="I52" s="6"/>
      <c r="J52" s="6"/>
      <c r="K52" s="6"/>
    </row>
    <row r="53" spans="1:11" s="28" customFormat="1" ht="13.5" customHeight="1">
      <c r="A53" s="15"/>
      <c r="B53" s="16" t="s">
        <v>12</v>
      </c>
      <c r="C53" s="17">
        <v>6461246</v>
      </c>
      <c r="D53" s="17">
        <v>500000</v>
      </c>
      <c r="E53" s="8">
        <f aca="true" t="shared" si="12" ref="E53:E60">SUM(C53:D53)</f>
        <v>6961246</v>
      </c>
      <c r="F53" s="17">
        <v>0</v>
      </c>
      <c r="G53" s="17">
        <v>0</v>
      </c>
      <c r="H53" s="8">
        <v>0</v>
      </c>
      <c r="I53" s="8">
        <f>C53+F53</f>
        <v>6461246</v>
      </c>
      <c r="J53" s="8">
        <f>D53+G53</f>
        <v>500000</v>
      </c>
      <c r="K53" s="8">
        <f>E53+H53</f>
        <v>6961246</v>
      </c>
    </row>
    <row r="54" spans="1:11" s="33" customFormat="1" ht="15" customHeight="1">
      <c r="A54" s="32">
        <v>90001</v>
      </c>
      <c r="B54" s="33" t="s">
        <v>92</v>
      </c>
      <c r="C54" s="22">
        <v>800000</v>
      </c>
      <c r="D54" s="22">
        <v>0</v>
      </c>
      <c r="E54" s="21">
        <f>SUM(C54:D54)</f>
        <v>800000</v>
      </c>
      <c r="F54" s="22">
        <f>SUM(F55:F55)</f>
        <v>-185000</v>
      </c>
      <c r="G54" s="22">
        <v>0</v>
      </c>
      <c r="H54" s="21">
        <f>F54+G54</f>
        <v>-185000</v>
      </c>
      <c r="I54" s="21">
        <f>C54+F54</f>
        <v>615000</v>
      </c>
      <c r="J54" s="21">
        <f>D54+G54</f>
        <v>0</v>
      </c>
      <c r="K54" s="21">
        <f>SUM(E54+H54)</f>
        <v>615000</v>
      </c>
    </row>
    <row r="55" spans="1:11" s="24" customFormat="1" ht="15" customHeight="1">
      <c r="A55" s="23" t="s">
        <v>91</v>
      </c>
      <c r="B55" s="24" t="s">
        <v>93</v>
      </c>
      <c r="C55" s="25">
        <v>470000</v>
      </c>
      <c r="D55" s="25">
        <v>0</v>
      </c>
      <c r="E55" s="26">
        <f>SUM(C55:D55)</f>
        <v>470000</v>
      </c>
      <c r="F55" s="25">
        <v>-185000</v>
      </c>
      <c r="G55" s="25">
        <v>0</v>
      </c>
      <c r="H55" s="26">
        <f>F55+G55</f>
        <v>-185000</v>
      </c>
      <c r="I55" s="26">
        <f>C55+F55</f>
        <v>285000</v>
      </c>
      <c r="J55" s="26">
        <f>D55+G55</f>
        <v>0</v>
      </c>
      <c r="K55" s="26">
        <f>E55+H55</f>
        <v>285000</v>
      </c>
    </row>
    <row r="56" spans="1:11" s="33" customFormat="1" ht="15" customHeight="1">
      <c r="A56" s="32">
        <v>90095</v>
      </c>
      <c r="B56" s="33" t="s">
        <v>49</v>
      </c>
      <c r="C56" s="22">
        <v>7599834</v>
      </c>
      <c r="D56" s="22">
        <v>500000</v>
      </c>
      <c r="E56" s="21">
        <f t="shared" si="12"/>
        <v>8099834</v>
      </c>
      <c r="F56" s="22">
        <f>SUM(F57:F63)</f>
        <v>185000</v>
      </c>
      <c r="G56" s="22">
        <v>0</v>
      </c>
      <c r="H56" s="21">
        <f aca="true" t="shared" si="13" ref="H56:H61">F56+G56</f>
        <v>185000</v>
      </c>
      <c r="I56" s="21">
        <f aca="true" t="shared" si="14" ref="I56:J60">C56+F56</f>
        <v>7784834</v>
      </c>
      <c r="J56" s="21">
        <f t="shared" si="14"/>
        <v>500000</v>
      </c>
      <c r="K56" s="21">
        <f>SUM(E56+H56)</f>
        <v>8284834</v>
      </c>
    </row>
    <row r="57" spans="1:11" s="24" customFormat="1" ht="15" customHeight="1">
      <c r="A57" s="23" t="s">
        <v>21</v>
      </c>
      <c r="B57" s="24" t="s">
        <v>48</v>
      </c>
      <c r="C57" s="25">
        <v>23300</v>
      </c>
      <c r="D57" s="25">
        <v>0</v>
      </c>
      <c r="E57" s="26">
        <f t="shared" si="12"/>
        <v>23300</v>
      </c>
      <c r="F57" s="25">
        <v>3000</v>
      </c>
      <c r="G57" s="25">
        <v>0</v>
      </c>
      <c r="H57" s="26">
        <f t="shared" si="13"/>
        <v>3000</v>
      </c>
      <c r="I57" s="26">
        <f t="shared" si="14"/>
        <v>26300</v>
      </c>
      <c r="J57" s="26">
        <f t="shared" si="14"/>
        <v>0</v>
      </c>
      <c r="K57" s="26">
        <f aca="true" t="shared" si="15" ref="K57:K63">E57+H57</f>
        <v>26300</v>
      </c>
    </row>
    <row r="58" spans="1:11" s="24" customFormat="1" ht="15" customHeight="1">
      <c r="A58" s="23" t="s">
        <v>22</v>
      </c>
      <c r="B58" s="24" t="s">
        <v>24</v>
      </c>
      <c r="C58" s="25">
        <v>3350</v>
      </c>
      <c r="D58" s="25">
        <v>0</v>
      </c>
      <c r="E58" s="26">
        <f t="shared" si="12"/>
        <v>3350</v>
      </c>
      <c r="F58" s="25">
        <v>1000</v>
      </c>
      <c r="G58" s="25">
        <v>0</v>
      </c>
      <c r="H58" s="26">
        <f t="shared" si="13"/>
        <v>1000</v>
      </c>
      <c r="I58" s="26">
        <f t="shared" si="14"/>
        <v>4350</v>
      </c>
      <c r="J58" s="26">
        <f t="shared" si="14"/>
        <v>0</v>
      </c>
      <c r="K58" s="26">
        <f t="shared" si="15"/>
        <v>4350</v>
      </c>
    </row>
    <row r="59" spans="1:11" s="37" customFormat="1" ht="15" customHeight="1">
      <c r="A59" s="36" t="s">
        <v>52</v>
      </c>
      <c r="B59" s="37" t="s">
        <v>53</v>
      </c>
      <c r="C59" s="27">
        <v>74530</v>
      </c>
      <c r="D59" s="27">
        <v>0</v>
      </c>
      <c r="E59" s="26">
        <f t="shared" si="12"/>
        <v>74530</v>
      </c>
      <c r="F59" s="27">
        <v>-5000</v>
      </c>
      <c r="G59" s="27">
        <v>0</v>
      </c>
      <c r="H59" s="26">
        <f t="shared" si="13"/>
        <v>-5000</v>
      </c>
      <c r="I59" s="26">
        <f t="shared" si="14"/>
        <v>69530</v>
      </c>
      <c r="J59" s="26">
        <f t="shared" si="14"/>
        <v>0</v>
      </c>
      <c r="K59" s="26">
        <f t="shared" si="15"/>
        <v>69530</v>
      </c>
    </row>
    <row r="60" spans="1:11" s="37" customFormat="1" ht="15" customHeight="1">
      <c r="A60" s="36" t="s">
        <v>17</v>
      </c>
      <c r="B60" s="37" t="s">
        <v>18</v>
      </c>
      <c r="C60" s="27">
        <v>1245628</v>
      </c>
      <c r="D60" s="27">
        <v>0</v>
      </c>
      <c r="E60" s="26">
        <f t="shared" si="12"/>
        <v>1245628</v>
      </c>
      <c r="F60" s="27">
        <f>5000-4000-18948+14772-600</f>
        <v>-3776</v>
      </c>
      <c r="G60" s="27">
        <v>0</v>
      </c>
      <c r="H60" s="26">
        <f t="shared" si="13"/>
        <v>-3776</v>
      </c>
      <c r="I60" s="26">
        <f t="shared" si="14"/>
        <v>1241852</v>
      </c>
      <c r="J60" s="26">
        <f t="shared" si="14"/>
        <v>0</v>
      </c>
      <c r="K60" s="26">
        <f t="shared" si="15"/>
        <v>1241852</v>
      </c>
    </row>
    <row r="61" spans="1:11" s="37" customFormat="1" ht="15" customHeight="1">
      <c r="A61" s="36" t="s">
        <v>68</v>
      </c>
      <c r="B61" s="37" t="s">
        <v>69</v>
      </c>
      <c r="C61" s="27">
        <v>10596</v>
      </c>
      <c r="D61" s="27">
        <v>0</v>
      </c>
      <c r="E61" s="26">
        <f>SUM(C61:D61)</f>
        <v>10596</v>
      </c>
      <c r="F61" s="27">
        <v>4176</v>
      </c>
      <c r="G61" s="27">
        <v>0</v>
      </c>
      <c r="H61" s="26">
        <f t="shared" si="13"/>
        <v>4176</v>
      </c>
      <c r="I61" s="26">
        <f aca="true" t="shared" si="16" ref="I61:J63">C61+F61</f>
        <v>14772</v>
      </c>
      <c r="J61" s="26">
        <f t="shared" si="16"/>
        <v>0</v>
      </c>
      <c r="K61" s="26">
        <f t="shared" si="15"/>
        <v>14772</v>
      </c>
    </row>
    <row r="62" spans="1:11" s="37" customFormat="1" ht="15" customHeight="1">
      <c r="A62" s="36" t="s">
        <v>77</v>
      </c>
      <c r="B62" s="37" t="s">
        <v>78</v>
      </c>
      <c r="C62" s="27">
        <v>0</v>
      </c>
      <c r="D62" s="27">
        <v>0</v>
      </c>
      <c r="E62" s="26">
        <f>SUM(C62:D62)</f>
        <v>0</v>
      </c>
      <c r="F62" s="27">
        <v>600</v>
      </c>
      <c r="G62" s="27">
        <v>0</v>
      </c>
      <c r="H62" s="26">
        <f>F62+G62</f>
        <v>600</v>
      </c>
      <c r="I62" s="26">
        <f t="shared" si="16"/>
        <v>600</v>
      </c>
      <c r="J62" s="26">
        <f t="shared" si="16"/>
        <v>0</v>
      </c>
      <c r="K62" s="26">
        <f t="shared" si="15"/>
        <v>600</v>
      </c>
    </row>
    <row r="63" spans="1:11" s="24" customFormat="1" ht="15" customHeight="1">
      <c r="A63" s="23" t="s">
        <v>91</v>
      </c>
      <c r="B63" s="24" t="s">
        <v>93</v>
      </c>
      <c r="C63" s="25">
        <v>4391246</v>
      </c>
      <c r="D63" s="25">
        <v>0</v>
      </c>
      <c r="E63" s="26">
        <f>SUM(C63:D63)</f>
        <v>4391246</v>
      </c>
      <c r="F63" s="25">
        <v>185000</v>
      </c>
      <c r="G63" s="25">
        <v>0</v>
      </c>
      <c r="H63" s="26">
        <f>F63+G63</f>
        <v>185000</v>
      </c>
      <c r="I63" s="26">
        <f t="shared" si="16"/>
        <v>4576246</v>
      </c>
      <c r="J63" s="26">
        <f t="shared" si="16"/>
        <v>0</v>
      </c>
      <c r="K63" s="26">
        <f t="shared" si="15"/>
        <v>4576246</v>
      </c>
    </row>
    <row r="64" spans="1:11" s="51" customFormat="1" ht="31.5" customHeight="1">
      <c r="A64" s="50"/>
      <c r="C64" s="44"/>
      <c r="D64" s="44"/>
      <c r="E64" s="45"/>
      <c r="F64" s="44"/>
      <c r="G64" s="44"/>
      <c r="H64" s="45"/>
      <c r="I64" s="45"/>
      <c r="J64" s="45"/>
      <c r="K64" s="45"/>
    </row>
    <row r="65" spans="1:11" s="31" customFormat="1" ht="29.25" customHeight="1">
      <c r="A65" s="53" t="s">
        <v>19</v>
      </c>
      <c r="B65" s="54"/>
      <c r="C65" s="54"/>
      <c r="D65" s="54"/>
      <c r="E65" s="54"/>
      <c r="F65" s="54"/>
      <c r="G65" s="54"/>
      <c r="H65" s="54"/>
      <c r="I65" s="54"/>
      <c r="J65" s="54"/>
      <c r="K65" s="55"/>
    </row>
    <row r="66" spans="1:11" ht="15" customHeight="1">
      <c r="A66" s="12" t="s">
        <v>20</v>
      </c>
      <c r="B66" s="13" t="s">
        <v>15</v>
      </c>
      <c r="C66" s="14">
        <v>54093572</v>
      </c>
      <c r="D66" s="14">
        <v>10712948</v>
      </c>
      <c r="E66" s="6">
        <f>SUM(C66:D66)</f>
        <v>64806520</v>
      </c>
      <c r="F66" s="14">
        <f>F69+F75+F81</f>
        <v>35250</v>
      </c>
      <c r="G66" s="14">
        <v>0</v>
      </c>
      <c r="H66" s="6">
        <f>F66+G66</f>
        <v>35250</v>
      </c>
      <c r="I66" s="6">
        <f>C66+F66</f>
        <v>54128822</v>
      </c>
      <c r="J66" s="6">
        <f>D66+G66</f>
        <v>10712948</v>
      </c>
      <c r="K66" s="6">
        <f>E66+H66</f>
        <v>64841770</v>
      </c>
    </row>
    <row r="67" spans="1:11" ht="15" customHeight="1">
      <c r="A67" s="12"/>
      <c r="B67" s="13" t="s">
        <v>16</v>
      </c>
      <c r="C67" s="14"/>
      <c r="D67" s="14"/>
      <c r="E67" s="14"/>
      <c r="F67" s="14"/>
      <c r="G67" s="14"/>
      <c r="H67" s="6"/>
      <c r="I67" s="6"/>
      <c r="J67" s="6"/>
      <c r="K67" s="6"/>
    </row>
    <row r="68" spans="1:11" ht="15" customHeight="1">
      <c r="A68" s="15"/>
      <c r="B68" s="16" t="s">
        <v>12</v>
      </c>
      <c r="C68" s="17">
        <v>5233000</v>
      </c>
      <c r="D68" s="17">
        <v>1862000</v>
      </c>
      <c r="E68" s="8">
        <f>SUM(C68:D68)</f>
        <v>7095000</v>
      </c>
      <c r="F68" s="14">
        <v>0</v>
      </c>
      <c r="G68" s="14">
        <v>0</v>
      </c>
      <c r="H68" s="8">
        <f>F68+G68</f>
        <v>0</v>
      </c>
      <c r="I68" s="8">
        <f aca="true" t="shared" si="17" ref="I68:K69">C68+F68</f>
        <v>5233000</v>
      </c>
      <c r="J68" s="8">
        <f t="shared" si="17"/>
        <v>1862000</v>
      </c>
      <c r="K68" s="8">
        <f t="shared" si="17"/>
        <v>7095000</v>
      </c>
    </row>
    <row r="69" spans="1:11" s="38" customFormat="1" ht="15" customHeight="1">
      <c r="A69" s="9" t="s">
        <v>29</v>
      </c>
      <c r="B69" s="10" t="s">
        <v>30</v>
      </c>
      <c r="C69" s="11">
        <v>1064437</v>
      </c>
      <c r="D69" s="11">
        <v>191742</v>
      </c>
      <c r="E69" s="4">
        <f>SUM(C69:D69)</f>
        <v>1256179</v>
      </c>
      <c r="F69" s="11">
        <v>0</v>
      </c>
      <c r="G69" s="11">
        <v>0</v>
      </c>
      <c r="H69" s="4">
        <f>F69+G69</f>
        <v>0</v>
      </c>
      <c r="I69" s="4">
        <f t="shared" si="17"/>
        <v>1064437</v>
      </c>
      <c r="J69" s="4">
        <f t="shared" si="17"/>
        <v>191742</v>
      </c>
      <c r="K69" s="4">
        <f t="shared" si="17"/>
        <v>1256179</v>
      </c>
    </row>
    <row r="70" spans="1:11" s="39" customFormat="1" ht="15" customHeight="1">
      <c r="A70" s="12"/>
      <c r="B70" s="13" t="s">
        <v>11</v>
      </c>
      <c r="C70" s="14"/>
      <c r="D70" s="14"/>
      <c r="E70" s="6"/>
      <c r="F70" s="14"/>
      <c r="G70" s="14"/>
      <c r="H70" s="6"/>
      <c r="I70" s="6"/>
      <c r="J70" s="6"/>
      <c r="K70" s="6"/>
    </row>
    <row r="71" spans="1:11" s="40" customFormat="1" ht="15" customHeight="1">
      <c r="A71" s="15"/>
      <c r="B71" s="16" t="s">
        <v>12</v>
      </c>
      <c r="C71" s="17">
        <v>0</v>
      </c>
      <c r="D71" s="17">
        <v>0</v>
      </c>
      <c r="E71" s="8">
        <f>SUM(C71:D71)</f>
        <v>0</v>
      </c>
      <c r="F71" s="17">
        <v>0</v>
      </c>
      <c r="G71" s="17">
        <v>0</v>
      </c>
      <c r="H71" s="8">
        <f>F71+G71</f>
        <v>0</v>
      </c>
      <c r="I71" s="8">
        <f>C71+F71</f>
        <v>0</v>
      </c>
      <c r="J71" s="8">
        <f>D71+G71</f>
        <v>0</v>
      </c>
      <c r="K71" s="8">
        <f>E71+H71</f>
        <v>0</v>
      </c>
    </row>
    <row r="72" spans="1:11" s="33" customFormat="1" ht="14.25" customHeight="1">
      <c r="A72" s="32">
        <v>75045</v>
      </c>
      <c r="B72" s="33" t="s">
        <v>71</v>
      </c>
      <c r="C72" s="22">
        <v>0</v>
      </c>
      <c r="D72" s="22">
        <v>24800</v>
      </c>
      <c r="E72" s="21">
        <f>SUM(C72:D72)</f>
        <v>24800</v>
      </c>
      <c r="F72" s="22">
        <f>SUM(F73:F74)</f>
        <v>0</v>
      </c>
      <c r="G72" s="22">
        <f>SUM(G73:G74)</f>
        <v>0</v>
      </c>
      <c r="H72" s="21">
        <f>F72+G72</f>
        <v>0</v>
      </c>
      <c r="I72" s="21">
        <f aca="true" t="shared" si="18" ref="I72:J75">C72+F72</f>
        <v>0</v>
      </c>
      <c r="J72" s="21">
        <f t="shared" si="18"/>
        <v>24800</v>
      </c>
      <c r="K72" s="21">
        <f>SUM(E72+H72)</f>
        <v>24800</v>
      </c>
    </row>
    <row r="73" spans="1:11" s="37" customFormat="1" ht="15" customHeight="1">
      <c r="A73" s="36" t="s">
        <v>34</v>
      </c>
      <c r="B73" s="37" t="s">
        <v>35</v>
      </c>
      <c r="C73" s="27">
        <v>0</v>
      </c>
      <c r="D73" s="27">
        <v>2000</v>
      </c>
      <c r="E73" s="26">
        <f>SUM(C73:D73)</f>
        <v>2000</v>
      </c>
      <c r="F73" s="27">
        <v>0</v>
      </c>
      <c r="G73" s="27">
        <v>290</v>
      </c>
      <c r="H73" s="26">
        <f>F73+G73</f>
        <v>290</v>
      </c>
      <c r="I73" s="26">
        <f t="shared" si="18"/>
        <v>0</v>
      </c>
      <c r="J73" s="26">
        <f t="shared" si="18"/>
        <v>2290</v>
      </c>
      <c r="K73" s="26">
        <f>E73+H73</f>
        <v>2290</v>
      </c>
    </row>
    <row r="74" spans="1:11" s="37" customFormat="1" ht="15" customHeight="1">
      <c r="A74" s="36" t="s">
        <v>70</v>
      </c>
      <c r="B74" s="37" t="s">
        <v>76</v>
      </c>
      <c r="C74" s="27">
        <v>0</v>
      </c>
      <c r="D74" s="27">
        <v>3000</v>
      </c>
      <c r="E74" s="26">
        <f>SUM(C74:D74)</f>
        <v>3000</v>
      </c>
      <c r="F74" s="27">
        <v>0</v>
      </c>
      <c r="G74" s="27">
        <v>-290</v>
      </c>
      <c r="H74" s="26">
        <f>F74+G74</f>
        <v>-290</v>
      </c>
      <c r="I74" s="26">
        <f t="shared" si="18"/>
        <v>0</v>
      </c>
      <c r="J74" s="26">
        <f t="shared" si="18"/>
        <v>2710</v>
      </c>
      <c r="K74" s="26">
        <f>E74+H74</f>
        <v>2710</v>
      </c>
    </row>
    <row r="75" spans="1:11" s="19" customFormat="1" ht="15" customHeight="1">
      <c r="A75" s="9" t="s">
        <v>54</v>
      </c>
      <c r="B75" s="10" t="s">
        <v>55</v>
      </c>
      <c r="C75" s="11">
        <v>31063269</v>
      </c>
      <c r="D75" s="11">
        <v>0</v>
      </c>
      <c r="E75" s="4">
        <f>SUM(C75:D75)</f>
        <v>31063269</v>
      </c>
      <c r="F75" s="11">
        <f>F78</f>
        <v>4250</v>
      </c>
      <c r="G75" s="11">
        <v>0</v>
      </c>
      <c r="H75" s="4">
        <f>F75+G75</f>
        <v>4250</v>
      </c>
      <c r="I75" s="4">
        <f t="shared" si="18"/>
        <v>31067519</v>
      </c>
      <c r="J75" s="4">
        <f t="shared" si="18"/>
        <v>0</v>
      </c>
      <c r="K75" s="4">
        <f>E75+H75</f>
        <v>31067519</v>
      </c>
    </row>
    <row r="76" spans="1:11" s="24" customFormat="1" ht="15" customHeight="1">
      <c r="A76" s="12"/>
      <c r="B76" s="13" t="s">
        <v>11</v>
      </c>
      <c r="C76" s="14"/>
      <c r="D76" s="14"/>
      <c r="E76" s="6"/>
      <c r="F76" s="14"/>
      <c r="G76" s="14"/>
      <c r="H76" s="6"/>
      <c r="I76" s="6"/>
      <c r="J76" s="6"/>
      <c r="K76" s="6"/>
    </row>
    <row r="77" spans="1:11" s="28" customFormat="1" ht="13.5" customHeight="1">
      <c r="A77" s="15"/>
      <c r="B77" s="16" t="s">
        <v>12</v>
      </c>
      <c r="C77" s="17">
        <v>760000</v>
      </c>
      <c r="D77" s="17">
        <v>0</v>
      </c>
      <c r="E77" s="8">
        <f>SUM(C77:D77)</f>
        <v>760000</v>
      </c>
      <c r="F77" s="17">
        <v>0</v>
      </c>
      <c r="G77" s="17">
        <v>0</v>
      </c>
      <c r="H77" s="8">
        <f>F77+G77</f>
        <v>0</v>
      </c>
      <c r="I77" s="8">
        <f aca="true" t="shared" si="19" ref="I77:K80">C77+F77</f>
        <v>760000</v>
      </c>
      <c r="J77" s="8">
        <f t="shared" si="19"/>
        <v>0</v>
      </c>
      <c r="K77" s="8">
        <f t="shared" si="19"/>
        <v>760000</v>
      </c>
    </row>
    <row r="78" spans="1:11" s="19" customFormat="1" ht="15" customHeight="1">
      <c r="A78" s="18">
        <v>80120</v>
      </c>
      <c r="B78" s="19" t="s">
        <v>56</v>
      </c>
      <c r="C78" s="20">
        <v>10976000</v>
      </c>
      <c r="D78" s="20">
        <v>0</v>
      </c>
      <c r="E78" s="21">
        <f>SUM(C78:D78)</f>
        <v>10976000</v>
      </c>
      <c r="F78" s="20">
        <f>SUM(F79:F80)</f>
        <v>4250</v>
      </c>
      <c r="G78" s="20">
        <f>SUM(G79:G80)</f>
        <v>0</v>
      </c>
      <c r="H78" s="21">
        <f>F78+G78</f>
        <v>4250</v>
      </c>
      <c r="I78" s="21">
        <f t="shared" si="19"/>
        <v>10980250</v>
      </c>
      <c r="J78" s="21">
        <f t="shared" si="19"/>
        <v>0</v>
      </c>
      <c r="K78" s="21">
        <f t="shared" si="19"/>
        <v>10980250</v>
      </c>
    </row>
    <row r="79" spans="1:11" s="37" customFormat="1" ht="15" customHeight="1">
      <c r="A79" s="36" t="s">
        <v>23</v>
      </c>
      <c r="B79" s="37" t="s">
        <v>36</v>
      </c>
      <c r="C79" s="27">
        <v>115450</v>
      </c>
      <c r="D79" s="27">
        <v>0</v>
      </c>
      <c r="E79" s="26">
        <f>SUM(C79:D79)</f>
        <v>115450</v>
      </c>
      <c r="F79" s="27">
        <f>3250+876</f>
        <v>4126</v>
      </c>
      <c r="G79" s="27">
        <v>0</v>
      </c>
      <c r="H79" s="26">
        <f>F79+G79</f>
        <v>4126</v>
      </c>
      <c r="I79" s="26">
        <f t="shared" si="19"/>
        <v>119576</v>
      </c>
      <c r="J79" s="26">
        <f t="shared" si="19"/>
        <v>0</v>
      </c>
      <c r="K79" s="26">
        <f t="shared" si="19"/>
        <v>119576</v>
      </c>
    </row>
    <row r="80" spans="1:11" s="37" customFormat="1" ht="15" customHeight="1">
      <c r="A80" s="36" t="s">
        <v>57</v>
      </c>
      <c r="B80" s="37" t="s">
        <v>58</v>
      </c>
      <c r="C80" s="27">
        <v>77500</v>
      </c>
      <c r="D80" s="27">
        <v>0</v>
      </c>
      <c r="E80" s="26">
        <f>SUM(C80:D80)</f>
        <v>77500</v>
      </c>
      <c r="F80" s="27">
        <f>124</f>
        <v>124</v>
      </c>
      <c r="G80" s="27">
        <v>0</v>
      </c>
      <c r="H80" s="26">
        <f>F80+G80</f>
        <v>124</v>
      </c>
      <c r="I80" s="26">
        <f t="shared" si="19"/>
        <v>77624</v>
      </c>
      <c r="J80" s="26">
        <f t="shared" si="19"/>
        <v>0</v>
      </c>
      <c r="K80" s="26">
        <f t="shared" si="19"/>
        <v>77624</v>
      </c>
    </row>
    <row r="81" spans="1:11" s="19" customFormat="1" ht="15" customHeight="1">
      <c r="A81" s="9" t="s">
        <v>59</v>
      </c>
      <c r="B81" s="10" t="s">
        <v>60</v>
      </c>
      <c r="C81" s="11">
        <v>4065747</v>
      </c>
      <c r="D81" s="11">
        <v>1250303</v>
      </c>
      <c r="E81" s="4">
        <f>SUM(C81:D81)</f>
        <v>5316050</v>
      </c>
      <c r="F81" s="11">
        <f>F84</f>
        <v>31000</v>
      </c>
      <c r="G81" s="11">
        <v>0</v>
      </c>
      <c r="H81" s="4">
        <f>F81+G81</f>
        <v>31000</v>
      </c>
      <c r="I81" s="4">
        <f>C81+F81</f>
        <v>4096747</v>
      </c>
      <c r="J81" s="4">
        <f>D81+G81</f>
        <v>1250303</v>
      </c>
      <c r="K81" s="4">
        <f>E81+H81</f>
        <v>5347050</v>
      </c>
    </row>
    <row r="82" spans="1:11" s="24" customFormat="1" ht="15" customHeight="1">
      <c r="A82" s="12"/>
      <c r="B82" s="13" t="s">
        <v>11</v>
      </c>
      <c r="C82" s="14"/>
      <c r="D82" s="14"/>
      <c r="E82" s="6"/>
      <c r="F82" s="14"/>
      <c r="G82" s="14"/>
      <c r="H82" s="6"/>
      <c r="I82" s="6"/>
      <c r="J82" s="6"/>
      <c r="K82" s="6"/>
    </row>
    <row r="83" spans="1:11" s="28" customFormat="1" ht="13.5" customHeight="1">
      <c r="A83" s="15"/>
      <c r="B83" s="16" t="s">
        <v>12</v>
      </c>
      <c r="C83" s="17">
        <v>0</v>
      </c>
      <c r="D83" s="17">
        <v>0</v>
      </c>
      <c r="E83" s="8">
        <f aca="true" t="shared" si="20" ref="E83:E90">SUM(C83:D83)</f>
        <v>0</v>
      </c>
      <c r="F83" s="17">
        <v>0</v>
      </c>
      <c r="G83" s="17">
        <v>0</v>
      </c>
      <c r="H83" s="8">
        <f aca="true" t="shared" si="21" ref="H83:H90">F83+G83</f>
        <v>0</v>
      </c>
      <c r="I83" s="8">
        <f aca="true" t="shared" si="22" ref="I83:K84">C83+F83</f>
        <v>0</v>
      </c>
      <c r="J83" s="8">
        <f t="shared" si="22"/>
        <v>0</v>
      </c>
      <c r="K83" s="8">
        <f t="shared" si="22"/>
        <v>0</v>
      </c>
    </row>
    <row r="84" spans="1:11" s="19" customFormat="1" ht="15" customHeight="1">
      <c r="A84" s="18">
        <v>85401</v>
      </c>
      <c r="B84" s="19" t="s">
        <v>90</v>
      </c>
      <c r="C84" s="20">
        <v>235500</v>
      </c>
      <c r="D84" s="20">
        <v>0</v>
      </c>
      <c r="E84" s="21">
        <f t="shared" si="20"/>
        <v>235500</v>
      </c>
      <c r="F84" s="20">
        <f>SUM(F85:F89)</f>
        <v>31000</v>
      </c>
      <c r="G84" s="20">
        <f>SUM(G85:G89)</f>
        <v>0</v>
      </c>
      <c r="H84" s="21">
        <f t="shared" si="21"/>
        <v>31000</v>
      </c>
      <c r="I84" s="21">
        <f t="shared" si="22"/>
        <v>266500</v>
      </c>
      <c r="J84" s="21">
        <f t="shared" si="22"/>
        <v>0</v>
      </c>
      <c r="K84" s="21">
        <f t="shared" si="22"/>
        <v>266500</v>
      </c>
    </row>
    <row r="85" spans="1:11" s="37" customFormat="1" ht="15" customHeight="1">
      <c r="A85" s="36" t="s">
        <v>23</v>
      </c>
      <c r="B85" s="37" t="s">
        <v>36</v>
      </c>
      <c r="C85" s="27">
        <v>14400</v>
      </c>
      <c r="D85" s="27">
        <v>0</v>
      </c>
      <c r="E85" s="26">
        <f t="shared" si="20"/>
        <v>14400</v>
      </c>
      <c r="F85" s="27">
        <v>2500</v>
      </c>
      <c r="G85" s="27">
        <v>0</v>
      </c>
      <c r="H85" s="26">
        <f t="shared" si="21"/>
        <v>2500</v>
      </c>
      <c r="I85" s="26">
        <f aca="true" t="shared" si="23" ref="I85:K86">C85+F85</f>
        <v>16900</v>
      </c>
      <c r="J85" s="26">
        <f t="shared" si="23"/>
        <v>0</v>
      </c>
      <c r="K85" s="26">
        <f t="shared" si="23"/>
        <v>16900</v>
      </c>
    </row>
    <row r="86" spans="1:11" s="37" customFormat="1" ht="15" customHeight="1">
      <c r="A86" s="36" t="s">
        <v>61</v>
      </c>
      <c r="B86" s="37" t="s">
        <v>62</v>
      </c>
      <c r="C86" s="27">
        <v>42312</v>
      </c>
      <c r="D86" s="27">
        <v>0</v>
      </c>
      <c r="E86" s="26">
        <f t="shared" si="20"/>
        <v>42312</v>
      </c>
      <c r="F86" s="27">
        <f>21500+3500</f>
        <v>25000</v>
      </c>
      <c r="G86" s="27">
        <v>0</v>
      </c>
      <c r="H86" s="26">
        <f t="shared" si="21"/>
        <v>25000</v>
      </c>
      <c r="I86" s="26">
        <f t="shared" si="23"/>
        <v>67312</v>
      </c>
      <c r="J86" s="26">
        <f t="shared" si="23"/>
        <v>0</v>
      </c>
      <c r="K86" s="26">
        <f t="shared" si="23"/>
        <v>67312</v>
      </c>
    </row>
    <row r="87" spans="1:11" s="37" customFormat="1" ht="15" customHeight="1">
      <c r="A87" s="36" t="s">
        <v>25</v>
      </c>
      <c r="B87" s="37" t="s">
        <v>26</v>
      </c>
      <c r="C87" s="27">
        <v>5400</v>
      </c>
      <c r="D87" s="27">
        <v>0</v>
      </c>
      <c r="E87" s="26">
        <f t="shared" si="20"/>
        <v>5400</v>
      </c>
      <c r="F87" s="27">
        <v>1000</v>
      </c>
      <c r="G87" s="27">
        <v>0</v>
      </c>
      <c r="H87" s="26">
        <f t="shared" si="21"/>
        <v>1000</v>
      </c>
      <c r="I87" s="26">
        <f aca="true" t="shared" si="24" ref="I87:K90">C87+F87</f>
        <v>6400</v>
      </c>
      <c r="J87" s="26">
        <f t="shared" si="24"/>
        <v>0</v>
      </c>
      <c r="K87" s="26">
        <f t="shared" si="24"/>
        <v>6400</v>
      </c>
    </row>
    <row r="88" spans="1:11" s="37" customFormat="1" ht="15" customHeight="1">
      <c r="A88" s="36" t="s">
        <v>63</v>
      </c>
      <c r="B88" s="37" t="s">
        <v>64</v>
      </c>
      <c r="C88" s="27">
        <v>300</v>
      </c>
      <c r="D88" s="27">
        <v>0</v>
      </c>
      <c r="E88" s="26">
        <f t="shared" si="20"/>
        <v>300</v>
      </c>
      <c r="F88" s="27">
        <v>1000</v>
      </c>
      <c r="G88" s="27">
        <v>0</v>
      </c>
      <c r="H88" s="26">
        <f t="shared" si="21"/>
        <v>1000</v>
      </c>
      <c r="I88" s="26">
        <f t="shared" si="24"/>
        <v>1300</v>
      </c>
      <c r="J88" s="26">
        <f t="shared" si="24"/>
        <v>0</v>
      </c>
      <c r="K88" s="26">
        <f t="shared" si="24"/>
        <v>1300</v>
      </c>
    </row>
    <row r="89" spans="1:11" s="35" customFormat="1" ht="15" customHeight="1">
      <c r="A89" s="34" t="s">
        <v>17</v>
      </c>
      <c r="B89" s="35" t="s">
        <v>18</v>
      </c>
      <c r="C89" s="30">
        <v>8836</v>
      </c>
      <c r="D89" s="30">
        <v>0</v>
      </c>
      <c r="E89" s="29">
        <f t="shared" si="20"/>
        <v>8836</v>
      </c>
      <c r="F89" s="30">
        <v>1500</v>
      </c>
      <c r="G89" s="30">
        <v>0</v>
      </c>
      <c r="H89" s="29">
        <f t="shared" si="21"/>
        <v>1500</v>
      </c>
      <c r="I89" s="29">
        <f t="shared" si="24"/>
        <v>10336</v>
      </c>
      <c r="J89" s="29">
        <f t="shared" si="24"/>
        <v>0</v>
      </c>
      <c r="K89" s="29">
        <f t="shared" si="24"/>
        <v>10336</v>
      </c>
    </row>
    <row r="90" spans="1:11" s="19" customFormat="1" ht="15" customHeight="1">
      <c r="A90" s="9" t="s">
        <v>50</v>
      </c>
      <c r="B90" s="10" t="s">
        <v>51</v>
      </c>
      <c r="C90" s="11">
        <v>320000</v>
      </c>
      <c r="D90" s="11">
        <v>0</v>
      </c>
      <c r="E90" s="4">
        <f t="shared" si="20"/>
        <v>320000</v>
      </c>
      <c r="F90" s="11">
        <v>0</v>
      </c>
      <c r="G90" s="11">
        <v>0</v>
      </c>
      <c r="H90" s="4">
        <f t="shared" si="21"/>
        <v>0</v>
      </c>
      <c r="I90" s="4">
        <f t="shared" si="24"/>
        <v>320000</v>
      </c>
      <c r="J90" s="4">
        <f t="shared" si="24"/>
        <v>0</v>
      </c>
      <c r="K90" s="4">
        <f t="shared" si="24"/>
        <v>320000</v>
      </c>
    </row>
    <row r="91" spans="1:11" s="24" customFormat="1" ht="15" customHeight="1">
      <c r="A91" s="12"/>
      <c r="B91" s="13" t="s">
        <v>11</v>
      </c>
      <c r="C91" s="14"/>
      <c r="D91" s="14"/>
      <c r="E91" s="6"/>
      <c r="F91" s="14"/>
      <c r="G91" s="14"/>
      <c r="H91" s="6"/>
      <c r="I91" s="6"/>
      <c r="J91" s="6"/>
      <c r="K91" s="6"/>
    </row>
    <row r="92" spans="1:11" s="28" customFormat="1" ht="13.5" customHeight="1">
      <c r="A92" s="15"/>
      <c r="B92" s="16" t="s">
        <v>12</v>
      </c>
      <c r="C92" s="17">
        <v>0</v>
      </c>
      <c r="D92" s="17">
        <v>0</v>
      </c>
      <c r="E92" s="8">
        <f>SUM(C92:D92)</f>
        <v>0</v>
      </c>
      <c r="F92" s="17">
        <v>0</v>
      </c>
      <c r="G92" s="17">
        <v>0</v>
      </c>
      <c r="H92" s="8">
        <v>0</v>
      </c>
      <c r="I92" s="8">
        <f>C92+F92</f>
        <v>0</v>
      </c>
      <c r="J92" s="8">
        <f>D92+G92</f>
        <v>0</v>
      </c>
      <c r="K92" s="8">
        <f>E92+H92</f>
        <v>0</v>
      </c>
    </row>
    <row r="93" spans="1:11" s="33" customFormat="1" ht="15" customHeight="1">
      <c r="A93" s="32">
        <v>90095</v>
      </c>
      <c r="B93" s="33" t="s">
        <v>49</v>
      </c>
      <c r="C93" s="22">
        <v>320000</v>
      </c>
      <c r="D93" s="22">
        <v>0</v>
      </c>
      <c r="E93" s="21">
        <f>SUM(C93:D93)</f>
        <v>320000</v>
      </c>
      <c r="F93" s="22">
        <f>SUM(F94:F95)</f>
        <v>0</v>
      </c>
      <c r="G93" s="22">
        <v>0</v>
      </c>
      <c r="H93" s="21">
        <f>F93+G93</f>
        <v>0</v>
      </c>
      <c r="I93" s="21">
        <f aca="true" t="shared" si="25" ref="I93:J95">C93+F93</f>
        <v>320000</v>
      </c>
      <c r="J93" s="21">
        <f t="shared" si="25"/>
        <v>0</v>
      </c>
      <c r="K93" s="21">
        <f>SUM(E93+H93)</f>
        <v>320000</v>
      </c>
    </row>
    <row r="94" spans="1:11" s="24" customFormat="1" ht="15" customHeight="1">
      <c r="A94" s="23" t="s">
        <v>63</v>
      </c>
      <c r="B94" s="24" t="s">
        <v>64</v>
      </c>
      <c r="C94" s="25">
        <v>314000</v>
      </c>
      <c r="D94" s="25">
        <v>0</v>
      </c>
      <c r="E94" s="26">
        <f>SUM(C94:D94)</f>
        <v>314000</v>
      </c>
      <c r="F94" s="25">
        <v>-54000</v>
      </c>
      <c r="G94" s="25">
        <v>0</v>
      </c>
      <c r="H94" s="26">
        <f>F94+G94</f>
        <v>-54000</v>
      </c>
      <c r="I94" s="26">
        <f t="shared" si="25"/>
        <v>260000</v>
      </c>
      <c r="J94" s="26">
        <f t="shared" si="25"/>
        <v>0</v>
      </c>
      <c r="K94" s="26">
        <f>E94+H94</f>
        <v>260000</v>
      </c>
    </row>
    <row r="95" spans="1:11" s="24" customFormat="1" ht="15" customHeight="1">
      <c r="A95" s="23" t="s">
        <v>79</v>
      </c>
      <c r="B95" s="24" t="s">
        <v>80</v>
      </c>
      <c r="C95" s="25">
        <v>0</v>
      </c>
      <c r="D95" s="25">
        <v>0</v>
      </c>
      <c r="E95" s="26">
        <f>SUM(C95:D95)</f>
        <v>0</v>
      </c>
      <c r="F95" s="25">
        <v>54000</v>
      </c>
      <c r="G95" s="25">
        <v>0</v>
      </c>
      <c r="H95" s="26">
        <f>F95+G95</f>
        <v>54000</v>
      </c>
      <c r="I95" s="26">
        <f t="shared" si="25"/>
        <v>54000</v>
      </c>
      <c r="J95" s="26">
        <f t="shared" si="25"/>
        <v>0</v>
      </c>
      <c r="K95" s="26">
        <f>E95+H95</f>
        <v>54000</v>
      </c>
    </row>
    <row r="96" s="38" customFormat="1" ht="12.75"/>
  </sheetData>
  <mergeCells count="12">
    <mergeCell ref="A65:K65"/>
    <mergeCell ref="A12:K12"/>
    <mergeCell ref="A5:K5"/>
    <mergeCell ref="A6:A7"/>
    <mergeCell ref="B6:B7"/>
    <mergeCell ref="C6:E6"/>
    <mergeCell ref="F6:H6"/>
    <mergeCell ref="I6:K6"/>
    <mergeCell ref="I1:K1"/>
    <mergeCell ref="I2:K2"/>
    <mergeCell ref="I3:K3"/>
    <mergeCell ref="I4:K4"/>
  </mergeCells>
  <printOptions/>
  <pageMargins left="0.5905511811023623" right="0.5905511811023623" top="0.3937007874015748" bottom="0.4330708661417323" header="0.5118110236220472" footer="0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5">
      <selection activeCell="A16" sqref="A16:IV22"/>
    </sheetView>
  </sheetViews>
  <sheetFormatPr defaultColWidth="9.00390625" defaultRowHeight="12.75"/>
  <cols>
    <col min="1" max="1" width="12.875" style="0" customWidth="1"/>
    <col min="2" max="2" width="28.00390625" style="0" customWidth="1"/>
    <col min="3" max="4" width="10.875" style="0" customWidth="1"/>
    <col min="5" max="5" width="12.875" style="0" customWidth="1"/>
    <col min="8" max="8" width="9.25390625" style="0" customWidth="1"/>
    <col min="9" max="9" width="12.00390625" style="0" customWidth="1"/>
    <col min="10" max="10" width="10.375" style="0" customWidth="1"/>
    <col min="11" max="11" width="12.375" style="0" customWidth="1"/>
  </cols>
  <sheetData>
    <row r="1" spans="9:11" ht="15" customHeight="1">
      <c r="I1" s="52" t="s">
        <v>33</v>
      </c>
      <c r="J1" s="52"/>
      <c r="K1" s="52"/>
    </row>
    <row r="2" spans="9:11" ht="15" customHeight="1">
      <c r="I2" s="52" t="s">
        <v>31</v>
      </c>
      <c r="J2" s="52"/>
      <c r="K2" s="52"/>
    </row>
    <row r="3" spans="9:11" ht="15" customHeight="1">
      <c r="I3" s="52" t="s">
        <v>32</v>
      </c>
      <c r="J3" s="52"/>
      <c r="K3" s="52"/>
    </row>
    <row r="4" spans="9:11" ht="15" customHeight="1">
      <c r="I4" s="52" t="s">
        <v>43</v>
      </c>
      <c r="J4" s="52"/>
      <c r="K4" s="52"/>
    </row>
    <row r="5" spans="1:11" ht="41.2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customHeight="1">
      <c r="A6" s="57" t="s">
        <v>1</v>
      </c>
      <c r="B6" s="57" t="s">
        <v>2</v>
      </c>
      <c r="C6" s="58" t="s">
        <v>3</v>
      </c>
      <c r="D6" s="58"/>
      <c r="E6" s="58"/>
      <c r="F6" s="58" t="s">
        <v>4</v>
      </c>
      <c r="G6" s="58"/>
      <c r="H6" s="58"/>
      <c r="I6" s="58" t="s">
        <v>5</v>
      </c>
      <c r="J6" s="58"/>
      <c r="K6" s="58"/>
    </row>
    <row r="7" spans="1:11" ht="15" customHeight="1">
      <c r="A7" s="57"/>
      <c r="B7" s="57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37.5" customHeight="1">
      <c r="A9" s="2" t="s">
        <v>9</v>
      </c>
      <c r="B9" s="3" t="s">
        <v>10</v>
      </c>
      <c r="C9" s="4">
        <v>149400054</v>
      </c>
      <c r="D9" s="4">
        <v>28063645</v>
      </c>
      <c r="E9" s="4">
        <f>SUM(C9:D9)</f>
        <v>177463699</v>
      </c>
      <c r="F9" s="4">
        <f>F13+F38</f>
        <v>0</v>
      </c>
      <c r="G9" s="4">
        <f>G13+G38</f>
        <v>0</v>
      </c>
      <c r="H9" s="4">
        <f>SUM(F9:G9)</f>
        <v>0</v>
      </c>
      <c r="I9" s="4">
        <f>C9+F9</f>
        <v>149400054</v>
      </c>
      <c r="J9" s="4">
        <f>D9+G9</f>
        <v>28063645</v>
      </c>
      <c r="K9" s="4">
        <f>E9+H9</f>
        <v>177463699</v>
      </c>
    </row>
    <row r="10" spans="1:11" s="24" customFormat="1" ht="15" customHeight="1">
      <c r="A10" s="5"/>
      <c r="B10" s="5" t="s">
        <v>11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8" customFormat="1" ht="15" customHeight="1">
      <c r="A11" s="7"/>
      <c r="B11" s="7" t="s">
        <v>12</v>
      </c>
      <c r="C11" s="8">
        <v>19546463</v>
      </c>
      <c r="D11" s="8">
        <v>2566069</v>
      </c>
      <c r="E11" s="8">
        <f>SUM(C11:D11)</f>
        <v>22112532</v>
      </c>
      <c r="F11" s="8">
        <f>F15+F40</f>
        <v>0</v>
      </c>
      <c r="G11" s="8">
        <f>G15+G40</f>
        <v>0</v>
      </c>
      <c r="H11" s="8">
        <f>SUM(F11:G11)</f>
        <v>0</v>
      </c>
      <c r="I11" s="8">
        <f>C11+F11</f>
        <v>19546463</v>
      </c>
      <c r="J11" s="8">
        <f>D11+G11</f>
        <v>2566069</v>
      </c>
      <c r="K11" s="8">
        <f>E11+H11</f>
        <v>22112532</v>
      </c>
    </row>
    <row r="12" spans="1:11" ht="21" customHeight="1">
      <c r="A12" s="53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s="19" customFormat="1" ht="15" customHeight="1">
      <c r="A13" s="9" t="s">
        <v>14</v>
      </c>
      <c r="B13" s="10" t="s">
        <v>15</v>
      </c>
      <c r="C13" s="11">
        <v>99162137</v>
      </c>
      <c r="D13" s="11">
        <v>15671324</v>
      </c>
      <c r="E13" s="4">
        <f>SUM(C13:D13)</f>
        <v>114833461</v>
      </c>
      <c r="F13" s="11">
        <v>0</v>
      </c>
      <c r="G13" s="11">
        <v>0</v>
      </c>
      <c r="H13" s="4">
        <f>SUM(F13:G13)</f>
        <v>0</v>
      </c>
      <c r="I13" s="4">
        <f>C13+F13</f>
        <v>99162137</v>
      </c>
      <c r="J13" s="4">
        <f>D13+G13</f>
        <v>15671324</v>
      </c>
      <c r="K13" s="4">
        <f>E13+H13</f>
        <v>114833461</v>
      </c>
    </row>
    <row r="14" spans="1:11" s="24" customFormat="1" ht="15" customHeight="1">
      <c r="A14" s="12"/>
      <c r="B14" s="13" t="s">
        <v>16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8" customFormat="1" ht="13.5" customHeight="1">
      <c r="A15" s="15"/>
      <c r="B15" s="16" t="s">
        <v>12</v>
      </c>
      <c r="C15" s="17">
        <v>11987217</v>
      </c>
      <c r="D15" s="17">
        <v>1586077</v>
      </c>
      <c r="E15" s="8">
        <f>SUM(C15:D15)</f>
        <v>13573294</v>
      </c>
      <c r="F15" s="17">
        <v>0</v>
      </c>
      <c r="G15" s="17">
        <v>0</v>
      </c>
      <c r="H15" s="8">
        <f>SUM(F15:G15)</f>
        <v>0</v>
      </c>
      <c r="I15" s="8">
        <f aca="true" t="shared" si="0" ref="I15:K16">C15+F15</f>
        <v>11987217</v>
      </c>
      <c r="J15" s="8">
        <f t="shared" si="0"/>
        <v>1586077</v>
      </c>
      <c r="K15" s="8">
        <f t="shared" si="0"/>
        <v>13573294</v>
      </c>
    </row>
    <row r="16" spans="1:11" s="19" customFormat="1" ht="15" customHeight="1">
      <c r="A16" s="9" t="s">
        <v>27</v>
      </c>
      <c r="B16" s="10" t="s">
        <v>28</v>
      </c>
      <c r="C16" s="11">
        <v>7516052</v>
      </c>
      <c r="D16" s="11">
        <v>13518838</v>
      </c>
      <c r="E16" s="4">
        <f>SUM(C16:D16)</f>
        <v>21034890</v>
      </c>
      <c r="F16" s="11">
        <f>F19+F21</f>
        <v>0</v>
      </c>
      <c r="G16" s="11">
        <f>G19</f>
        <v>0</v>
      </c>
      <c r="H16" s="4">
        <f>F16+G16</f>
        <v>0</v>
      </c>
      <c r="I16" s="4">
        <f t="shared" si="0"/>
        <v>7516052</v>
      </c>
      <c r="J16" s="4">
        <f t="shared" si="0"/>
        <v>13518838</v>
      </c>
      <c r="K16" s="4">
        <f t="shared" si="0"/>
        <v>21034890</v>
      </c>
    </row>
    <row r="17" spans="1:11" s="24" customFormat="1" ht="15" customHeight="1">
      <c r="A17" s="12"/>
      <c r="B17" s="13" t="s">
        <v>11</v>
      </c>
      <c r="C17" s="14"/>
      <c r="D17" s="14"/>
      <c r="E17" s="6"/>
      <c r="F17" s="14"/>
      <c r="G17" s="14"/>
      <c r="H17" s="6"/>
      <c r="I17" s="6"/>
      <c r="J17" s="6"/>
      <c r="K17" s="6"/>
    </row>
    <row r="18" spans="1:11" s="28" customFormat="1" ht="13.5" customHeight="1">
      <c r="A18" s="15"/>
      <c r="B18" s="16" t="s">
        <v>12</v>
      </c>
      <c r="C18" s="17">
        <v>10400</v>
      </c>
      <c r="D18" s="17">
        <v>30224</v>
      </c>
      <c r="E18" s="8">
        <f>SUM(C18:D18)</f>
        <v>40624</v>
      </c>
      <c r="F18" s="17">
        <v>0</v>
      </c>
      <c r="G18" s="17">
        <v>0</v>
      </c>
      <c r="H18" s="8">
        <f>F18+G18</f>
        <v>0</v>
      </c>
      <c r="I18" s="8">
        <f aca="true" t="shared" si="1" ref="I18:K20">C18+F18</f>
        <v>10400</v>
      </c>
      <c r="J18" s="8">
        <f t="shared" si="1"/>
        <v>30224</v>
      </c>
      <c r="K18" s="8">
        <f t="shared" si="1"/>
        <v>40624</v>
      </c>
    </row>
    <row r="19" spans="1:11" s="19" customFormat="1" ht="15" customHeight="1">
      <c r="A19" s="18">
        <v>85214</v>
      </c>
      <c r="B19" s="19" t="s">
        <v>39</v>
      </c>
      <c r="C19" s="20">
        <v>1344500</v>
      </c>
      <c r="D19" s="20">
        <v>2699998</v>
      </c>
      <c r="E19" s="21">
        <f>SUM(C19:D19)</f>
        <v>4044498</v>
      </c>
      <c r="F19" s="20">
        <f>SUM(F20:F20)</f>
        <v>4870</v>
      </c>
      <c r="G19" s="20">
        <v>0</v>
      </c>
      <c r="H19" s="21">
        <f>F19+G19</f>
        <v>4870</v>
      </c>
      <c r="I19" s="21">
        <f t="shared" si="1"/>
        <v>1349370</v>
      </c>
      <c r="J19" s="21">
        <f t="shared" si="1"/>
        <v>2699998</v>
      </c>
      <c r="K19" s="21">
        <f t="shared" si="1"/>
        <v>4049368</v>
      </c>
    </row>
    <row r="20" spans="1:11" s="24" customFormat="1" ht="15" customHeight="1">
      <c r="A20" s="23" t="s">
        <v>37</v>
      </c>
      <c r="B20" s="24" t="s">
        <v>38</v>
      </c>
      <c r="C20" s="25">
        <v>2000</v>
      </c>
      <c r="D20" s="25">
        <v>0</v>
      </c>
      <c r="E20" s="26">
        <f>SUM(C20:D20)</f>
        <v>2000</v>
      </c>
      <c r="F20" s="25">
        <v>4870</v>
      </c>
      <c r="G20" s="25">
        <v>0</v>
      </c>
      <c r="H20" s="26">
        <f>F20+G20</f>
        <v>4870</v>
      </c>
      <c r="I20" s="26">
        <f t="shared" si="1"/>
        <v>6870</v>
      </c>
      <c r="J20" s="26">
        <f t="shared" si="1"/>
        <v>0</v>
      </c>
      <c r="K20" s="26">
        <f t="shared" si="1"/>
        <v>6870</v>
      </c>
    </row>
    <row r="21" spans="1:11" s="19" customFormat="1" ht="15.75" customHeight="1">
      <c r="A21" s="18">
        <v>85215</v>
      </c>
      <c r="B21" s="19" t="s">
        <v>41</v>
      </c>
      <c r="C21" s="20">
        <v>3617604</v>
      </c>
      <c r="D21" s="20">
        <v>0</v>
      </c>
      <c r="E21" s="21">
        <f>SUM(C21:D21)</f>
        <v>3617604</v>
      </c>
      <c r="F21" s="20">
        <f>SUM(F22:F24)</f>
        <v>-4870</v>
      </c>
      <c r="G21" s="20">
        <v>0</v>
      </c>
      <c r="H21" s="21">
        <f>F21+G21</f>
        <v>-4870</v>
      </c>
      <c r="I21" s="21">
        <f aca="true" t="shared" si="2" ref="I21:K22">C21+F21</f>
        <v>3612734</v>
      </c>
      <c r="J21" s="21">
        <f t="shared" si="2"/>
        <v>0</v>
      </c>
      <c r="K21" s="21">
        <f t="shared" si="2"/>
        <v>3612734</v>
      </c>
    </row>
    <row r="22" spans="1:11" s="28" customFormat="1" ht="15" customHeight="1">
      <c r="A22" s="41" t="s">
        <v>40</v>
      </c>
      <c r="B22" s="28" t="s">
        <v>42</v>
      </c>
      <c r="C22" s="42">
        <v>3617604</v>
      </c>
      <c r="D22" s="42">
        <v>0</v>
      </c>
      <c r="E22" s="29">
        <f>SUM(C22:D22)</f>
        <v>3617604</v>
      </c>
      <c r="F22" s="42">
        <v>-4870</v>
      </c>
      <c r="G22" s="42">
        <v>0</v>
      </c>
      <c r="H22" s="29">
        <f>F22+G22</f>
        <v>-4870</v>
      </c>
      <c r="I22" s="29">
        <f t="shared" si="2"/>
        <v>3612734</v>
      </c>
      <c r="J22" s="29">
        <f t="shared" si="2"/>
        <v>0</v>
      </c>
      <c r="K22" s="29">
        <f t="shared" si="2"/>
        <v>3612734</v>
      </c>
    </row>
  </sheetData>
  <mergeCells count="11">
    <mergeCell ref="A12:K12"/>
    <mergeCell ref="A5:K5"/>
    <mergeCell ref="A6:A7"/>
    <mergeCell ref="B6:B7"/>
    <mergeCell ref="C6:E6"/>
    <mergeCell ref="F6:H6"/>
    <mergeCell ref="I6:K6"/>
    <mergeCell ref="I1:K1"/>
    <mergeCell ref="I2:K2"/>
    <mergeCell ref="I3:K3"/>
    <mergeCell ref="I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2005-04-29T06:29:10Z</cp:lastPrinted>
  <dcterms:created xsi:type="dcterms:W3CDTF">2003-09-26T12:48:28Z</dcterms:created>
  <dcterms:modified xsi:type="dcterms:W3CDTF">2005-04-29T07:49:53Z</dcterms:modified>
  <cp:category/>
  <cp:version/>
  <cp:contentType/>
  <cp:contentStatus/>
</cp:coreProperties>
</file>