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<sst xmlns="http://schemas.openxmlformats.org/spreadsheetml/2006/main" count="613" uniqueCount="170">
  <si>
    <t>śr. wł.</t>
  </si>
  <si>
    <t>dotacje</t>
  </si>
  <si>
    <t>Razem</t>
  </si>
  <si>
    <t>klasyfikacja budżetowa</t>
  </si>
  <si>
    <t>TREŚĆ</t>
  </si>
  <si>
    <t>Plan przed zmianą</t>
  </si>
  <si>
    <t>Zmiana (+):(-)</t>
  </si>
  <si>
    <t>Plan po zmianach</t>
  </si>
  <si>
    <t>A + B</t>
  </si>
  <si>
    <t>WYDATKI  DOTYCZĄCE  ZADAŃ  GMINY</t>
  </si>
  <si>
    <t xml:space="preserve">A </t>
  </si>
  <si>
    <t>Wydatki ogółem</t>
  </si>
  <si>
    <t>w tym</t>
  </si>
  <si>
    <t>inwestycje</t>
  </si>
  <si>
    <t>ZMIANY  W  PLANIE  WYDATKÓW</t>
  </si>
  <si>
    <t>w tym:</t>
  </si>
  <si>
    <t>Dział 630</t>
  </si>
  <si>
    <t>Turystyka</t>
  </si>
  <si>
    <t>WYDATKI OGÓŁEM   dotyczące zadań gminy                            i powiatu</t>
  </si>
  <si>
    <t xml:space="preserve">Ośrodki informacji turystycznej </t>
  </si>
  <si>
    <t>Dział 750</t>
  </si>
  <si>
    <t>Administracja publiczna</t>
  </si>
  <si>
    <t>Urząd Miasta</t>
  </si>
  <si>
    <t>§ 4210</t>
  </si>
  <si>
    <t>§ 6050</t>
  </si>
  <si>
    <t>§ 6060</t>
  </si>
  <si>
    <t>Dział 801</t>
  </si>
  <si>
    <t>Oświata i wychowanie</t>
  </si>
  <si>
    <t>Szkoły podstawowe</t>
  </si>
  <si>
    <t>§ 4300</t>
  </si>
  <si>
    <t>Dział 853</t>
  </si>
  <si>
    <t>Opieka społeczna</t>
  </si>
  <si>
    <t>§ 3110</t>
  </si>
  <si>
    <t>Dodatki mieszkaniowe</t>
  </si>
  <si>
    <t>Pozostała działalność</t>
  </si>
  <si>
    <t>§ 4270</t>
  </si>
  <si>
    <t>WYDATKI  DOTYCZĄCE  ZADAŃ  POWIATU</t>
  </si>
  <si>
    <t>Dział 010</t>
  </si>
  <si>
    <t>Rolnictwo i łowiectwo</t>
  </si>
  <si>
    <t>01021</t>
  </si>
  <si>
    <t>§ 4040</t>
  </si>
  <si>
    <t>§ 4510</t>
  </si>
  <si>
    <t>Inspekcja weterynaryjna</t>
  </si>
  <si>
    <t>§ 4220</t>
  </si>
  <si>
    <t>§ 4260</t>
  </si>
  <si>
    <t>§ 4440</t>
  </si>
  <si>
    <t>Dział 921</t>
  </si>
  <si>
    <t xml:space="preserve">Kultura i ochrona dziedzictwa </t>
  </si>
  <si>
    <t>§ 2820</t>
  </si>
  <si>
    <t>Pozostałe zadania w zakr. kultur</t>
  </si>
  <si>
    <t>§ 2830</t>
  </si>
  <si>
    <t>§ 3020</t>
  </si>
  <si>
    <t>§ 4010</t>
  </si>
  <si>
    <t>§ 4110</t>
  </si>
  <si>
    <t>§ 4120</t>
  </si>
  <si>
    <t>Dział 926</t>
  </si>
  <si>
    <t>Kultura fizyczna i sport</t>
  </si>
  <si>
    <t>§ 4430</t>
  </si>
  <si>
    <t>Dział 754</t>
  </si>
  <si>
    <t>Bezpieczeństwo publiczne</t>
  </si>
  <si>
    <t>Ochotnicze straże pożarne</t>
  </si>
  <si>
    <t>Dział 700</t>
  </si>
  <si>
    <t>Gospodarka mieszkaniowa</t>
  </si>
  <si>
    <t>§ 4590</t>
  </si>
  <si>
    <t>Dokształc. i doskon. nauczycieli</t>
  </si>
  <si>
    <t>Dział 854</t>
  </si>
  <si>
    <t>Edukacyjna opieka wychowawcza</t>
  </si>
  <si>
    <t>Przedszkola przy szkołach podst.</t>
  </si>
  <si>
    <t>Gimnazja</t>
  </si>
  <si>
    <t>Szkoły zawodowe</t>
  </si>
  <si>
    <t>Zespoły ekonomiczno-administr.</t>
  </si>
  <si>
    <t>Licea ogólnokształcące</t>
  </si>
  <si>
    <t>Placówki opiekuńczo-wychow.</t>
  </si>
  <si>
    <t>§ 4410</t>
  </si>
  <si>
    <t>Dział 600</t>
  </si>
  <si>
    <t>Transport i łączność</t>
  </si>
  <si>
    <t>Drogi publiczne</t>
  </si>
  <si>
    <t>Zakłady gospodarki mieszkaniowe</t>
  </si>
  <si>
    <t>Dział 851</t>
  </si>
  <si>
    <t>Ochrona zdrowia</t>
  </si>
  <si>
    <t>Załącznik nr 2</t>
  </si>
  <si>
    <t>Dokształcanie i doskonalenie</t>
  </si>
  <si>
    <t>§ 4580</t>
  </si>
  <si>
    <t>§ 3030</t>
  </si>
  <si>
    <t>Dział 710</t>
  </si>
  <si>
    <t>Działalność usługowa</t>
  </si>
  <si>
    <t>Prace geodezyjne i kartograficz.</t>
  </si>
  <si>
    <t>Przeciwdziałalnie alkoholizmow.</t>
  </si>
  <si>
    <t>§ 4240</t>
  </si>
  <si>
    <t>B</t>
  </si>
  <si>
    <t>Komenda Pań. Straży Pożarnej</t>
  </si>
  <si>
    <t>§ 4020</t>
  </si>
  <si>
    <t>§ 4050</t>
  </si>
  <si>
    <t>§ 4060</t>
  </si>
  <si>
    <t>§ 4080</t>
  </si>
  <si>
    <t>§ 4480</t>
  </si>
  <si>
    <t>§ 4500</t>
  </si>
  <si>
    <t>§ 4520</t>
  </si>
  <si>
    <t>Zasiłki i pomoc w naturze</t>
  </si>
  <si>
    <t>Gospodarka gruntami i nieruch.</t>
  </si>
  <si>
    <t>Cmentarze</t>
  </si>
  <si>
    <t>Domy pomocy społecznej</t>
  </si>
  <si>
    <t xml:space="preserve">Centra kształcenia </t>
  </si>
  <si>
    <t>Internaty i bursy szkolne</t>
  </si>
  <si>
    <t>Licea profilowane</t>
  </si>
  <si>
    <t>Usługi opiekuńcze</t>
  </si>
  <si>
    <t>Drogi publiczne powiatowe</t>
  </si>
  <si>
    <t>§ 4230</t>
  </si>
  <si>
    <t>Rady Miasta Piotrkowa Tryb.</t>
  </si>
  <si>
    <t>Różne rozliczenia</t>
  </si>
  <si>
    <t>Dział 758</t>
  </si>
  <si>
    <t>§ 4810</t>
  </si>
  <si>
    <t>Rezerwy ogólne i celowe</t>
  </si>
  <si>
    <t>Specjalne ośrodki</t>
  </si>
  <si>
    <t>Szkoły podstawowe specjalne</t>
  </si>
  <si>
    <t>Gimnazja specjalne</t>
  </si>
  <si>
    <t>§ 3250</t>
  </si>
  <si>
    <t>§  4410</t>
  </si>
  <si>
    <t>Zespoły ekonomiczno-administ.</t>
  </si>
  <si>
    <t>Poradnia psychologiczno-ped.</t>
  </si>
  <si>
    <t>Szkolne schroniska młodzież.</t>
  </si>
  <si>
    <t>Drogi publiczne gminne</t>
  </si>
  <si>
    <t>Zakłady gospodarki komunalnej</t>
  </si>
  <si>
    <t>Dział 751</t>
  </si>
  <si>
    <t>Urzędy naczelnych organów</t>
  </si>
  <si>
    <t>Referenda ogólnokrajowe</t>
  </si>
  <si>
    <t>§ 4420</t>
  </si>
  <si>
    <t>Ośrodki pomocy społecznej</t>
  </si>
  <si>
    <t>Straż Miejska</t>
  </si>
  <si>
    <t>zakup usług pozostałych</t>
  </si>
  <si>
    <t>usługi remontowe</t>
  </si>
  <si>
    <t>dodatkowe wynagrodzenie rocz.</t>
  </si>
  <si>
    <t>odpisy na ZFŚS</t>
  </si>
  <si>
    <t>różne wydatki na rzecz os.fiz.</t>
  </si>
  <si>
    <t xml:space="preserve">zakup materiałów i wyposaż. </t>
  </si>
  <si>
    <t>zakup energii</t>
  </si>
  <si>
    <t>wynagrodzenia osobowe</t>
  </si>
  <si>
    <t>nagrody i wyd. os. niez.do wynag.</t>
  </si>
  <si>
    <t>podróże służbowe krajowe</t>
  </si>
  <si>
    <t>świadczenia społeczne</t>
  </si>
  <si>
    <t>stypendia różne</t>
  </si>
  <si>
    <t>pomoce naukowe, dydaktyczn.</t>
  </si>
  <si>
    <t>różne opłaty i składki</t>
  </si>
  <si>
    <t>składki na ubezpiecz. społeczn.</t>
  </si>
  <si>
    <t>składki na FP</t>
  </si>
  <si>
    <t>dotacje dla stowarzyszeń</t>
  </si>
  <si>
    <t>podróże służbowe zagraniczne</t>
  </si>
  <si>
    <t>składki na ubezpieczenia społ.</t>
  </si>
  <si>
    <t>pozostałe odsetki</t>
  </si>
  <si>
    <t>pomoce naukowe, dydaktycz.</t>
  </si>
  <si>
    <t>wynagrodz. os. człon. sł. cyw.</t>
  </si>
  <si>
    <t>uposażenie funkcjonariuszy</t>
  </si>
  <si>
    <t xml:space="preserve">pozostałe należności funkcjon. </t>
  </si>
  <si>
    <t>uposażenia oraz świdczenia pien</t>
  </si>
  <si>
    <t>podatek od nieruchomości</t>
  </si>
  <si>
    <t>pozostałe podatki</t>
  </si>
  <si>
    <t>opłaty na rzecz budżetów jst</t>
  </si>
  <si>
    <t>różne wydatki na rzecz os. fiz.</t>
  </si>
  <si>
    <t>wydatki inwestycyjne</t>
  </si>
  <si>
    <t>zakup leków</t>
  </si>
  <si>
    <t>dotacje do realiz. Pozost. Jedn.</t>
  </si>
  <si>
    <t>zakup środków żywnościowych</t>
  </si>
  <si>
    <t>Świetlice szkolne</t>
  </si>
  <si>
    <t>rezerwa</t>
  </si>
  <si>
    <t xml:space="preserve">do Zarządzenia  Nr 236 </t>
  </si>
  <si>
    <t>Prezydenta Miasta Piotrkowa Tryb.</t>
  </si>
  <si>
    <t>z dnia 16  czerwca 2003 r.</t>
  </si>
  <si>
    <t>pozostałe usługi</t>
  </si>
  <si>
    <t>do Uchwały  Nr IX/115/2003</t>
  </si>
  <si>
    <t>z dnia 30 czerwca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</si>
</sst>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3" fontId="0" fillId="0" borderId="3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workbookViewId="0" topLeftCell="C1">
      <selection activeCell="A5" sqref="A5:K5"/>
    </sheetView>
  </sheetViews>
  <sheetFormatPr defaultColWidth="9.00390625" defaultRowHeight="12.75"/>
  <cols>
    <col min="1" max="1" width="11.375" style="0" customWidth="1"/>
    <col min="2" max="2" width="27.125" style="0" customWidth="1"/>
    <col min="3" max="3" width="11.125" style="0" bestFit="1" customWidth="1"/>
    <col min="4" max="4" width="10.125" style="0" bestFit="1" customWidth="1"/>
    <col min="5" max="5" width="11.125" style="0" bestFit="1" customWidth="1"/>
    <col min="6" max="6" width="9.875" style="0" bestFit="1" customWidth="1"/>
    <col min="7" max="7" width="8.625" style="0" customWidth="1"/>
    <col min="8" max="8" width="9.75390625" style="0" customWidth="1"/>
    <col min="9" max="9" width="11.125" style="0" bestFit="1" customWidth="1"/>
    <col min="10" max="10" width="10.125" style="0" bestFit="1" customWidth="1"/>
    <col min="11" max="11" width="11.125" style="0" bestFit="1" customWidth="1"/>
  </cols>
  <sheetData>
    <row r="1" spans="9:11" ht="15" customHeight="1">
      <c r="I1" s="55" t="s">
        <v>80</v>
      </c>
      <c r="J1" s="55"/>
      <c r="K1" s="55"/>
    </row>
    <row r="2" spans="9:11" ht="15" customHeight="1">
      <c r="I2" s="55" t="s">
        <v>168</v>
      </c>
      <c r="J2" s="55"/>
      <c r="K2" s="55"/>
    </row>
    <row r="3" spans="9:11" ht="15" customHeight="1">
      <c r="I3" s="55" t="s">
        <v>108</v>
      </c>
      <c r="J3" s="55"/>
      <c r="K3" s="55"/>
    </row>
    <row r="4" spans="9:11" ht="15" customHeight="1">
      <c r="I4" s="55" t="s">
        <v>169</v>
      </c>
      <c r="J4" s="55"/>
      <c r="K4" s="55"/>
    </row>
    <row r="5" spans="1:11" ht="36.75" customHeight="1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36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>
      <c r="A7" s="57" t="s">
        <v>3</v>
      </c>
      <c r="B7" s="57" t="s">
        <v>4</v>
      </c>
      <c r="C7" s="51" t="s">
        <v>5</v>
      </c>
      <c r="D7" s="51"/>
      <c r="E7" s="51"/>
      <c r="F7" s="51" t="s">
        <v>6</v>
      </c>
      <c r="G7" s="51"/>
      <c r="H7" s="51"/>
      <c r="I7" s="51" t="s">
        <v>7</v>
      </c>
      <c r="J7" s="51"/>
      <c r="K7" s="51"/>
    </row>
    <row r="8" spans="1:11" ht="15" customHeight="1">
      <c r="A8" s="57"/>
      <c r="B8" s="57"/>
      <c r="C8" s="1" t="s">
        <v>0</v>
      </c>
      <c r="D8" s="1" t="s">
        <v>1</v>
      </c>
      <c r="E8" s="1" t="s">
        <v>2</v>
      </c>
      <c r="F8" s="1" t="s">
        <v>0</v>
      </c>
      <c r="G8" s="1" t="s">
        <v>1</v>
      </c>
      <c r="H8" s="1" t="s">
        <v>2</v>
      </c>
      <c r="I8" s="1" t="s">
        <v>0</v>
      </c>
      <c r="J8" s="1" t="s">
        <v>1</v>
      </c>
      <c r="K8" s="1" t="s">
        <v>2</v>
      </c>
    </row>
    <row r="9" spans="1:11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37.5" customHeight="1">
      <c r="A10" s="33" t="s">
        <v>8</v>
      </c>
      <c r="B10" s="2" t="s">
        <v>18</v>
      </c>
      <c r="C10" s="3">
        <v>140131784</v>
      </c>
      <c r="D10" s="3">
        <v>29910459</v>
      </c>
      <c r="E10" s="3">
        <f>SUM(C10:D10)</f>
        <v>170042243</v>
      </c>
      <c r="F10" s="3">
        <f>F14+F158</f>
        <v>1838413</v>
      </c>
      <c r="G10" s="3">
        <f>G14+G158</f>
        <v>15801</v>
      </c>
      <c r="H10" s="3">
        <f>F10+G10</f>
        <v>1854214</v>
      </c>
      <c r="I10" s="3">
        <f>C10+F10</f>
        <v>141970197</v>
      </c>
      <c r="J10" s="3">
        <f>D10+G10</f>
        <v>29926260</v>
      </c>
      <c r="K10" s="3">
        <f>E10+H10</f>
        <v>171896457</v>
      </c>
    </row>
    <row r="11" spans="1:11" ht="15" customHeight="1">
      <c r="A11" s="4"/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>
      <c r="A12" s="7"/>
      <c r="B12" s="7" t="s">
        <v>13</v>
      </c>
      <c r="C12" s="8">
        <v>13138198</v>
      </c>
      <c r="D12" s="8">
        <v>7365132</v>
      </c>
      <c r="E12" s="8">
        <f>SUM(C12:D12)</f>
        <v>20503330</v>
      </c>
      <c r="F12" s="8">
        <f>F16+F160</f>
        <v>130000</v>
      </c>
      <c r="G12" s="8">
        <f>G16+G160</f>
        <v>0</v>
      </c>
      <c r="H12" s="8">
        <f>F12+G12</f>
        <v>130000</v>
      </c>
      <c r="I12" s="8">
        <f>C12+F12</f>
        <v>13268198</v>
      </c>
      <c r="J12" s="8">
        <f>D12+G12</f>
        <v>7365132</v>
      </c>
      <c r="K12" s="8">
        <f>E12+H12</f>
        <v>20633330</v>
      </c>
    </row>
    <row r="13" spans="1:11" ht="15" customHeight="1">
      <c r="A13" s="51" t="s">
        <v>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" customHeight="1">
      <c r="A14" s="10" t="s">
        <v>10</v>
      </c>
      <c r="B14" s="11" t="s">
        <v>11</v>
      </c>
      <c r="C14" s="12">
        <v>100540384</v>
      </c>
      <c r="D14" s="12">
        <v>16744916</v>
      </c>
      <c r="E14" s="3">
        <f>SUM(C14:D14)</f>
        <v>117285300</v>
      </c>
      <c r="F14" s="12">
        <f>F17+F22+F29+F34+F40+F47+F57+F67+F98+F105+F131+F142+F152</f>
        <v>1726413</v>
      </c>
      <c r="G14" s="12">
        <f>G17+G22+G29+G34+G40+G47+G57+G67+G98+G105+G131+G142+G152</f>
        <v>392414</v>
      </c>
      <c r="H14" s="3">
        <f>F14+G14</f>
        <v>2118827</v>
      </c>
      <c r="I14" s="3">
        <f>C14+F14</f>
        <v>102266797</v>
      </c>
      <c r="J14" s="3">
        <f>D14+G14</f>
        <v>17137330</v>
      </c>
      <c r="K14" s="3">
        <f>E14+H14</f>
        <v>119404127</v>
      </c>
    </row>
    <row r="15" spans="1:11" ht="15" customHeight="1">
      <c r="A15" s="13"/>
      <c r="B15" s="14" t="s">
        <v>12</v>
      </c>
      <c r="C15" s="15"/>
      <c r="D15" s="15"/>
      <c r="E15" s="15"/>
      <c r="F15" s="15"/>
      <c r="G15" s="15"/>
      <c r="H15" s="5"/>
      <c r="I15" s="5"/>
      <c r="J15" s="5"/>
      <c r="K15" s="5"/>
    </row>
    <row r="16" spans="1:11" ht="15" customHeight="1">
      <c r="A16" s="16"/>
      <c r="B16" s="17" t="s">
        <v>13</v>
      </c>
      <c r="C16" s="18">
        <v>10142198</v>
      </c>
      <c r="D16" s="18">
        <v>7361482</v>
      </c>
      <c r="E16" s="8">
        <f>SUM(C16:D16)</f>
        <v>17503680</v>
      </c>
      <c r="F16" s="18">
        <f>F19+F24+F31+F36+F42+F49+F59+F69+F100+F107+F133+F144+F154</f>
        <v>30000</v>
      </c>
      <c r="G16" s="18">
        <f>G19+G24+G31+G36+G42+G49+G59+G69+G100+G107+G133+G144+G154</f>
        <v>0</v>
      </c>
      <c r="H16" s="8">
        <f>F16+G16</f>
        <v>30000</v>
      </c>
      <c r="I16" s="8">
        <f aca="true" t="shared" si="0" ref="I16:K17">C16+F16</f>
        <v>10172198</v>
      </c>
      <c r="J16" s="8">
        <f t="shared" si="0"/>
        <v>7361482</v>
      </c>
      <c r="K16" s="8">
        <f t="shared" si="0"/>
        <v>17533680</v>
      </c>
    </row>
    <row r="17" spans="1:11" ht="15" customHeight="1">
      <c r="A17" s="10" t="s">
        <v>74</v>
      </c>
      <c r="B17" s="11" t="s">
        <v>75</v>
      </c>
      <c r="C17" s="12">
        <v>8218688</v>
      </c>
      <c r="D17" s="12">
        <v>7000000</v>
      </c>
      <c r="E17" s="3">
        <f>SUM(C17:D17)</f>
        <v>15218688</v>
      </c>
      <c r="F17" s="12">
        <f>F20</f>
        <v>40000</v>
      </c>
      <c r="G17" s="12">
        <f>G20</f>
        <v>0</v>
      </c>
      <c r="H17" s="3">
        <f>F17+G17</f>
        <v>40000</v>
      </c>
      <c r="I17" s="3">
        <f t="shared" si="0"/>
        <v>8258688</v>
      </c>
      <c r="J17" s="3">
        <f t="shared" si="0"/>
        <v>7000000</v>
      </c>
      <c r="K17" s="3">
        <f t="shared" si="0"/>
        <v>15258688</v>
      </c>
    </row>
    <row r="18" spans="1:11" ht="15" customHeight="1">
      <c r="A18" s="13"/>
      <c r="B18" s="14" t="s">
        <v>15</v>
      </c>
      <c r="C18" s="15"/>
      <c r="D18" s="15"/>
      <c r="E18" s="5"/>
      <c r="F18" s="15"/>
      <c r="G18" s="15"/>
      <c r="H18" s="5"/>
      <c r="I18" s="5"/>
      <c r="J18" s="5"/>
      <c r="K18" s="5"/>
    </row>
    <row r="19" spans="1:11" ht="15" customHeight="1">
      <c r="A19" s="13"/>
      <c r="B19" s="14" t="s">
        <v>13</v>
      </c>
      <c r="C19" s="15">
        <v>3927000</v>
      </c>
      <c r="D19" s="15">
        <v>7000000</v>
      </c>
      <c r="E19" s="5">
        <f>SUM(C19:D19)</f>
        <v>10927000</v>
      </c>
      <c r="F19" s="15">
        <v>0</v>
      </c>
      <c r="G19" s="15">
        <f>G21</f>
        <v>0</v>
      </c>
      <c r="H19" s="5">
        <f>F19+G19</f>
        <v>0</v>
      </c>
      <c r="I19" s="5">
        <f aca="true" t="shared" si="1" ref="I19:K22">C19+F19</f>
        <v>3927000</v>
      </c>
      <c r="J19" s="5">
        <f t="shared" si="1"/>
        <v>7000000</v>
      </c>
      <c r="K19" s="5">
        <f t="shared" si="1"/>
        <v>10927000</v>
      </c>
    </row>
    <row r="20" spans="1:11" ht="15" customHeight="1">
      <c r="A20" s="19">
        <v>60016</v>
      </c>
      <c r="B20" s="20" t="s">
        <v>121</v>
      </c>
      <c r="C20" s="21">
        <v>5465188</v>
      </c>
      <c r="D20" s="21">
        <v>7000000</v>
      </c>
      <c r="E20" s="22">
        <f>SUM(C20:D20)</f>
        <v>12465188</v>
      </c>
      <c r="F20" s="23">
        <f>SUM(F21:F21)</f>
        <v>40000</v>
      </c>
      <c r="G20" s="23">
        <f>SUM(G21:G21)</f>
        <v>0</v>
      </c>
      <c r="H20" s="22">
        <f>F20+G20</f>
        <v>40000</v>
      </c>
      <c r="I20" s="22">
        <f t="shared" si="1"/>
        <v>5505188</v>
      </c>
      <c r="J20" s="22">
        <f t="shared" si="1"/>
        <v>7000000</v>
      </c>
      <c r="K20" s="22">
        <f t="shared" si="1"/>
        <v>12505188</v>
      </c>
    </row>
    <row r="21" spans="1:11" ht="15" customHeight="1">
      <c r="A21" s="32" t="s">
        <v>29</v>
      </c>
      <c r="B21" s="28" t="s">
        <v>129</v>
      </c>
      <c r="C21" s="29">
        <v>0</v>
      </c>
      <c r="D21" s="29">
        <v>0</v>
      </c>
      <c r="E21" s="30">
        <f>SUM(C21:D21)</f>
        <v>0</v>
      </c>
      <c r="F21" s="31">
        <v>40000</v>
      </c>
      <c r="G21" s="31">
        <v>0</v>
      </c>
      <c r="H21" s="30">
        <f>F21+G21</f>
        <v>40000</v>
      </c>
      <c r="I21" s="30">
        <f t="shared" si="1"/>
        <v>40000</v>
      </c>
      <c r="J21" s="30">
        <f t="shared" si="1"/>
        <v>0</v>
      </c>
      <c r="K21" s="30">
        <f t="shared" si="1"/>
        <v>40000</v>
      </c>
    </row>
    <row r="22" spans="1:11" ht="15" customHeight="1">
      <c r="A22" s="13" t="s">
        <v>61</v>
      </c>
      <c r="B22" s="14" t="s">
        <v>62</v>
      </c>
      <c r="C22" s="15">
        <v>9198549</v>
      </c>
      <c r="D22" s="15">
        <v>0</v>
      </c>
      <c r="E22" s="5">
        <f>SUM(C22:D22)</f>
        <v>9198549</v>
      </c>
      <c r="F22" s="15">
        <f>F27+F25</f>
        <v>800000</v>
      </c>
      <c r="G22" s="15">
        <f>G27+G25</f>
        <v>24318</v>
      </c>
      <c r="H22" s="5">
        <f>F22+G22</f>
        <v>824318</v>
      </c>
      <c r="I22" s="5">
        <f t="shared" si="1"/>
        <v>9998549</v>
      </c>
      <c r="J22" s="5">
        <f t="shared" si="1"/>
        <v>24318</v>
      </c>
      <c r="K22" s="5">
        <f t="shared" si="1"/>
        <v>10022867</v>
      </c>
    </row>
    <row r="23" spans="1:11" ht="15" customHeight="1">
      <c r="A23" s="13"/>
      <c r="B23" s="14" t="s">
        <v>15</v>
      </c>
      <c r="C23" s="15"/>
      <c r="D23" s="15"/>
      <c r="E23" s="5"/>
      <c r="F23" s="15"/>
      <c r="G23" s="15"/>
      <c r="H23" s="5"/>
      <c r="I23" s="5"/>
      <c r="J23" s="5"/>
      <c r="K23" s="5"/>
    </row>
    <row r="24" spans="1:11" ht="15" customHeight="1">
      <c r="A24" s="16"/>
      <c r="B24" s="17" t="s">
        <v>13</v>
      </c>
      <c r="C24" s="18">
        <v>1160000</v>
      </c>
      <c r="D24" s="18">
        <v>0</v>
      </c>
      <c r="E24" s="8">
        <f aca="true" t="shared" si="2" ref="E24:E29">SUM(C24:D24)</f>
        <v>1160000</v>
      </c>
      <c r="F24" s="18">
        <v>0</v>
      </c>
      <c r="G24" s="18">
        <v>0</v>
      </c>
      <c r="H24" s="8">
        <f aca="true" t="shared" si="3" ref="H24:H29">F24+G24</f>
        <v>0</v>
      </c>
      <c r="I24" s="8">
        <f aca="true" t="shared" si="4" ref="I24:I29">C24+F24</f>
        <v>1160000</v>
      </c>
      <c r="J24" s="8">
        <f aca="true" t="shared" si="5" ref="J24:J29">D24+G24</f>
        <v>0</v>
      </c>
      <c r="K24" s="8">
        <f aca="true" t="shared" si="6" ref="K24:K29">E24+H24</f>
        <v>1160000</v>
      </c>
    </row>
    <row r="25" spans="1:11" ht="15" customHeight="1">
      <c r="A25" s="19">
        <v>70001</v>
      </c>
      <c r="B25" s="20" t="s">
        <v>122</v>
      </c>
      <c r="C25" s="21">
        <v>7195000</v>
      </c>
      <c r="D25" s="21">
        <v>0</v>
      </c>
      <c r="E25" s="22">
        <f t="shared" si="2"/>
        <v>7195000</v>
      </c>
      <c r="F25" s="23">
        <f>SUM(F26:F26)</f>
        <v>800000</v>
      </c>
      <c r="G25" s="23">
        <f>SUM(G26:G26)</f>
        <v>0</v>
      </c>
      <c r="H25" s="22">
        <f t="shared" si="3"/>
        <v>800000</v>
      </c>
      <c r="I25" s="22">
        <f t="shared" si="4"/>
        <v>7995000</v>
      </c>
      <c r="J25" s="22">
        <f t="shared" si="5"/>
        <v>0</v>
      </c>
      <c r="K25" s="22">
        <f t="shared" si="6"/>
        <v>7995000</v>
      </c>
    </row>
    <row r="26" spans="1:11" ht="15" customHeight="1">
      <c r="A26" s="32" t="s">
        <v>35</v>
      </c>
      <c r="B26" s="28" t="s">
        <v>130</v>
      </c>
      <c r="C26" s="29">
        <v>945000</v>
      </c>
      <c r="D26" s="29">
        <v>0</v>
      </c>
      <c r="E26" s="30">
        <f t="shared" si="2"/>
        <v>945000</v>
      </c>
      <c r="F26" s="31">
        <v>800000</v>
      </c>
      <c r="G26" s="31">
        <v>0</v>
      </c>
      <c r="H26" s="30">
        <f t="shared" si="3"/>
        <v>800000</v>
      </c>
      <c r="I26" s="30">
        <f t="shared" si="4"/>
        <v>1745000</v>
      </c>
      <c r="J26" s="30">
        <f t="shared" si="5"/>
        <v>0</v>
      </c>
      <c r="K26" s="30">
        <f t="shared" si="6"/>
        <v>1745000</v>
      </c>
    </row>
    <row r="27" spans="1:11" ht="15" customHeight="1">
      <c r="A27" s="19">
        <v>70005</v>
      </c>
      <c r="B27" s="20" t="s">
        <v>99</v>
      </c>
      <c r="C27" s="21">
        <v>1110000</v>
      </c>
      <c r="D27" s="21">
        <v>0</v>
      </c>
      <c r="E27" s="22">
        <f t="shared" si="2"/>
        <v>1110000</v>
      </c>
      <c r="F27" s="23">
        <f>SUM(F28:F28)</f>
        <v>0</v>
      </c>
      <c r="G27" s="23">
        <f>SUM(G28:G28)</f>
        <v>24318</v>
      </c>
      <c r="H27" s="22">
        <f t="shared" si="3"/>
        <v>24318</v>
      </c>
      <c r="I27" s="22">
        <f t="shared" si="4"/>
        <v>1110000</v>
      </c>
      <c r="J27" s="22">
        <f t="shared" si="5"/>
        <v>24318</v>
      </c>
      <c r="K27" s="22">
        <f t="shared" si="6"/>
        <v>1134318</v>
      </c>
    </row>
    <row r="28" spans="1:11" ht="15" customHeight="1">
      <c r="A28" s="32" t="s">
        <v>29</v>
      </c>
      <c r="B28" s="28" t="s">
        <v>129</v>
      </c>
      <c r="C28" s="29">
        <v>810000</v>
      </c>
      <c r="D28" s="29">
        <v>0</v>
      </c>
      <c r="E28" s="30">
        <f t="shared" si="2"/>
        <v>810000</v>
      </c>
      <c r="F28" s="31">
        <v>0</v>
      </c>
      <c r="G28" s="31">
        <v>24318</v>
      </c>
      <c r="H28" s="30">
        <f t="shared" si="3"/>
        <v>24318</v>
      </c>
      <c r="I28" s="30">
        <f t="shared" si="4"/>
        <v>810000</v>
      </c>
      <c r="J28" s="30">
        <f t="shared" si="5"/>
        <v>24318</v>
      </c>
      <c r="K28" s="30">
        <f t="shared" si="6"/>
        <v>834318</v>
      </c>
    </row>
    <row r="29" spans="1:11" ht="15" customHeight="1">
      <c r="A29" s="13" t="s">
        <v>84</v>
      </c>
      <c r="B29" s="14" t="s">
        <v>85</v>
      </c>
      <c r="C29" s="15">
        <v>387000</v>
      </c>
      <c r="D29" s="15">
        <v>25000</v>
      </c>
      <c r="E29" s="5">
        <f t="shared" si="2"/>
        <v>412000</v>
      </c>
      <c r="F29" s="15">
        <f>F32</f>
        <v>0</v>
      </c>
      <c r="G29" s="15">
        <f>G32</f>
        <v>50000</v>
      </c>
      <c r="H29" s="5">
        <f t="shared" si="3"/>
        <v>50000</v>
      </c>
      <c r="I29" s="5">
        <f t="shared" si="4"/>
        <v>387000</v>
      </c>
      <c r="J29" s="5">
        <f t="shared" si="5"/>
        <v>75000</v>
      </c>
      <c r="K29" s="5">
        <f t="shared" si="6"/>
        <v>462000</v>
      </c>
    </row>
    <row r="30" spans="1:11" ht="15" customHeight="1">
      <c r="A30" s="13"/>
      <c r="B30" s="14" t="s">
        <v>15</v>
      </c>
      <c r="C30" s="15"/>
      <c r="D30" s="15"/>
      <c r="E30" s="5"/>
      <c r="F30" s="15"/>
      <c r="G30" s="15"/>
      <c r="H30" s="5"/>
      <c r="I30" s="5"/>
      <c r="J30" s="5"/>
      <c r="K30" s="5"/>
    </row>
    <row r="31" spans="1:11" ht="15" customHeight="1">
      <c r="A31" s="16"/>
      <c r="B31" s="17" t="s">
        <v>13</v>
      </c>
      <c r="C31" s="18">
        <v>0</v>
      </c>
      <c r="D31" s="18">
        <v>0</v>
      </c>
      <c r="E31" s="8">
        <f>SUM(C31:D31)</f>
        <v>0</v>
      </c>
      <c r="F31" s="18">
        <v>0</v>
      </c>
      <c r="G31" s="18">
        <v>0</v>
      </c>
      <c r="H31" s="8">
        <f>F31+G31</f>
        <v>0</v>
      </c>
      <c r="I31" s="8">
        <f aca="true" t="shared" si="7" ref="I31:K34">C31+F31</f>
        <v>0</v>
      </c>
      <c r="J31" s="8">
        <f t="shared" si="7"/>
        <v>0</v>
      </c>
      <c r="K31" s="8">
        <f t="shared" si="7"/>
        <v>0</v>
      </c>
    </row>
    <row r="32" spans="1:11" ht="15" customHeight="1">
      <c r="A32" s="19">
        <v>71035</v>
      </c>
      <c r="B32" s="20" t="s">
        <v>100</v>
      </c>
      <c r="C32" s="21">
        <v>0</v>
      </c>
      <c r="D32" s="21">
        <v>25000</v>
      </c>
      <c r="E32" s="22">
        <f>SUM(C32:D32)</f>
        <v>25000</v>
      </c>
      <c r="F32" s="23">
        <f>SUM(F33:F33)</f>
        <v>0</v>
      </c>
      <c r="G32" s="23">
        <f>SUM(G33:G33)</f>
        <v>50000</v>
      </c>
      <c r="H32" s="22">
        <f>F32+G32</f>
        <v>50000</v>
      </c>
      <c r="I32" s="22">
        <f t="shared" si="7"/>
        <v>0</v>
      </c>
      <c r="J32" s="22">
        <f t="shared" si="7"/>
        <v>75000</v>
      </c>
      <c r="K32" s="22">
        <f t="shared" si="7"/>
        <v>75000</v>
      </c>
    </row>
    <row r="33" spans="1:11" ht="15" customHeight="1">
      <c r="A33" s="32" t="s">
        <v>35</v>
      </c>
      <c r="B33" s="28" t="s">
        <v>130</v>
      </c>
      <c r="C33" s="29">
        <v>0</v>
      </c>
      <c r="D33" s="29">
        <v>25000</v>
      </c>
      <c r="E33" s="30">
        <f>SUM(C33:D33)</f>
        <v>25000</v>
      </c>
      <c r="F33" s="31">
        <v>0</v>
      </c>
      <c r="G33" s="31">
        <v>50000</v>
      </c>
      <c r="H33" s="30">
        <f>F33+G33</f>
        <v>50000</v>
      </c>
      <c r="I33" s="30">
        <f t="shared" si="7"/>
        <v>0</v>
      </c>
      <c r="J33" s="30">
        <f t="shared" si="7"/>
        <v>75000</v>
      </c>
      <c r="K33" s="30">
        <f t="shared" si="7"/>
        <v>75000</v>
      </c>
    </row>
    <row r="34" spans="1:11" ht="15" customHeight="1">
      <c r="A34" s="10" t="s">
        <v>20</v>
      </c>
      <c r="B34" s="11" t="s">
        <v>21</v>
      </c>
      <c r="C34" s="12">
        <v>17927098</v>
      </c>
      <c r="D34" s="12">
        <v>412946</v>
      </c>
      <c r="E34" s="3">
        <f>SUM(C34:D34)</f>
        <v>18340044</v>
      </c>
      <c r="F34" s="12">
        <f>F37</f>
        <v>0</v>
      </c>
      <c r="G34" s="12">
        <f>G37</f>
        <v>0</v>
      </c>
      <c r="H34" s="3">
        <f>F34+G34</f>
        <v>0</v>
      </c>
      <c r="I34" s="3">
        <f t="shared" si="7"/>
        <v>17927098</v>
      </c>
      <c r="J34" s="3">
        <f t="shared" si="7"/>
        <v>412946</v>
      </c>
      <c r="K34" s="3">
        <f t="shared" si="7"/>
        <v>18340044</v>
      </c>
    </row>
    <row r="35" spans="1:11" ht="15" customHeight="1">
      <c r="A35" s="13"/>
      <c r="B35" s="14" t="s">
        <v>15</v>
      </c>
      <c r="C35" s="15"/>
      <c r="D35" s="15"/>
      <c r="E35" s="5"/>
      <c r="F35" s="15"/>
      <c r="G35" s="15"/>
      <c r="H35" s="5"/>
      <c r="I35" s="5"/>
      <c r="J35" s="5"/>
      <c r="K35" s="5"/>
    </row>
    <row r="36" spans="1:11" ht="15" customHeight="1">
      <c r="A36" s="13"/>
      <c r="B36" s="14" t="s">
        <v>13</v>
      </c>
      <c r="C36" s="15">
        <v>1005000</v>
      </c>
      <c r="D36" s="15">
        <v>0</v>
      </c>
      <c r="E36" s="5">
        <f>SUM(C36:D36)</f>
        <v>1005000</v>
      </c>
      <c r="F36" s="15">
        <v>0</v>
      </c>
      <c r="G36" s="15">
        <v>0</v>
      </c>
      <c r="H36" s="5">
        <f>F36+G36</f>
        <v>0</v>
      </c>
      <c r="I36" s="5">
        <f aca="true" t="shared" si="8" ref="I36:K40">C36+F36</f>
        <v>1005000</v>
      </c>
      <c r="J36" s="5">
        <f t="shared" si="8"/>
        <v>0</v>
      </c>
      <c r="K36" s="5">
        <f t="shared" si="8"/>
        <v>1005000</v>
      </c>
    </row>
    <row r="37" spans="1:11" ht="15" customHeight="1">
      <c r="A37" s="19">
        <v>75023</v>
      </c>
      <c r="B37" s="20" t="s">
        <v>22</v>
      </c>
      <c r="C37" s="21">
        <v>16908098</v>
      </c>
      <c r="D37" s="21">
        <v>0</v>
      </c>
      <c r="E37" s="22">
        <f>SUM(C37:D37)</f>
        <v>16908098</v>
      </c>
      <c r="F37" s="23">
        <f>SUM(F38:F39)</f>
        <v>0</v>
      </c>
      <c r="G37" s="23">
        <f>SUM(G38:G39)</f>
        <v>0</v>
      </c>
      <c r="H37" s="22">
        <f>F37+G37</f>
        <v>0</v>
      </c>
      <c r="I37" s="22">
        <f t="shared" si="8"/>
        <v>16908098</v>
      </c>
      <c r="J37" s="22">
        <f t="shared" si="8"/>
        <v>0</v>
      </c>
      <c r="K37" s="22">
        <f t="shared" si="8"/>
        <v>16908098</v>
      </c>
    </row>
    <row r="38" spans="1:11" ht="15" customHeight="1">
      <c r="A38" s="24" t="s">
        <v>40</v>
      </c>
      <c r="B38" s="25" t="s">
        <v>131</v>
      </c>
      <c r="C38" s="26">
        <v>753743</v>
      </c>
      <c r="D38" s="26">
        <v>0</v>
      </c>
      <c r="E38" s="6">
        <f>SUM(C38:D38)</f>
        <v>753743</v>
      </c>
      <c r="F38" s="27">
        <v>-119212</v>
      </c>
      <c r="G38" s="27">
        <v>0</v>
      </c>
      <c r="H38" s="6">
        <f>F38+G38</f>
        <v>-119212</v>
      </c>
      <c r="I38" s="6">
        <f t="shared" si="8"/>
        <v>634531</v>
      </c>
      <c r="J38" s="6">
        <f t="shared" si="8"/>
        <v>0</v>
      </c>
      <c r="K38" s="6">
        <f t="shared" si="8"/>
        <v>634531</v>
      </c>
    </row>
    <row r="39" spans="1:11" ht="15" customHeight="1">
      <c r="A39" s="32" t="s">
        <v>29</v>
      </c>
      <c r="B39" s="28" t="s">
        <v>129</v>
      </c>
      <c r="C39" s="29">
        <v>1556000</v>
      </c>
      <c r="D39" s="29">
        <v>0</v>
      </c>
      <c r="E39" s="30">
        <f>SUM(C39:D39)</f>
        <v>1556000</v>
      </c>
      <c r="F39" s="31">
        <v>119212</v>
      </c>
      <c r="G39" s="31">
        <v>0</v>
      </c>
      <c r="H39" s="30">
        <f>F39+G39</f>
        <v>119212</v>
      </c>
      <c r="I39" s="30">
        <f t="shared" si="8"/>
        <v>1675212</v>
      </c>
      <c r="J39" s="30">
        <f t="shared" si="8"/>
        <v>0</v>
      </c>
      <c r="K39" s="30">
        <f t="shared" si="8"/>
        <v>1675212</v>
      </c>
    </row>
    <row r="40" spans="1:11" ht="15" customHeight="1">
      <c r="A40" s="13" t="s">
        <v>123</v>
      </c>
      <c r="B40" s="14" t="s">
        <v>124</v>
      </c>
      <c r="C40" s="15">
        <v>60000</v>
      </c>
      <c r="D40" s="15">
        <v>141760</v>
      </c>
      <c r="E40" s="5">
        <f>SUM(C40:D40)</f>
        <v>201760</v>
      </c>
      <c r="F40" s="15">
        <f>F43</f>
        <v>-60000</v>
      </c>
      <c r="G40" s="15">
        <f>G43</f>
        <v>0</v>
      </c>
      <c r="H40" s="5">
        <f>F40+G40</f>
        <v>-60000</v>
      </c>
      <c r="I40" s="5">
        <f t="shared" si="8"/>
        <v>0</v>
      </c>
      <c r="J40" s="5">
        <f t="shared" si="8"/>
        <v>141760</v>
      </c>
      <c r="K40" s="5">
        <f t="shared" si="8"/>
        <v>141760</v>
      </c>
    </row>
    <row r="41" spans="1:11" ht="15" customHeight="1">
      <c r="A41" s="13"/>
      <c r="B41" s="14" t="s">
        <v>15</v>
      </c>
      <c r="C41" s="15"/>
      <c r="D41" s="15"/>
      <c r="E41" s="5"/>
      <c r="F41" s="15"/>
      <c r="G41" s="15"/>
      <c r="H41" s="5"/>
      <c r="I41" s="5"/>
      <c r="J41" s="5"/>
      <c r="K41" s="5"/>
    </row>
    <row r="42" spans="1:11" ht="15" customHeight="1">
      <c r="A42" s="13"/>
      <c r="B42" s="14" t="s">
        <v>13</v>
      </c>
      <c r="C42" s="15">
        <v>0</v>
      </c>
      <c r="D42" s="15">
        <v>0</v>
      </c>
      <c r="E42" s="5">
        <f aca="true" t="shared" si="9" ref="E42:E47">SUM(C42:D42)</f>
        <v>0</v>
      </c>
      <c r="F42" s="15">
        <v>0</v>
      </c>
      <c r="G42" s="15">
        <v>0</v>
      </c>
      <c r="H42" s="5">
        <f aca="true" t="shared" si="10" ref="H42:H47">F42+G42</f>
        <v>0</v>
      </c>
      <c r="I42" s="5">
        <f aca="true" t="shared" si="11" ref="I42:I47">C42+F42</f>
        <v>0</v>
      </c>
      <c r="J42" s="5">
        <f aca="true" t="shared" si="12" ref="J42:J47">D42+G42</f>
        <v>0</v>
      </c>
      <c r="K42" s="5">
        <f aca="true" t="shared" si="13" ref="K42:K47">E42+H42</f>
        <v>0</v>
      </c>
    </row>
    <row r="43" spans="1:11" ht="15" customHeight="1">
      <c r="A43" s="19">
        <v>75110</v>
      </c>
      <c r="B43" s="20" t="s">
        <v>125</v>
      </c>
      <c r="C43" s="21">
        <v>60000</v>
      </c>
      <c r="D43" s="21">
        <v>129496</v>
      </c>
      <c r="E43" s="22">
        <f t="shared" si="9"/>
        <v>189496</v>
      </c>
      <c r="F43" s="23">
        <f>SUM(F44:F46)</f>
        <v>-60000</v>
      </c>
      <c r="G43" s="23">
        <f>SUM(G44:G45)</f>
        <v>0</v>
      </c>
      <c r="H43" s="22">
        <f t="shared" si="10"/>
        <v>-60000</v>
      </c>
      <c r="I43" s="22">
        <f t="shared" si="11"/>
        <v>0</v>
      </c>
      <c r="J43" s="22">
        <f t="shared" si="12"/>
        <v>129496</v>
      </c>
      <c r="K43" s="22">
        <f t="shared" si="13"/>
        <v>129496</v>
      </c>
    </row>
    <row r="44" spans="1:11" ht="15" customHeight="1">
      <c r="A44" s="24" t="s">
        <v>83</v>
      </c>
      <c r="B44" s="25" t="s">
        <v>133</v>
      </c>
      <c r="C44" s="26">
        <v>30000</v>
      </c>
      <c r="D44" s="26">
        <v>89606</v>
      </c>
      <c r="E44" s="6">
        <f t="shared" si="9"/>
        <v>119606</v>
      </c>
      <c r="F44" s="27">
        <v>-30000</v>
      </c>
      <c r="G44" s="27">
        <v>0</v>
      </c>
      <c r="H44" s="6">
        <f t="shared" si="10"/>
        <v>-30000</v>
      </c>
      <c r="I44" s="6">
        <f t="shared" si="11"/>
        <v>0</v>
      </c>
      <c r="J44" s="6">
        <f t="shared" si="12"/>
        <v>89606</v>
      </c>
      <c r="K44" s="6">
        <f t="shared" si="13"/>
        <v>89606</v>
      </c>
    </row>
    <row r="45" spans="1:11" ht="15" customHeight="1">
      <c r="A45" s="24" t="s">
        <v>23</v>
      </c>
      <c r="B45" s="25" t="s">
        <v>134</v>
      </c>
      <c r="C45" s="26">
        <v>10000</v>
      </c>
      <c r="D45" s="26">
        <v>10790</v>
      </c>
      <c r="E45" s="6">
        <f t="shared" si="9"/>
        <v>20790</v>
      </c>
      <c r="F45" s="27">
        <v>-10000</v>
      </c>
      <c r="G45" s="27">
        <v>0</v>
      </c>
      <c r="H45" s="6">
        <f t="shared" si="10"/>
        <v>-10000</v>
      </c>
      <c r="I45" s="6">
        <f t="shared" si="11"/>
        <v>0</v>
      </c>
      <c r="J45" s="6">
        <f t="shared" si="12"/>
        <v>10790</v>
      </c>
      <c r="K45" s="6">
        <f t="shared" si="13"/>
        <v>10790</v>
      </c>
    </row>
    <row r="46" spans="1:11" ht="15" customHeight="1">
      <c r="A46" s="24" t="s">
        <v>29</v>
      </c>
      <c r="B46" s="28" t="s">
        <v>129</v>
      </c>
      <c r="C46" s="26">
        <v>20000</v>
      </c>
      <c r="D46" s="26">
        <v>29100</v>
      </c>
      <c r="E46" s="6">
        <f t="shared" si="9"/>
        <v>49100</v>
      </c>
      <c r="F46" s="27">
        <v>-20000</v>
      </c>
      <c r="G46" s="27">
        <v>0</v>
      </c>
      <c r="H46" s="6">
        <f t="shared" si="10"/>
        <v>-20000</v>
      </c>
      <c r="I46" s="6">
        <f t="shared" si="11"/>
        <v>0</v>
      </c>
      <c r="J46" s="6">
        <f t="shared" si="12"/>
        <v>29100</v>
      </c>
      <c r="K46" s="6">
        <f t="shared" si="13"/>
        <v>29100</v>
      </c>
    </row>
    <row r="47" spans="1:11" ht="15" customHeight="1">
      <c r="A47" s="10" t="s">
        <v>58</v>
      </c>
      <c r="B47" s="11" t="s">
        <v>59</v>
      </c>
      <c r="C47" s="12">
        <v>1374000</v>
      </c>
      <c r="D47" s="12">
        <v>3900</v>
      </c>
      <c r="E47" s="3">
        <f t="shared" si="9"/>
        <v>1377900</v>
      </c>
      <c r="F47" s="12">
        <f>F50+F55</f>
        <v>68000</v>
      </c>
      <c r="G47" s="12">
        <f>G50+G55</f>
        <v>0</v>
      </c>
      <c r="H47" s="3">
        <f t="shared" si="10"/>
        <v>68000</v>
      </c>
      <c r="I47" s="3">
        <f t="shared" si="11"/>
        <v>1442000</v>
      </c>
      <c r="J47" s="3">
        <f t="shared" si="12"/>
        <v>3900</v>
      </c>
      <c r="K47" s="3">
        <f t="shared" si="13"/>
        <v>1445900</v>
      </c>
    </row>
    <row r="48" spans="1:11" ht="15" customHeight="1">
      <c r="A48" s="13"/>
      <c r="B48" s="14" t="s">
        <v>15</v>
      </c>
      <c r="C48" s="15"/>
      <c r="D48" s="15"/>
      <c r="E48" s="5"/>
      <c r="F48" s="15"/>
      <c r="G48" s="15"/>
      <c r="H48" s="5"/>
      <c r="I48" s="5"/>
      <c r="J48" s="5"/>
      <c r="K48" s="5"/>
    </row>
    <row r="49" spans="1:11" ht="15" customHeight="1">
      <c r="A49" s="16"/>
      <c r="B49" s="17" t="s">
        <v>13</v>
      </c>
      <c r="C49" s="18">
        <v>0</v>
      </c>
      <c r="D49" s="18">
        <v>0</v>
      </c>
      <c r="E49" s="8">
        <f aca="true" t="shared" si="14" ref="E49:E57">SUM(C49:D49)</f>
        <v>0</v>
      </c>
      <c r="F49" s="18">
        <v>0</v>
      </c>
      <c r="G49" s="18">
        <v>0</v>
      </c>
      <c r="H49" s="8">
        <f aca="true" t="shared" si="15" ref="H49:H57">F49+G49</f>
        <v>0</v>
      </c>
      <c r="I49" s="8">
        <f aca="true" t="shared" si="16" ref="I49:I56">C49+F49</f>
        <v>0</v>
      </c>
      <c r="J49" s="8">
        <f aca="true" t="shared" si="17" ref="J49:J56">D49+G49</f>
        <v>0</v>
      </c>
      <c r="K49" s="8">
        <f aca="true" t="shared" si="18" ref="K49:K56">E49+H49</f>
        <v>0</v>
      </c>
    </row>
    <row r="50" spans="1:11" ht="15" customHeight="1">
      <c r="A50" s="45">
        <v>75416</v>
      </c>
      <c r="B50" s="46" t="s">
        <v>128</v>
      </c>
      <c r="C50" s="23">
        <v>1220000</v>
      </c>
      <c r="D50" s="21">
        <v>0</v>
      </c>
      <c r="E50" s="22">
        <f t="shared" si="14"/>
        <v>1220000</v>
      </c>
      <c r="F50" s="21">
        <f>SUM(F51:F54)</f>
        <v>0</v>
      </c>
      <c r="G50" s="21">
        <f>SUM(G51:G54)</f>
        <v>0</v>
      </c>
      <c r="H50" s="22">
        <f t="shared" si="15"/>
        <v>0</v>
      </c>
      <c r="I50" s="22">
        <f t="shared" si="16"/>
        <v>1220000</v>
      </c>
      <c r="J50" s="22">
        <f t="shared" si="17"/>
        <v>0</v>
      </c>
      <c r="K50" s="22">
        <f t="shared" si="18"/>
        <v>1220000</v>
      </c>
    </row>
    <row r="51" spans="1:11" ht="15" customHeight="1">
      <c r="A51" s="43" t="s">
        <v>51</v>
      </c>
      <c r="B51" s="44" t="s">
        <v>137</v>
      </c>
      <c r="C51" s="27">
        <v>10000</v>
      </c>
      <c r="D51" s="26">
        <v>0</v>
      </c>
      <c r="E51" s="6">
        <f t="shared" si="14"/>
        <v>10000</v>
      </c>
      <c r="F51" s="26">
        <v>-9070</v>
      </c>
      <c r="G51" s="26">
        <f>SUM(G52:G52)</f>
        <v>0</v>
      </c>
      <c r="H51" s="6">
        <f t="shared" si="15"/>
        <v>-9070</v>
      </c>
      <c r="I51" s="6">
        <f t="shared" si="16"/>
        <v>930</v>
      </c>
      <c r="J51" s="6">
        <f t="shared" si="17"/>
        <v>0</v>
      </c>
      <c r="K51" s="6">
        <f t="shared" si="18"/>
        <v>930</v>
      </c>
    </row>
    <row r="52" spans="1:11" ht="15" customHeight="1">
      <c r="A52" s="43" t="s">
        <v>35</v>
      </c>
      <c r="B52" s="25" t="s">
        <v>130</v>
      </c>
      <c r="C52" s="27">
        <v>1000</v>
      </c>
      <c r="D52" s="26">
        <v>0</v>
      </c>
      <c r="E52" s="6">
        <f t="shared" si="14"/>
        <v>1000</v>
      </c>
      <c r="F52" s="26">
        <v>2000</v>
      </c>
      <c r="G52" s="26">
        <f>SUM(G53:G53)</f>
        <v>0</v>
      </c>
      <c r="H52" s="6">
        <f t="shared" si="15"/>
        <v>2000</v>
      </c>
      <c r="I52" s="6">
        <f t="shared" si="16"/>
        <v>3000</v>
      </c>
      <c r="J52" s="6">
        <f t="shared" si="17"/>
        <v>0</v>
      </c>
      <c r="K52" s="6">
        <f t="shared" si="18"/>
        <v>3000</v>
      </c>
    </row>
    <row r="53" spans="1:11" ht="15" customHeight="1">
      <c r="A53" s="43" t="s">
        <v>29</v>
      </c>
      <c r="B53" s="25" t="s">
        <v>129</v>
      </c>
      <c r="C53" s="27">
        <v>37000</v>
      </c>
      <c r="D53" s="26">
        <v>0</v>
      </c>
      <c r="E53" s="6">
        <f t="shared" si="14"/>
        <v>37000</v>
      </c>
      <c r="F53" s="26">
        <v>6500</v>
      </c>
      <c r="G53" s="26">
        <f>SUM(G54:G54)</f>
        <v>0</v>
      </c>
      <c r="H53" s="6">
        <f t="shared" si="15"/>
        <v>6500</v>
      </c>
      <c r="I53" s="6">
        <f t="shared" si="16"/>
        <v>43500</v>
      </c>
      <c r="J53" s="6">
        <f t="shared" si="17"/>
        <v>0</v>
      </c>
      <c r="K53" s="6">
        <f t="shared" si="18"/>
        <v>43500</v>
      </c>
    </row>
    <row r="54" spans="1:11" ht="15" customHeight="1">
      <c r="A54" s="47" t="s">
        <v>73</v>
      </c>
      <c r="B54" s="48" t="s">
        <v>138</v>
      </c>
      <c r="C54" s="31">
        <v>2000</v>
      </c>
      <c r="D54" s="29">
        <v>0</v>
      </c>
      <c r="E54" s="30">
        <f t="shared" si="14"/>
        <v>2000</v>
      </c>
      <c r="F54" s="29">
        <v>570</v>
      </c>
      <c r="G54" s="29">
        <f>SUM(G58:G58)</f>
        <v>0</v>
      </c>
      <c r="H54" s="30">
        <f t="shared" si="15"/>
        <v>570</v>
      </c>
      <c r="I54" s="30">
        <f t="shared" si="16"/>
        <v>2570</v>
      </c>
      <c r="J54" s="30">
        <f t="shared" si="17"/>
        <v>0</v>
      </c>
      <c r="K54" s="30">
        <f t="shared" si="18"/>
        <v>2570</v>
      </c>
    </row>
    <row r="55" spans="1:11" ht="15" customHeight="1">
      <c r="A55" s="19">
        <v>75495</v>
      </c>
      <c r="B55" s="20" t="s">
        <v>34</v>
      </c>
      <c r="C55" s="21">
        <v>105000</v>
      </c>
      <c r="D55" s="21">
        <v>0</v>
      </c>
      <c r="E55" s="22">
        <f t="shared" si="14"/>
        <v>105000</v>
      </c>
      <c r="F55" s="23">
        <f>F56</f>
        <v>68000</v>
      </c>
      <c r="G55" s="23">
        <f>G56</f>
        <v>0</v>
      </c>
      <c r="H55" s="22">
        <f t="shared" si="15"/>
        <v>68000</v>
      </c>
      <c r="I55" s="22">
        <f t="shared" si="16"/>
        <v>173000</v>
      </c>
      <c r="J55" s="22">
        <f t="shared" si="17"/>
        <v>0</v>
      </c>
      <c r="K55" s="22">
        <f t="shared" si="18"/>
        <v>173000</v>
      </c>
    </row>
    <row r="56" spans="1:11" ht="15" customHeight="1">
      <c r="A56" s="24" t="s">
        <v>29</v>
      </c>
      <c r="B56" s="25" t="s">
        <v>129</v>
      </c>
      <c r="C56" s="26">
        <v>10000</v>
      </c>
      <c r="D56" s="26">
        <v>0</v>
      </c>
      <c r="E56" s="6">
        <f t="shared" si="14"/>
        <v>10000</v>
      </c>
      <c r="F56" s="27">
        <v>68000</v>
      </c>
      <c r="G56" s="27">
        <v>0</v>
      </c>
      <c r="H56" s="6">
        <f t="shared" si="15"/>
        <v>68000</v>
      </c>
      <c r="I56" s="6">
        <f t="shared" si="16"/>
        <v>78000</v>
      </c>
      <c r="J56" s="6">
        <f t="shared" si="17"/>
        <v>0</v>
      </c>
      <c r="K56" s="6">
        <f t="shared" si="18"/>
        <v>78000</v>
      </c>
    </row>
    <row r="57" spans="1:11" s="20" customFormat="1" ht="15" customHeight="1">
      <c r="A57" s="10" t="s">
        <v>110</v>
      </c>
      <c r="B57" s="11" t="s">
        <v>109</v>
      </c>
      <c r="C57" s="12">
        <v>3586500</v>
      </c>
      <c r="D57" s="12">
        <v>0</v>
      </c>
      <c r="E57" s="3">
        <f t="shared" si="14"/>
        <v>3586500</v>
      </c>
      <c r="F57" s="12">
        <f>F61</f>
        <v>818413</v>
      </c>
      <c r="G57" s="12">
        <f>G61</f>
        <v>0</v>
      </c>
      <c r="H57" s="3">
        <f t="shared" si="15"/>
        <v>818413</v>
      </c>
      <c r="I57" s="3">
        <f>C57+F57</f>
        <v>4404913</v>
      </c>
      <c r="J57" s="3">
        <f>D57+G57</f>
        <v>0</v>
      </c>
      <c r="K57" s="3">
        <f>E57+H57</f>
        <v>4404913</v>
      </c>
    </row>
    <row r="58" spans="1:11" s="25" customFormat="1" ht="15" customHeight="1">
      <c r="A58" s="13"/>
      <c r="B58" s="14" t="s">
        <v>15</v>
      </c>
      <c r="C58" s="15"/>
      <c r="D58" s="15"/>
      <c r="E58" s="5"/>
      <c r="F58" s="15"/>
      <c r="G58" s="15"/>
      <c r="H58" s="5"/>
      <c r="I58" s="5"/>
      <c r="J58" s="6"/>
      <c r="K58" s="5"/>
    </row>
    <row r="59" spans="1:11" s="25" customFormat="1" ht="15" customHeight="1">
      <c r="A59" s="13"/>
      <c r="B59" s="14" t="s">
        <v>13</v>
      </c>
      <c r="C59" s="15">
        <v>0</v>
      </c>
      <c r="D59" s="15">
        <v>0</v>
      </c>
      <c r="E59" s="5">
        <f aca="true" t="shared" si="19" ref="E59:E66">SUM(C59:D59)</f>
        <v>0</v>
      </c>
      <c r="F59" s="15">
        <v>0</v>
      </c>
      <c r="G59" s="15">
        <v>0</v>
      </c>
      <c r="H59" s="5">
        <f aca="true" t="shared" si="20" ref="H59:H66">F59+G59</f>
        <v>0</v>
      </c>
      <c r="I59" s="5">
        <f aca="true" t="shared" si="21" ref="I59:I66">C59+F59</f>
        <v>0</v>
      </c>
      <c r="J59" s="5">
        <f aca="true" t="shared" si="22" ref="J59:J66">D59+G59</f>
        <v>0</v>
      </c>
      <c r="K59" s="5">
        <f aca="true" t="shared" si="23" ref="K59:K66">E59+H59</f>
        <v>0</v>
      </c>
    </row>
    <row r="60" spans="1:11" s="28" customFormat="1" ht="15" customHeight="1">
      <c r="A60" s="16"/>
      <c r="B60" s="17"/>
      <c r="C60" s="18"/>
      <c r="D60" s="18"/>
      <c r="E60" s="8"/>
      <c r="F60" s="18"/>
      <c r="G60" s="18"/>
      <c r="H60" s="8"/>
      <c r="I60" s="8"/>
      <c r="J60" s="8"/>
      <c r="K60" s="8"/>
    </row>
    <row r="61" spans="1:11" ht="15" customHeight="1">
      <c r="A61" s="24">
        <v>75818</v>
      </c>
      <c r="B61" s="25" t="s">
        <v>112</v>
      </c>
      <c r="C61" s="26">
        <f>SUM(C62:C66)</f>
        <v>3586500</v>
      </c>
      <c r="D61" s="26">
        <v>0</v>
      </c>
      <c r="E61" s="6">
        <f t="shared" si="19"/>
        <v>3586500</v>
      </c>
      <c r="F61" s="26">
        <f>SUM(F62:F66)</f>
        <v>818413</v>
      </c>
      <c r="G61" s="26">
        <f>SUM(G62:G66)</f>
        <v>0</v>
      </c>
      <c r="H61" s="6">
        <f t="shared" si="20"/>
        <v>818413</v>
      </c>
      <c r="I61" s="6">
        <f t="shared" si="21"/>
        <v>4404913</v>
      </c>
      <c r="J61" s="6">
        <f t="shared" si="22"/>
        <v>0</v>
      </c>
      <c r="K61" s="6">
        <f t="shared" si="23"/>
        <v>4404913</v>
      </c>
    </row>
    <row r="62" spans="1:11" ht="15" customHeight="1">
      <c r="A62" s="24" t="s">
        <v>111</v>
      </c>
      <c r="B62" s="25" t="s">
        <v>163</v>
      </c>
      <c r="C62" s="26">
        <v>986500</v>
      </c>
      <c r="D62" s="26">
        <v>0</v>
      </c>
      <c r="E62" s="6">
        <f t="shared" si="19"/>
        <v>986500</v>
      </c>
      <c r="F62" s="26">
        <v>0</v>
      </c>
      <c r="G62" s="26">
        <v>0</v>
      </c>
      <c r="H62" s="6">
        <f t="shared" si="20"/>
        <v>0</v>
      </c>
      <c r="I62" s="6">
        <f t="shared" si="21"/>
        <v>986500</v>
      </c>
      <c r="J62" s="6">
        <f t="shared" si="22"/>
        <v>0</v>
      </c>
      <c r="K62" s="6">
        <f t="shared" si="23"/>
        <v>986500</v>
      </c>
    </row>
    <row r="63" spans="1:11" ht="15" customHeight="1">
      <c r="A63" s="42" t="s">
        <v>111</v>
      </c>
      <c r="B63" s="25" t="s">
        <v>163</v>
      </c>
      <c r="C63" s="26">
        <v>200000</v>
      </c>
      <c r="D63" s="26">
        <v>0</v>
      </c>
      <c r="E63" s="6">
        <f t="shared" si="19"/>
        <v>200000</v>
      </c>
      <c r="F63" s="26">
        <v>0</v>
      </c>
      <c r="G63" s="26">
        <v>0</v>
      </c>
      <c r="H63" s="6">
        <f t="shared" si="20"/>
        <v>0</v>
      </c>
      <c r="I63" s="6">
        <f t="shared" si="21"/>
        <v>200000</v>
      </c>
      <c r="J63" s="6">
        <f t="shared" si="22"/>
        <v>0</v>
      </c>
      <c r="K63" s="6">
        <f t="shared" si="23"/>
        <v>200000</v>
      </c>
    </row>
    <row r="64" spans="1:11" ht="15" customHeight="1">
      <c r="A64" s="24" t="s">
        <v>111</v>
      </c>
      <c r="B64" s="25" t="s">
        <v>163</v>
      </c>
      <c r="C64" s="26">
        <v>100000</v>
      </c>
      <c r="D64" s="26">
        <v>0</v>
      </c>
      <c r="E64" s="6">
        <f t="shared" si="19"/>
        <v>100000</v>
      </c>
      <c r="F64" s="26">
        <v>0</v>
      </c>
      <c r="G64" s="26">
        <v>0</v>
      </c>
      <c r="H64" s="6">
        <f t="shared" si="20"/>
        <v>0</v>
      </c>
      <c r="I64" s="6">
        <f t="shared" si="21"/>
        <v>100000</v>
      </c>
      <c r="J64" s="6">
        <f t="shared" si="22"/>
        <v>0</v>
      </c>
      <c r="K64" s="6">
        <f t="shared" si="23"/>
        <v>100000</v>
      </c>
    </row>
    <row r="65" spans="1:11" ht="15" customHeight="1">
      <c r="A65" s="24" t="s">
        <v>111</v>
      </c>
      <c r="B65" s="25" t="s">
        <v>163</v>
      </c>
      <c r="C65" s="26">
        <v>2000000</v>
      </c>
      <c r="D65" s="26">
        <v>0</v>
      </c>
      <c r="E65" s="6">
        <f t="shared" si="19"/>
        <v>2000000</v>
      </c>
      <c r="F65" s="26">
        <v>818413</v>
      </c>
      <c r="G65" s="26">
        <v>0</v>
      </c>
      <c r="H65" s="6">
        <f t="shared" si="20"/>
        <v>818413</v>
      </c>
      <c r="I65" s="6">
        <f t="shared" si="21"/>
        <v>2818413</v>
      </c>
      <c r="J65" s="6">
        <f t="shared" si="22"/>
        <v>0</v>
      </c>
      <c r="K65" s="6">
        <f t="shared" si="23"/>
        <v>2818413</v>
      </c>
    </row>
    <row r="66" spans="1:11" ht="15" customHeight="1">
      <c r="A66" s="32" t="s">
        <v>111</v>
      </c>
      <c r="B66" s="28" t="s">
        <v>163</v>
      </c>
      <c r="C66" s="29">
        <v>300000</v>
      </c>
      <c r="D66" s="29">
        <v>0</v>
      </c>
      <c r="E66" s="30">
        <f t="shared" si="19"/>
        <v>300000</v>
      </c>
      <c r="F66" s="29">
        <v>0</v>
      </c>
      <c r="G66" s="29">
        <v>0</v>
      </c>
      <c r="H66" s="30">
        <f t="shared" si="20"/>
        <v>0</v>
      </c>
      <c r="I66" s="30">
        <f t="shared" si="21"/>
        <v>300000</v>
      </c>
      <c r="J66" s="30">
        <f t="shared" si="22"/>
        <v>0</v>
      </c>
      <c r="K66" s="30">
        <f t="shared" si="23"/>
        <v>300000</v>
      </c>
    </row>
    <row r="67" spans="1:11" ht="15" customHeight="1">
      <c r="A67" s="13" t="s">
        <v>26</v>
      </c>
      <c r="B67" s="14" t="s">
        <v>27</v>
      </c>
      <c r="C67" s="15">
        <v>26028878</v>
      </c>
      <c r="D67" s="15">
        <v>162372</v>
      </c>
      <c r="E67" s="5">
        <f>SUM(C67:D67)</f>
        <v>26191250</v>
      </c>
      <c r="F67" s="15">
        <f>F70+F80+F89+F93+F96</f>
        <v>22060</v>
      </c>
      <c r="G67" s="15">
        <f>G70+G80+G89+G93+G96</f>
        <v>13613</v>
      </c>
      <c r="H67" s="5">
        <f>F67+G67</f>
        <v>35673</v>
      </c>
      <c r="I67" s="5">
        <f>C67+F67</f>
        <v>26050938</v>
      </c>
      <c r="J67" s="5">
        <f>D67+G67</f>
        <v>175985</v>
      </c>
      <c r="K67" s="5">
        <f>E67+H67</f>
        <v>26226923</v>
      </c>
    </row>
    <row r="68" spans="1:11" ht="15" customHeight="1">
      <c r="A68" s="13"/>
      <c r="B68" s="14" t="s">
        <v>15</v>
      </c>
      <c r="C68" s="15"/>
      <c r="D68" s="15"/>
      <c r="E68" s="5"/>
      <c r="F68" s="15"/>
      <c r="G68" s="15"/>
      <c r="H68" s="5"/>
      <c r="I68" s="5"/>
      <c r="J68" s="5"/>
      <c r="K68" s="5"/>
    </row>
    <row r="69" spans="1:11" ht="15" customHeight="1">
      <c r="A69" s="13"/>
      <c r="B69" s="14" t="s">
        <v>13</v>
      </c>
      <c r="C69" s="15">
        <v>210000</v>
      </c>
      <c r="D69" s="15">
        <v>0</v>
      </c>
      <c r="E69" s="5">
        <f>SUM(C69:D69)</f>
        <v>210000</v>
      </c>
      <c r="F69" s="15">
        <v>0</v>
      </c>
      <c r="G69" s="15">
        <v>0</v>
      </c>
      <c r="H69" s="5">
        <f>F69+G69</f>
        <v>0</v>
      </c>
      <c r="I69" s="5">
        <f aca="true" t="shared" si="24" ref="I69:I93">C69+F69</f>
        <v>210000</v>
      </c>
      <c r="J69" s="5">
        <f aca="true" t="shared" si="25" ref="J69:J93">D69+G69</f>
        <v>0</v>
      </c>
      <c r="K69" s="5">
        <f aca="true" t="shared" si="26" ref="K69:K93">E69+H69</f>
        <v>210000</v>
      </c>
    </row>
    <row r="70" spans="1:11" ht="15" customHeight="1">
      <c r="A70" s="19">
        <v>80101</v>
      </c>
      <c r="B70" s="20" t="s">
        <v>28</v>
      </c>
      <c r="C70" s="21">
        <v>13909647</v>
      </c>
      <c r="D70" s="21">
        <v>3400</v>
      </c>
      <c r="E70" s="22">
        <f>SUM(C70:D70)</f>
        <v>13913047</v>
      </c>
      <c r="F70" s="23">
        <f>SUM(F71:F79)</f>
        <v>-6330</v>
      </c>
      <c r="G70" s="23">
        <f>SUM(G71:G79)</f>
        <v>13613</v>
      </c>
      <c r="H70" s="22">
        <f>F70+G70</f>
        <v>7283</v>
      </c>
      <c r="I70" s="22">
        <f t="shared" si="24"/>
        <v>13903317</v>
      </c>
      <c r="J70" s="22">
        <f t="shared" si="25"/>
        <v>17013</v>
      </c>
      <c r="K70" s="22">
        <f t="shared" si="26"/>
        <v>13920330</v>
      </c>
    </row>
    <row r="71" spans="1:11" ht="15" customHeight="1">
      <c r="A71" s="24" t="s">
        <v>32</v>
      </c>
      <c r="B71" s="25" t="s">
        <v>139</v>
      </c>
      <c r="C71" s="26">
        <v>0</v>
      </c>
      <c r="D71" s="26">
        <v>0</v>
      </c>
      <c r="E71" s="6">
        <f>SUM(C71:D71)</f>
        <v>0</v>
      </c>
      <c r="F71" s="27">
        <v>0</v>
      </c>
      <c r="G71" s="27">
        <v>13613</v>
      </c>
      <c r="H71" s="6">
        <f>F71+G71</f>
        <v>13613</v>
      </c>
      <c r="I71" s="6">
        <f t="shared" si="24"/>
        <v>0</v>
      </c>
      <c r="J71" s="6">
        <f t="shared" si="25"/>
        <v>13613</v>
      </c>
      <c r="K71" s="6">
        <f t="shared" si="26"/>
        <v>13613</v>
      </c>
    </row>
    <row r="72" spans="1:11" ht="15" customHeight="1">
      <c r="A72" s="24" t="s">
        <v>116</v>
      </c>
      <c r="B72" s="25" t="s">
        <v>140</v>
      </c>
      <c r="C72" s="26">
        <v>2000</v>
      </c>
      <c r="D72" s="26">
        <v>0</v>
      </c>
      <c r="E72" s="6">
        <f aca="true" t="shared" si="27" ref="E72:E93">SUM(C72:D72)</f>
        <v>2000</v>
      </c>
      <c r="F72" s="27">
        <v>-1400</v>
      </c>
      <c r="G72" s="27">
        <v>0</v>
      </c>
      <c r="H72" s="6">
        <f aca="true" t="shared" si="28" ref="H72:H93">F72+G72</f>
        <v>-1400</v>
      </c>
      <c r="I72" s="6">
        <f t="shared" si="24"/>
        <v>600</v>
      </c>
      <c r="J72" s="6">
        <f t="shared" si="25"/>
        <v>0</v>
      </c>
      <c r="K72" s="6">
        <f t="shared" si="26"/>
        <v>600</v>
      </c>
    </row>
    <row r="73" spans="1:11" ht="15" customHeight="1">
      <c r="A73" s="24" t="s">
        <v>23</v>
      </c>
      <c r="B73" s="25" t="s">
        <v>134</v>
      </c>
      <c r="C73" s="26">
        <v>171000</v>
      </c>
      <c r="D73" s="26">
        <v>0</v>
      </c>
      <c r="E73" s="6">
        <f t="shared" si="27"/>
        <v>171000</v>
      </c>
      <c r="F73" s="27">
        <v>-2130</v>
      </c>
      <c r="G73" s="27">
        <v>0</v>
      </c>
      <c r="H73" s="6">
        <f t="shared" si="28"/>
        <v>-2130</v>
      </c>
      <c r="I73" s="6">
        <f t="shared" si="24"/>
        <v>168870</v>
      </c>
      <c r="J73" s="6">
        <f t="shared" si="25"/>
        <v>0</v>
      </c>
      <c r="K73" s="6">
        <f t="shared" si="26"/>
        <v>168870</v>
      </c>
    </row>
    <row r="74" spans="1:11" ht="15" customHeight="1">
      <c r="A74" s="42" t="s">
        <v>88</v>
      </c>
      <c r="B74" s="25" t="s">
        <v>141</v>
      </c>
      <c r="C74" s="26">
        <v>6000</v>
      </c>
      <c r="D74" s="26">
        <v>0</v>
      </c>
      <c r="E74" s="6">
        <f t="shared" si="27"/>
        <v>6000</v>
      </c>
      <c r="F74" s="27">
        <v>-500</v>
      </c>
      <c r="G74" s="27">
        <v>0</v>
      </c>
      <c r="H74" s="6">
        <f t="shared" si="28"/>
        <v>-500</v>
      </c>
      <c r="I74" s="6">
        <f t="shared" si="24"/>
        <v>5500</v>
      </c>
      <c r="J74" s="6">
        <f t="shared" si="25"/>
        <v>0</v>
      </c>
      <c r="K74" s="6">
        <f t="shared" si="26"/>
        <v>5500</v>
      </c>
    </row>
    <row r="75" spans="1:11" ht="15" customHeight="1">
      <c r="A75" s="24" t="s">
        <v>44</v>
      </c>
      <c r="B75" s="25" t="s">
        <v>135</v>
      </c>
      <c r="C75" s="26">
        <v>619000</v>
      </c>
      <c r="D75" s="26">
        <v>0</v>
      </c>
      <c r="E75" s="6">
        <f t="shared" si="27"/>
        <v>619000</v>
      </c>
      <c r="F75" s="27">
        <v>30800</v>
      </c>
      <c r="G75" s="27">
        <v>0</v>
      </c>
      <c r="H75" s="6">
        <f t="shared" si="28"/>
        <v>30800</v>
      </c>
      <c r="I75" s="6">
        <f t="shared" si="24"/>
        <v>649800</v>
      </c>
      <c r="J75" s="6">
        <f t="shared" si="25"/>
        <v>0</v>
      </c>
      <c r="K75" s="6">
        <f t="shared" si="26"/>
        <v>649800</v>
      </c>
    </row>
    <row r="76" spans="1:11" ht="15" customHeight="1">
      <c r="A76" s="24" t="s">
        <v>35</v>
      </c>
      <c r="B76" s="25" t="s">
        <v>130</v>
      </c>
      <c r="C76" s="26">
        <v>118780</v>
      </c>
      <c r="D76" s="26">
        <v>0</v>
      </c>
      <c r="E76" s="6">
        <f t="shared" si="27"/>
        <v>118780</v>
      </c>
      <c r="F76" s="27">
        <v>-10000</v>
      </c>
      <c r="G76" s="27">
        <v>0</v>
      </c>
      <c r="H76" s="6">
        <f t="shared" si="28"/>
        <v>-10000</v>
      </c>
      <c r="I76" s="6">
        <f t="shared" si="24"/>
        <v>108780</v>
      </c>
      <c r="J76" s="6">
        <f t="shared" si="25"/>
        <v>0</v>
      </c>
      <c r="K76" s="6">
        <f t="shared" si="26"/>
        <v>108780</v>
      </c>
    </row>
    <row r="77" spans="1:11" ht="15" customHeight="1">
      <c r="A77" s="24" t="s">
        <v>29</v>
      </c>
      <c r="B77" s="25" t="s">
        <v>129</v>
      </c>
      <c r="C77" s="26">
        <v>251000</v>
      </c>
      <c r="D77" s="26">
        <v>3400</v>
      </c>
      <c r="E77" s="6">
        <f t="shared" si="27"/>
        <v>254400</v>
      </c>
      <c r="F77" s="27">
        <v>-22000</v>
      </c>
      <c r="G77" s="27">
        <v>0</v>
      </c>
      <c r="H77" s="6">
        <f t="shared" si="28"/>
        <v>-22000</v>
      </c>
      <c r="I77" s="6">
        <f t="shared" si="24"/>
        <v>229000</v>
      </c>
      <c r="J77" s="6">
        <f t="shared" si="25"/>
        <v>3400</v>
      </c>
      <c r="K77" s="6">
        <f t="shared" si="26"/>
        <v>232400</v>
      </c>
    </row>
    <row r="78" spans="1:11" ht="15" customHeight="1">
      <c r="A78" s="24" t="s">
        <v>117</v>
      </c>
      <c r="B78" s="25" t="s">
        <v>138</v>
      </c>
      <c r="C78" s="26">
        <v>3000</v>
      </c>
      <c r="D78" s="26">
        <v>0</v>
      </c>
      <c r="E78" s="6">
        <f t="shared" si="27"/>
        <v>3000</v>
      </c>
      <c r="F78" s="27">
        <v>-1400</v>
      </c>
      <c r="G78" s="27">
        <v>0</v>
      </c>
      <c r="H78" s="6">
        <f t="shared" si="28"/>
        <v>-1400</v>
      </c>
      <c r="I78" s="6">
        <f t="shared" si="24"/>
        <v>1600</v>
      </c>
      <c r="J78" s="6">
        <f t="shared" si="25"/>
        <v>0</v>
      </c>
      <c r="K78" s="6">
        <f t="shared" si="26"/>
        <v>1600</v>
      </c>
    </row>
    <row r="79" spans="1:11" ht="15" customHeight="1">
      <c r="A79" s="32" t="s">
        <v>57</v>
      </c>
      <c r="B79" s="28" t="s">
        <v>142</v>
      </c>
      <c r="C79" s="29">
        <v>0</v>
      </c>
      <c r="D79" s="29">
        <v>0</v>
      </c>
      <c r="E79" s="30">
        <f t="shared" si="27"/>
        <v>0</v>
      </c>
      <c r="F79" s="31">
        <v>300</v>
      </c>
      <c r="G79" s="31">
        <v>0</v>
      </c>
      <c r="H79" s="30">
        <f t="shared" si="28"/>
        <v>300</v>
      </c>
      <c r="I79" s="30">
        <f t="shared" si="24"/>
        <v>300</v>
      </c>
      <c r="J79" s="30">
        <f t="shared" si="25"/>
        <v>0</v>
      </c>
      <c r="K79" s="30">
        <f t="shared" si="26"/>
        <v>300</v>
      </c>
    </row>
    <row r="80" spans="1:11" ht="15" customHeight="1">
      <c r="A80" s="19">
        <v>80110</v>
      </c>
      <c r="B80" s="20" t="s">
        <v>68</v>
      </c>
      <c r="C80" s="21">
        <v>10057074</v>
      </c>
      <c r="D80" s="21">
        <v>0</v>
      </c>
      <c r="E80" s="22">
        <f t="shared" si="27"/>
        <v>10057074</v>
      </c>
      <c r="F80" s="23">
        <f>SUM(F81:F88)</f>
        <v>0</v>
      </c>
      <c r="G80" s="23">
        <f>SUM(G81:G88)</f>
        <v>0</v>
      </c>
      <c r="H80" s="22">
        <f t="shared" si="28"/>
        <v>0</v>
      </c>
      <c r="I80" s="22">
        <f t="shared" si="24"/>
        <v>10057074</v>
      </c>
      <c r="J80" s="22">
        <f t="shared" si="25"/>
        <v>0</v>
      </c>
      <c r="K80" s="22">
        <f t="shared" si="26"/>
        <v>10057074</v>
      </c>
    </row>
    <row r="81" spans="1:11" ht="15" customHeight="1">
      <c r="A81" s="24" t="s">
        <v>116</v>
      </c>
      <c r="B81" s="25" t="s">
        <v>140</v>
      </c>
      <c r="C81" s="26">
        <v>2000</v>
      </c>
      <c r="D81" s="26">
        <v>0</v>
      </c>
      <c r="E81" s="6">
        <f t="shared" si="27"/>
        <v>2000</v>
      </c>
      <c r="F81" s="27">
        <v>-500</v>
      </c>
      <c r="G81" s="27">
        <v>0</v>
      </c>
      <c r="H81" s="6">
        <f t="shared" si="28"/>
        <v>-500</v>
      </c>
      <c r="I81" s="6">
        <f t="shared" si="24"/>
        <v>1500</v>
      </c>
      <c r="J81" s="6">
        <f t="shared" si="25"/>
        <v>0</v>
      </c>
      <c r="K81" s="6">
        <f t="shared" si="26"/>
        <v>1500</v>
      </c>
    </row>
    <row r="82" spans="1:11" ht="15" customHeight="1">
      <c r="A82" s="24" t="s">
        <v>40</v>
      </c>
      <c r="B82" s="25" t="s">
        <v>131</v>
      </c>
      <c r="C82" s="26">
        <v>556477</v>
      </c>
      <c r="D82" s="26">
        <v>0</v>
      </c>
      <c r="E82" s="6">
        <f t="shared" si="27"/>
        <v>556477</v>
      </c>
      <c r="F82" s="27">
        <v>336</v>
      </c>
      <c r="G82" s="27">
        <v>0</v>
      </c>
      <c r="H82" s="6">
        <f t="shared" si="28"/>
        <v>336</v>
      </c>
      <c r="I82" s="6">
        <f t="shared" si="24"/>
        <v>556813</v>
      </c>
      <c r="J82" s="6">
        <f t="shared" si="25"/>
        <v>0</v>
      </c>
      <c r="K82" s="6">
        <f t="shared" si="26"/>
        <v>556813</v>
      </c>
    </row>
    <row r="83" spans="1:11" ht="15" customHeight="1">
      <c r="A83" s="24" t="s">
        <v>23</v>
      </c>
      <c r="B83" s="25" t="s">
        <v>134</v>
      </c>
      <c r="C83" s="26">
        <v>184210</v>
      </c>
      <c r="D83" s="26">
        <v>0</v>
      </c>
      <c r="E83" s="6">
        <f t="shared" si="27"/>
        <v>184210</v>
      </c>
      <c r="F83" s="27">
        <v>-5500</v>
      </c>
      <c r="G83" s="27">
        <v>0</v>
      </c>
      <c r="H83" s="6">
        <f t="shared" si="28"/>
        <v>-5500</v>
      </c>
      <c r="I83" s="6">
        <f t="shared" si="24"/>
        <v>178710</v>
      </c>
      <c r="J83" s="6">
        <f t="shared" si="25"/>
        <v>0</v>
      </c>
      <c r="K83" s="6">
        <f t="shared" si="26"/>
        <v>178710</v>
      </c>
    </row>
    <row r="84" spans="1:11" ht="15" customHeight="1">
      <c r="A84" s="24" t="s">
        <v>88</v>
      </c>
      <c r="B84" s="25" t="s">
        <v>141</v>
      </c>
      <c r="C84" s="26">
        <v>13000</v>
      </c>
      <c r="D84" s="26">
        <v>0</v>
      </c>
      <c r="E84" s="6">
        <f t="shared" si="27"/>
        <v>13000</v>
      </c>
      <c r="F84" s="27">
        <v>-2000</v>
      </c>
      <c r="G84" s="27">
        <v>0</v>
      </c>
      <c r="H84" s="6">
        <f t="shared" si="28"/>
        <v>-2000</v>
      </c>
      <c r="I84" s="6">
        <f t="shared" si="24"/>
        <v>11000</v>
      </c>
      <c r="J84" s="6">
        <f t="shared" si="25"/>
        <v>0</v>
      </c>
      <c r="K84" s="6">
        <f t="shared" si="26"/>
        <v>11000</v>
      </c>
    </row>
    <row r="85" spans="1:11" ht="15" customHeight="1">
      <c r="A85" s="24" t="s">
        <v>44</v>
      </c>
      <c r="B85" s="25" t="s">
        <v>135</v>
      </c>
      <c r="C85" s="26">
        <v>742847</v>
      </c>
      <c r="D85" s="26">
        <v>0</v>
      </c>
      <c r="E85" s="6">
        <f t="shared" si="27"/>
        <v>742847</v>
      </c>
      <c r="F85" s="27">
        <v>15500</v>
      </c>
      <c r="G85" s="27">
        <v>0</v>
      </c>
      <c r="H85" s="6">
        <f t="shared" si="28"/>
        <v>15500</v>
      </c>
      <c r="I85" s="6">
        <f t="shared" si="24"/>
        <v>758347</v>
      </c>
      <c r="J85" s="6">
        <f t="shared" si="25"/>
        <v>0</v>
      </c>
      <c r="K85" s="6">
        <f t="shared" si="26"/>
        <v>758347</v>
      </c>
    </row>
    <row r="86" spans="1:11" ht="15" customHeight="1">
      <c r="A86" s="24" t="s">
        <v>35</v>
      </c>
      <c r="B86" s="25" t="s">
        <v>130</v>
      </c>
      <c r="C86" s="26">
        <v>29220</v>
      </c>
      <c r="D86" s="26">
        <v>0</v>
      </c>
      <c r="E86" s="6">
        <f t="shared" si="27"/>
        <v>29220</v>
      </c>
      <c r="F86" s="27">
        <v>-3000</v>
      </c>
      <c r="G86" s="27">
        <v>0</v>
      </c>
      <c r="H86" s="6">
        <f t="shared" si="28"/>
        <v>-3000</v>
      </c>
      <c r="I86" s="6">
        <f t="shared" si="24"/>
        <v>26220</v>
      </c>
      <c r="J86" s="6">
        <f t="shared" si="25"/>
        <v>0</v>
      </c>
      <c r="K86" s="6">
        <f t="shared" si="26"/>
        <v>26220</v>
      </c>
    </row>
    <row r="87" spans="1:11" ht="15" customHeight="1">
      <c r="A87" s="24" t="s">
        <v>29</v>
      </c>
      <c r="B87" s="25" t="s">
        <v>129</v>
      </c>
      <c r="C87" s="26">
        <v>129000</v>
      </c>
      <c r="D87" s="26">
        <v>0</v>
      </c>
      <c r="E87" s="6">
        <f t="shared" si="27"/>
        <v>129000</v>
      </c>
      <c r="F87" s="27">
        <v>-5000</v>
      </c>
      <c r="G87" s="27">
        <v>0</v>
      </c>
      <c r="H87" s="6">
        <f t="shared" si="28"/>
        <v>-5000</v>
      </c>
      <c r="I87" s="6">
        <f t="shared" si="24"/>
        <v>124000</v>
      </c>
      <c r="J87" s="6">
        <f t="shared" si="25"/>
        <v>0</v>
      </c>
      <c r="K87" s="6">
        <f t="shared" si="26"/>
        <v>124000</v>
      </c>
    </row>
    <row r="88" spans="1:11" ht="15" customHeight="1">
      <c r="A88" s="32" t="s">
        <v>73</v>
      </c>
      <c r="B88" s="28" t="s">
        <v>138</v>
      </c>
      <c r="C88" s="29">
        <v>4000</v>
      </c>
      <c r="D88" s="29">
        <v>0</v>
      </c>
      <c r="E88" s="30">
        <f t="shared" si="27"/>
        <v>4000</v>
      </c>
      <c r="F88" s="31">
        <v>164</v>
      </c>
      <c r="G88" s="31">
        <v>0</v>
      </c>
      <c r="H88" s="30">
        <f t="shared" si="28"/>
        <v>164</v>
      </c>
      <c r="I88" s="30">
        <f t="shared" si="24"/>
        <v>4164</v>
      </c>
      <c r="J88" s="30">
        <f t="shared" si="25"/>
        <v>0</v>
      </c>
      <c r="K88" s="30">
        <f t="shared" si="26"/>
        <v>4164</v>
      </c>
    </row>
    <row r="89" spans="1:11" ht="15" customHeight="1">
      <c r="A89" s="19">
        <v>80146</v>
      </c>
      <c r="B89" s="20" t="s">
        <v>81</v>
      </c>
      <c r="C89" s="21">
        <v>189556</v>
      </c>
      <c r="D89" s="21">
        <v>0</v>
      </c>
      <c r="E89" s="22">
        <f t="shared" si="27"/>
        <v>189556</v>
      </c>
      <c r="F89" s="23">
        <f>SUM(F90:F92)</f>
        <v>30690</v>
      </c>
      <c r="G89" s="23">
        <f>SUM(G90:G92)</f>
        <v>0</v>
      </c>
      <c r="H89" s="22">
        <f t="shared" si="28"/>
        <v>30690</v>
      </c>
      <c r="I89" s="22">
        <f t="shared" si="24"/>
        <v>220246</v>
      </c>
      <c r="J89" s="22">
        <f t="shared" si="25"/>
        <v>0</v>
      </c>
      <c r="K89" s="22">
        <f t="shared" si="26"/>
        <v>220246</v>
      </c>
    </row>
    <row r="90" spans="1:11" ht="15" customHeight="1">
      <c r="A90" s="24" t="s">
        <v>52</v>
      </c>
      <c r="B90" s="25" t="s">
        <v>136</v>
      </c>
      <c r="C90" s="26">
        <v>89850</v>
      </c>
      <c r="D90" s="26">
        <v>0</v>
      </c>
      <c r="E90" s="6">
        <f t="shared" si="27"/>
        <v>89850</v>
      </c>
      <c r="F90" s="27">
        <v>20000</v>
      </c>
      <c r="G90" s="27">
        <v>0</v>
      </c>
      <c r="H90" s="6">
        <f t="shared" si="28"/>
        <v>20000</v>
      </c>
      <c r="I90" s="6">
        <f t="shared" si="24"/>
        <v>109850</v>
      </c>
      <c r="J90" s="6">
        <f t="shared" si="25"/>
        <v>0</v>
      </c>
      <c r="K90" s="6">
        <f t="shared" si="26"/>
        <v>109850</v>
      </c>
    </row>
    <row r="91" spans="1:11" ht="15" customHeight="1">
      <c r="A91" s="24" t="s">
        <v>53</v>
      </c>
      <c r="B91" s="25" t="s">
        <v>143</v>
      </c>
      <c r="C91" s="26">
        <v>12900</v>
      </c>
      <c r="D91" s="26">
        <v>0</v>
      </c>
      <c r="E91" s="6">
        <f t="shared" si="27"/>
        <v>12900</v>
      </c>
      <c r="F91" s="27">
        <v>9400</v>
      </c>
      <c r="G91" s="27">
        <v>0</v>
      </c>
      <c r="H91" s="6">
        <f t="shared" si="28"/>
        <v>9400</v>
      </c>
      <c r="I91" s="6">
        <f t="shared" si="24"/>
        <v>22300</v>
      </c>
      <c r="J91" s="6">
        <f t="shared" si="25"/>
        <v>0</v>
      </c>
      <c r="K91" s="6">
        <f t="shared" si="26"/>
        <v>22300</v>
      </c>
    </row>
    <row r="92" spans="1:11" ht="15" customHeight="1">
      <c r="A92" s="32" t="s">
        <v>54</v>
      </c>
      <c r="B92" s="28" t="s">
        <v>144</v>
      </c>
      <c r="C92" s="29">
        <v>1700</v>
      </c>
      <c r="D92" s="29">
        <v>0</v>
      </c>
      <c r="E92" s="30">
        <f t="shared" si="27"/>
        <v>1700</v>
      </c>
      <c r="F92" s="31">
        <v>1290</v>
      </c>
      <c r="G92" s="31">
        <v>0</v>
      </c>
      <c r="H92" s="30">
        <f t="shared" si="28"/>
        <v>1290</v>
      </c>
      <c r="I92" s="30">
        <f t="shared" si="24"/>
        <v>2990</v>
      </c>
      <c r="J92" s="30">
        <f t="shared" si="25"/>
        <v>0</v>
      </c>
      <c r="K92" s="30">
        <f t="shared" si="26"/>
        <v>2990</v>
      </c>
    </row>
    <row r="93" spans="1:11" ht="15" customHeight="1">
      <c r="A93" s="19">
        <v>80114</v>
      </c>
      <c r="B93" s="20" t="s">
        <v>118</v>
      </c>
      <c r="C93" s="21">
        <v>870000</v>
      </c>
      <c r="D93" s="21">
        <v>0</v>
      </c>
      <c r="E93" s="22">
        <f t="shared" si="27"/>
        <v>870000</v>
      </c>
      <c r="F93" s="23">
        <f>SUM(F94:F95)</f>
        <v>0</v>
      </c>
      <c r="G93" s="23">
        <f>SUM(G94:G95)</f>
        <v>0</v>
      </c>
      <c r="H93" s="22">
        <f t="shared" si="28"/>
        <v>0</v>
      </c>
      <c r="I93" s="22">
        <f t="shared" si="24"/>
        <v>870000</v>
      </c>
      <c r="J93" s="22">
        <f t="shared" si="25"/>
        <v>0</v>
      </c>
      <c r="K93" s="22">
        <f t="shared" si="26"/>
        <v>870000</v>
      </c>
    </row>
    <row r="94" spans="1:11" ht="15" customHeight="1">
      <c r="A94" s="24" t="s">
        <v>44</v>
      </c>
      <c r="B94" s="25" t="s">
        <v>135</v>
      </c>
      <c r="C94" s="26">
        <v>24000</v>
      </c>
      <c r="D94" s="26">
        <v>0</v>
      </c>
      <c r="E94" s="6">
        <f>SUM(C94:D94)</f>
        <v>24000</v>
      </c>
      <c r="F94" s="27">
        <v>2000</v>
      </c>
      <c r="G94" s="27">
        <v>0</v>
      </c>
      <c r="H94" s="6">
        <f>F94+G94</f>
        <v>2000</v>
      </c>
      <c r="I94" s="6">
        <f aca="true" t="shared" si="29" ref="I94:K98">C94+F94</f>
        <v>26000</v>
      </c>
      <c r="J94" s="6">
        <f t="shared" si="29"/>
        <v>0</v>
      </c>
      <c r="K94" s="6">
        <f t="shared" si="29"/>
        <v>26000</v>
      </c>
    </row>
    <row r="95" spans="1:11" ht="15" customHeight="1">
      <c r="A95" s="32" t="s">
        <v>35</v>
      </c>
      <c r="B95" s="28" t="s">
        <v>130</v>
      </c>
      <c r="C95" s="29">
        <v>6000</v>
      </c>
      <c r="D95" s="29">
        <v>0</v>
      </c>
      <c r="E95" s="30">
        <f>SUM(C95:D95)</f>
        <v>6000</v>
      </c>
      <c r="F95" s="31">
        <v>-2000</v>
      </c>
      <c r="G95" s="31">
        <v>0</v>
      </c>
      <c r="H95" s="30">
        <f>F95+G95</f>
        <v>-2000</v>
      </c>
      <c r="I95" s="30">
        <f t="shared" si="29"/>
        <v>4000</v>
      </c>
      <c r="J95" s="30">
        <f t="shared" si="29"/>
        <v>0</v>
      </c>
      <c r="K95" s="30">
        <f t="shared" si="29"/>
        <v>4000</v>
      </c>
    </row>
    <row r="96" spans="1:11" ht="15" customHeight="1">
      <c r="A96" s="19">
        <v>80195</v>
      </c>
      <c r="B96" s="20" t="s">
        <v>34</v>
      </c>
      <c r="C96" s="21">
        <v>572303</v>
      </c>
      <c r="D96" s="21">
        <v>158972</v>
      </c>
      <c r="E96" s="22">
        <f>SUM(C96:D96)</f>
        <v>731275</v>
      </c>
      <c r="F96" s="23">
        <f>SUM(F97:F97)</f>
        <v>-2300</v>
      </c>
      <c r="G96" s="23">
        <f>SUM(G97:G97)</f>
        <v>0</v>
      </c>
      <c r="H96" s="22">
        <f>F96+G96</f>
        <v>-2300</v>
      </c>
      <c r="I96" s="22">
        <f t="shared" si="29"/>
        <v>570003</v>
      </c>
      <c r="J96" s="22">
        <f t="shared" si="29"/>
        <v>158972</v>
      </c>
      <c r="K96" s="22">
        <f t="shared" si="29"/>
        <v>728975</v>
      </c>
    </row>
    <row r="97" spans="1:11" ht="15" customHeight="1">
      <c r="A97" s="24" t="s">
        <v>35</v>
      </c>
      <c r="B97" s="25" t="s">
        <v>130</v>
      </c>
      <c r="C97" s="26">
        <v>2300</v>
      </c>
      <c r="D97" s="26">
        <v>0</v>
      </c>
      <c r="E97" s="6">
        <f>SUM(C97:D97)</f>
        <v>2300</v>
      </c>
      <c r="F97" s="27">
        <v>-2300</v>
      </c>
      <c r="G97" s="27">
        <v>0</v>
      </c>
      <c r="H97" s="6">
        <f>F97+G97</f>
        <v>-2300</v>
      </c>
      <c r="I97" s="6">
        <f t="shared" si="29"/>
        <v>0</v>
      </c>
      <c r="J97" s="6">
        <f t="shared" si="29"/>
        <v>0</v>
      </c>
      <c r="K97" s="6">
        <f t="shared" si="29"/>
        <v>0</v>
      </c>
    </row>
    <row r="98" spans="1:11" ht="15" customHeight="1">
      <c r="A98" s="13" t="s">
        <v>78</v>
      </c>
      <c r="B98" s="14" t="s">
        <v>79</v>
      </c>
      <c r="C98" s="15">
        <v>711000</v>
      </c>
      <c r="D98" s="15">
        <v>0</v>
      </c>
      <c r="E98" s="5">
        <f>SUM(C98:D98)</f>
        <v>711000</v>
      </c>
      <c r="F98" s="15">
        <f>F101</f>
        <v>0</v>
      </c>
      <c r="G98" s="15">
        <f>G101</f>
        <v>0</v>
      </c>
      <c r="H98" s="5">
        <f>F98+G98</f>
        <v>0</v>
      </c>
      <c r="I98" s="5">
        <f t="shared" si="29"/>
        <v>711000</v>
      </c>
      <c r="J98" s="5">
        <f t="shared" si="29"/>
        <v>0</v>
      </c>
      <c r="K98" s="5">
        <f t="shared" si="29"/>
        <v>711000</v>
      </c>
    </row>
    <row r="99" spans="1:11" ht="15" customHeight="1">
      <c r="A99" s="13"/>
      <c r="B99" s="14" t="s">
        <v>15</v>
      </c>
      <c r="C99" s="15"/>
      <c r="D99" s="15"/>
      <c r="E99" s="5"/>
      <c r="F99" s="15"/>
      <c r="G99" s="15"/>
      <c r="H99" s="5"/>
      <c r="I99" s="5"/>
      <c r="J99" s="9"/>
      <c r="K99" s="5"/>
    </row>
    <row r="100" spans="1:11" ht="15" customHeight="1">
      <c r="A100" s="16"/>
      <c r="B100" s="17" t="s">
        <v>13</v>
      </c>
      <c r="C100" s="18">
        <v>0</v>
      </c>
      <c r="D100" s="18">
        <v>0</v>
      </c>
      <c r="E100" s="8">
        <f aca="true" t="shared" si="30" ref="E100:E105">SUM(C100:D100)</f>
        <v>0</v>
      </c>
      <c r="F100" s="18">
        <v>0</v>
      </c>
      <c r="G100" s="18">
        <v>0</v>
      </c>
      <c r="H100" s="8">
        <f aca="true" t="shared" si="31" ref="H100:H105">F100+G100</f>
        <v>0</v>
      </c>
      <c r="I100" s="8">
        <f aca="true" t="shared" si="32" ref="I100:I105">C100+F100</f>
        <v>0</v>
      </c>
      <c r="J100" s="8">
        <f aca="true" t="shared" si="33" ref="J100:J105">D100+G100</f>
        <v>0</v>
      </c>
      <c r="K100" s="8">
        <f aca="true" t="shared" si="34" ref="K100:K105">E100+H100</f>
        <v>0</v>
      </c>
    </row>
    <row r="101" spans="1:11" ht="15" customHeight="1">
      <c r="A101" s="19">
        <v>85154</v>
      </c>
      <c r="B101" s="20" t="s">
        <v>87</v>
      </c>
      <c r="C101" s="21">
        <v>700000</v>
      </c>
      <c r="D101" s="21">
        <v>0</v>
      </c>
      <c r="E101" s="22">
        <f t="shared" si="30"/>
        <v>700000</v>
      </c>
      <c r="F101" s="21">
        <f>SUM(F102:F104)</f>
        <v>0</v>
      </c>
      <c r="G101" s="21">
        <f>SUM(G103:G104)</f>
        <v>0</v>
      </c>
      <c r="H101" s="22">
        <f t="shared" si="31"/>
        <v>0</v>
      </c>
      <c r="I101" s="22">
        <f t="shared" si="32"/>
        <v>700000</v>
      </c>
      <c r="J101" s="22">
        <f t="shared" si="33"/>
        <v>0</v>
      </c>
      <c r="K101" s="22">
        <f t="shared" si="34"/>
        <v>700000</v>
      </c>
    </row>
    <row r="102" spans="1:11" ht="15" customHeight="1">
      <c r="A102" s="24" t="s">
        <v>48</v>
      </c>
      <c r="B102" s="25" t="s">
        <v>145</v>
      </c>
      <c r="C102" s="26">
        <v>350000</v>
      </c>
      <c r="D102" s="26">
        <v>0</v>
      </c>
      <c r="E102" s="6">
        <f t="shared" si="30"/>
        <v>350000</v>
      </c>
      <c r="F102" s="26">
        <v>-4000</v>
      </c>
      <c r="G102" s="26">
        <v>0</v>
      </c>
      <c r="H102" s="6">
        <f t="shared" si="31"/>
        <v>-4000</v>
      </c>
      <c r="I102" s="6">
        <f t="shared" si="32"/>
        <v>346000</v>
      </c>
      <c r="J102" s="6">
        <f t="shared" si="33"/>
        <v>0</v>
      </c>
      <c r="K102" s="6">
        <f t="shared" si="34"/>
        <v>346000</v>
      </c>
    </row>
    <row r="103" spans="1:11" ht="15" customHeight="1">
      <c r="A103" s="24" t="s">
        <v>23</v>
      </c>
      <c r="B103" s="25" t="s">
        <v>134</v>
      </c>
      <c r="C103" s="26">
        <v>8200</v>
      </c>
      <c r="D103" s="26">
        <v>0</v>
      </c>
      <c r="E103" s="6">
        <f t="shared" si="30"/>
        <v>8200</v>
      </c>
      <c r="F103" s="26">
        <v>4000</v>
      </c>
      <c r="G103" s="26">
        <v>0</v>
      </c>
      <c r="H103" s="6">
        <f t="shared" si="31"/>
        <v>4000</v>
      </c>
      <c r="I103" s="6">
        <f t="shared" si="32"/>
        <v>12200</v>
      </c>
      <c r="J103" s="6">
        <f t="shared" si="33"/>
        <v>0</v>
      </c>
      <c r="K103" s="6">
        <f t="shared" si="34"/>
        <v>12200</v>
      </c>
    </row>
    <row r="104" spans="1:11" ht="15" customHeight="1">
      <c r="A104" s="32" t="s">
        <v>29</v>
      </c>
      <c r="B104" s="28" t="s">
        <v>129</v>
      </c>
      <c r="C104" s="29">
        <v>146000</v>
      </c>
      <c r="D104" s="29">
        <v>0</v>
      </c>
      <c r="E104" s="30">
        <f t="shared" si="30"/>
        <v>146000</v>
      </c>
      <c r="F104" s="29">
        <v>0</v>
      </c>
      <c r="G104" s="29">
        <v>0</v>
      </c>
      <c r="H104" s="30">
        <f t="shared" si="31"/>
        <v>0</v>
      </c>
      <c r="I104" s="30">
        <f t="shared" si="32"/>
        <v>146000</v>
      </c>
      <c r="J104" s="30">
        <f t="shared" si="33"/>
        <v>0</v>
      </c>
      <c r="K104" s="30">
        <f t="shared" si="34"/>
        <v>146000</v>
      </c>
    </row>
    <row r="105" spans="1:11" ht="15" customHeight="1">
      <c r="A105" s="10" t="s">
        <v>30</v>
      </c>
      <c r="B105" s="11" t="s">
        <v>31</v>
      </c>
      <c r="C105" s="12">
        <v>9025685</v>
      </c>
      <c r="D105" s="12">
        <v>8099113</v>
      </c>
      <c r="E105" s="3">
        <f t="shared" si="30"/>
        <v>17124798</v>
      </c>
      <c r="F105" s="12">
        <f>F108+F111+F113+F115+F119+F129</f>
        <v>30000</v>
      </c>
      <c r="G105" s="12">
        <f>G108+G111+G113+G115+G119+G129</f>
        <v>304483</v>
      </c>
      <c r="H105" s="3">
        <f t="shared" si="31"/>
        <v>334483</v>
      </c>
      <c r="I105" s="3">
        <f t="shared" si="32"/>
        <v>9055685</v>
      </c>
      <c r="J105" s="3">
        <f t="shared" si="33"/>
        <v>8403596</v>
      </c>
      <c r="K105" s="3">
        <f t="shared" si="34"/>
        <v>17459281</v>
      </c>
    </row>
    <row r="106" spans="1:11" ht="15" customHeight="1">
      <c r="A106" s="13"/>
      <c r="B106" s="14" t="s">
        <v>15</v>
      </c>
      <c r="C106" s="15"/>
      <c r="D106" s="15"/>
      <c r="E106" s="5"/>
      <c r="F106" s="15"/>
      <c r="G106" s="15"/>
      <c r="H106" s="5"/>
      <c r="I106" s="5"/>
      <c r="J106" s="5"/>
      <c r="K106" s="5"/>
    </row>
    <row r="107" spans="1:11" ht="15" customHeight="1">
      <c r="A107" s="16"/>
      <c r="B107" s="17" t="s">
        <v>13</v>
      </c>
      <c r="C107" s="18">
        <v>332000</v>
      </c>
      <c r="D107" s="18">
        <v>310000</v>
      </c>
      <c r="E107" s="8">
        <f aca="true" t="shared" si="35" ref="E107:E118">SUM(C107:D107)</f>
        <v>642000</v>
      </c>
      <c r="F107" s="18">
        <v>0</v>
      </c>
      <c r="G107" s="18">
        <v>0</v>
      </c>
      <c r="H107" s="8">
        <f aca="true" t="shared" si="36" ref="H107:H115">F107+G107</f>
        <v>0</v>
      </c>
      <c r="I107" s="8">
        <f aca="true" t="shared" si="37" ref="I107:I130">C107+F107</f>
        <v>332000</v>
      </c>
      <c r="J107" s="8">
        <f aca="true" t="shared" si="38" ref="J107:J130">D107+G107</f>
        <v>310000</v>
      </c>
      <c r="K107" s="8">
        <f aca="true" t="shared" si="39" ref="K107:K130">E107+H107</f>
        <v>642000</v>
      </c>
    </row>
    <row r="108" spans="1:11" ht="15" customHeight="1">
      <c r="A108" s="19">
        <v>85303</v>
      </c>
      <c r="B108" s="20" t="s">
        <v>101</v>
      </c>
      <c r="C108" s="21">
        <v>60000</v>
      </c>
      <c r="D108" s="21">
        <v>250500</v>
      </c>
      <c r="E108" s="22">
        <f t="shared" si="35"/>
        <v>310500</v>
      </c>
      <c r="F108" s="21">
        <f>SUM(F109:F110)</f>
        <v>0</v>
      </c>
      <c r="G108" s="21">
        <f>SUM(G109:G110)</f>
        <v>0</v>
      </c>
      <c r="H108" s="22">
        <f t="shared" si="36"/>
        <v>0</v>
      </c>
      <c r="I108" s="22">
        <f t="shared" si="37"/>
        <v>60000</v>
      </c>
      <c r="J108" s="22">
        <f t="shared" si="38"/>
        <v>250500</v>
      </c>
      <c r="K108" s="22">
        <f t="shared" si="39"/>
        <v>310500</v>
      </c>
    </row>
    <row r="109" spans="1:11" ht="15" customHeight="1">
      <c r="A109" s="24" t="s">
        <v>40</v>
      </c>
      <c r="B109" s="25" t="s">
        <v>131</v>
      </c>
      <c r="C109" s="26">
        <v>0</v>
      </c>
      <c r="D109" s="26">
        <v>11000</v>
      </c>
      <c r="E109" s="6">
        <f t="shared" si="35"/>
        <v>11000</v>
      </c>
      <c r="F109" s="26">
        <v>0</v>
      </c>
      <c r="G109" s="26">
        <v>-1320</v>
      </c>
      <c r="H109" s="6">
        <f t="shared" si="36"/>
        <v>-1320</v>
      </c>
      <c r="I109" s="6">
        <f t="shared" si="37"/>
        <v>0</v>
      </c>
      <c r="J109" s="6">
        <f t="shared" si="38"/>
        <v>9680</v>
      </c>
      <c r="K109" s="6">
        <f t="shared" si="39"/>
        <v>9680</v>
      </c>
    </row>
    <row r="110" spans="1:11" ht="15" customHeight="1">
      <c r="A110" s="24" t="s">
        <v>23</v>
      </c>
      <c r="B110" s="25" t="s">
        <v>134</v>
      </c>
      <c r="C110" s="26">
        <v>0</v>
      </c>
      <c r="D110" s="26">
        <v>6750</v>
      </c>
      <c r="E110" s="6">
        <f t="shared" si="35"/>
        <v>6750</v>
      </c>
      <c r="F110" s="26">
        <v>0</v>
      </c>
      <c r="G110" s="26">
        <v>1320</v>
      </c>
      <c r="H110" s="6">
        <f t="shared" si="36"/>
        <v>1320</v>
      </c>
      <c r="I110" s="6">
        <f t="shared" si="37"/>
        <v>0</v>
      </c>
      <c r="J110" s="6">
        <f t="shared" si="38"/>
        <v>8070</v>
      </c>
      <c r="K110" s="6">
        <f t="shared" si="39"/>
        <v>8070</v>
      </c>
    </row>
    <row r="111" spans="1:11" ht="15" customHeight="1">
      <c r="A111" s="19">
        <v>85314</v>
      </c>
      <c r="B111" s="20" t="s">
        <v>98</v>
      </c>
      <c r="C111" s="21">
        <v>1277000</v>
      </c>
      <c r="D111" s="21">
        <v>4916008</v>
      </c>
      <c r="E111" s="22">
        <f t="shared" si="35"/>
        <v>6193008</v>
      </c>
      <c r="F111" s="21">
        <f>SUM(F112)</f>
        <v>30000</v>
      </c>
      <c r="G111" s="21">
        <f>SUM(G112)</f>
        <v>243210</v>
      </c>
      <c r="H111" s="22">
        <f t="shared" si="36"/>
        <v>273210</v>
      </c>
      <c r="I111" s="22">
        <f t="shared" si="37"/>
        <v>1307000</v>
      </c>
      <c r="J111" s="22">
        <f t="shared" si="38"/>
        <v>5159218</v>
      </c>
      <c r="K111" s="22">
        <f t="shared" si="39"/>
        <v>6466218</v>
      </c>
    </row>
    <row r="112" spans="1:11" ht="15" customHeight="1">
      <c r="A112" s="32" t="s">
        <v>32</v>
      </c>
      <c r="B112" s="28" t="s">
        <v>139</v>
      </c>
      <c r="C112" s="29">
        <v>1277000</v>
      </c>
      <c r="D112" s="29">
        <v>4616008</v>
      </c>
      <c r="E112" s="30">
        <f t="shared" si="35"/>
        <v>5893008</v>
      </c>
      <c r="F112" s="29">
        <v>30000</v>
      </c>
      <c r="G112" s="29">
        <v>243210</v>
      </c>
      <c r="H112" s="30">
        <f t="shared" si="36"/>
        <v>273210</v>
      </c>
      <c r="I112" s="30">
        <f t="shared" si="37"/>
        <v>1307000</v>
      </c>
      <c r="J112" s="30">
        <f t="shared" si="38"/>
        <v>4859218</v>
      </c>
      <c r="K112" s="30">
        <f t="shared" si="39"/>
        <v>6166218</v>
      </c>
    </row>
    <row r="113" spans="1:11" ht="15" customHeight="1">
      <c r="A113" s="19">
        <v>85315</v>
      </c>
      <c r="B113" s="20" t="s">
        <v>33</v>
      </c>
      <c r="C113" s="21">
        <v>4055000</v>
      </c>
      <c r="D113" s="21">
        <v>463066</v>
      </c>
      <c r="E113" s="22">
        <f t="shared" si="35"/>
        <v>4518066</v>
      </c>
      <c r="F113" s="21">
        <f>SUM(F114)</f>
        <v>0</v>
      </c>
      <c r="G113" s="21">
        <f>SUM(G114)</f>
        <v>-3512</v>
      </c>
      <c r="H113" s="22">
        <f t="shared" si="36"/>
        <v>-3512</v>
      </c>
      <c r="I113" s="22">
        <f t="shared" si="37"/>
        <v>4055000</v>
      </c>
      <c r="J113" s="22">
        <f t="shared" si="38"/>
        <v>459554</v>
      </c>
      <c r="K113" s="22">
        <f t="shared" si="39"/>
        <v>4514554</v>
      </c>
    </row>
    <row r="114" spans="1:11" ht="15" customHeight="1">
      <c r="A114" s="32" t="s">
        <v>32</v>
      </c>
      <c r="B114" s="28" t="s">
        <v>139</v>
      </c>
      <c r="C114" s="29">
        <v>4055000</v>
      </c>
      <c r="D114" s="29">
        <v>463066</v>
      </c>
      <c r="E114" s="30">
        <f t="shared" si="35"/>
        <v>4518066</v>
      </c>
      <c r="F114" s="29">
        <v>0</v>
      </c>
      <c r="G114" s="29">
        <v>-3512</v>
      </c>
      <c r="H114" s="30">
        <f t="shared" si="36"/>
        <v>-3512</v>
      </c>
      <c r="I114" s="30">
        <f t="shared" si="37"/>
        <v>4055000</v>
      </c>
      <c r="J114" s="30">
        <f t="shared" si="38"/>
        <v>459554</v>
      </c>
      <c r="K114" s="30">
        <f t="shared" si="39"/>
        <v>4514554</v>
      </c>
    </row>
    <row r="115" spans="1:11" ht="15" customHeight="1">
      <c r="A115" s="24">
        <v>85319</v>
      </c>
      <c r="B115" s="25" t="s">
        <v>127</v>
      </c>
      <c r="C115" s="26">
        <v>1242133</v>
      </c>
      <c r="D115" s="26">
        <v>1113160</v>
      </c>
      <c r="E115" s="6">
        <f t="shared" si="35"/>
        <v>2355293</v>
      </c>
      <c r="F115" s="27">
        <f>SUM(F116:F118)</f>
        <v>0</v>
      </c>
      <c r="G115" s="27">
        <f>SUM(G116:G118)</f>
        <v>0</v>
      </c>
      <c r="H115" s="6">
        <f t="shared" si="36"/>
        <v>0</v>
      </c>
      <c r="I115" s="6">
        <f t="shared" si="37"/>
        <v>1242133</v>
      </c>
      <c r="J115" s="6">
        <f t="shared" si="38"/>
        <v>1113160</v>
      </c>
      <c r="K115" s="6">
        <f t="shared" si="39"/>
        <v>2355293</v>
      </c>
    </row>
    <row r="116" spans="1:11" ht="15" customHeight="1">
      <c r="A116" s="24" t="s">
        <v>40</v>
      </c>
      <c r="B116" s="25" t="s">
        <v>131</v>
      </c>
      <c r="C116" s="26">
        <v>49000</v>
      </c>
      <c r="D116" s="26">
        <v>65000</v>
      </c>
      <c r="E116" s="6">
        <f t="shared" si="35"/>
        <v>114000</v>
      </c>
      <c r="F116" s="27">
        <v>-1902</v>
      </c>
      <c r="G116" s="27">
        <v>0</v>
      </c>
      <c r="H116" s="6">
        <f>F116+G116</f>
        <v>-1902</v>
      </c>
      <c r="I116" s="6">
        <f t="shared" si="37"/>
        <v>47098</v>
      </c>
      <c r="J116" s="6">
        <f t="shared" si="38"/>
        <v>65000</v>
      </c>
      <c r="K116" s="6">
        <f t="shared" si="39"/>
        <v>112098</v>
      </c>
    </row>
    <row r="117" spans="1:11" ht="15" customHeight="1">
      <c r="A117" s="24" t="s">
        <v>44</v>
      </c>
      <c r="B117" s="25" t="s">
        <v>135</v>
      </c>
      <c r="C117" s="26">
        <v>16000</v>
      </c>
      <c r="D117" s="26">
        <v>18500</v>
      </c>
      <c r="E117" s="6">
        <f t="shared" si="35"/>
        <v>34500</v>
      </c>
      <c r="F117" s="27">
        <v>502</v>
      </c>
      <c r="G117" s="27">
        <v>0</v>
      </c>
      <c r="H117" s="6">
        <f>F117+G117</f>
        <v>502</v>
      </c>
      <c r="I117" s="6">
        <f t="shared" si="37"/>
        <v>16502</v>
      </c>
      <c r="J117" s="6">
        <f t="shared" si="38"/>
        <v>18500</v>
      </c>
      <c r="K117" s="6">
        <f t="shared" si="39"/>
        <v>35002</v>
      </c>
    </row>
    <row r="118" spans="1:11" ht="15" customHeight="1">
      <c r="A118" s="24" t="s">
        <v>126</v>
      </c>
      <c r="B118" s="25" t="s">
        <v>146</v>
      </c>
      <c r="C118" s="26">
        <v>0</v>
      </c>
      <c r="D118" s="26">
        <v>0</v>
      </c>
      <c r="E118" s="6">
        <f t="shared" si="35"/>
        <v>0</v>
      </c>
      <c r="F118" s="27">
        <v>1400</v>
      </c>
      <c r="G118" s="27">
        <v>0</v>
      </c>
      <c r="H118" s="6">
        <f>F118+G118</f>
        <v>1400</v>
      </c>
      <c r="I118" s="6">
        <f t="shared" si="37"/>
        <v>1400</v>
      </c>
      <c r="J118" s="6">
        <f t="shared" si="38"/>
        <v>0</v>
      </c>
      <c r="K118" s="6">
        <f t="shared" si="39"/>
        <v>1400</v>
      </c>
    </row>
    <row r="119" spans="1:11" s="20" customFormat="1" ht="15" customHeight="1">
      <c r="A119" s="19">
        <v>85328</v>
      </c>
      <c r="B119" s="20" t="s">
        <v>105</v>
      </c>
      <c r="C119" s="21">
        <v>430000</v>
      </c>
      <c r="D119" s="21">
        <v>78800</v>
      </c>
      <c r="E119" s="22">
        <f aca="true" t="shared" si="40" ref="E119:E131">SUM(C119:D119)</f>
        <v>508800</v>
      </c>
      <c r="F119" s="21">
        <f>SUM(F120:F128)</f>
        <v>0</v>
      </c>
      <c r="G119" s="21">
        <f>SUM(G120:G128)</f>
        <v>0</v>
      </c>
      <c r="H119" s="22">
        <f aca="true" t="shared" si="41" ref="H119:H131">F119+G119</f>
        <v>0</v>
      </c>
      <c r="I119" s="22">
        <f t="shared" si="37"/>
        <v>430000</v>
      </c>
      <c r="J119" s="22">
        <f t="shared" si="38"/>
        <v>78800</v>
      </c>
      <c r="K119" s="22">
        <f t="shared" si="39"/>
        <v>508800</v>
      </c>
    </row>
    <row r="120" spans="1:11" s="25" customFormat="1" ht="15" customHeight="1">
      <c r="A120" s="24" t="s">
        <v>48</v>
      </c>
      <c r="B120" s="25" t="s">
        <v>145</v>
      </c>
      <c r="C120" s="26">
        <v>0</v>
      </c>
      <c r="D120" s="26">
        <v>0</v>
      </c>
      <c r="E120" s="6">
        <f t="shared" si="40"/>
        <v>0</v>
      </c>
      <c r="F120" s="26">
        <v>193056</v>
      </c>
      <c r="G120" s="26">
        <v>29744</v>
      </c>
      <c r="H120" s="6">
        <f t="shared" si="41"/>
        <v>222800</v>
      </c>
      <c r="I120" s="6">
        <f t="shared" si="37"/>
        <v>193056</v>
      </c>
      <c r="J120" s="6">
        <f t="shared" si="38"/>
        <v>29744</v>
      </c>
      <c r="K120" s="6">
        <f t="shared" si="39"/>
        <v>222800</v>
      </c>
    </row>
    <row r="121" spans="1:11" s="25" customFormat="1" ht="15" customHeight="1">
      <c r="A121" s="24" t="s">
        <v>51</v>
      </c>
      <c r="B121" s="44" t="s">
        <v>137</v>
      </c>
      <c r="C121" s="26">
        <v>5000</v>
      </c>
      <c r="D121" s="26">
        <v>0</v>
      </c>
      <c r="E121" s="6">
        <f t="shared" si="40"/>
        <v>5000</v>
      </c>
      <c r="F121" s="26">
        <v>-1810</v>
      </c>
      <c r="G121" s="26">
        <v>0</v>
      </c>
      <c r="H121" s="6">
        <f t="shared" si="41"/>
        <v>-1810</v>
      </c>
      <c r="I121" s="6">
        <f t="shared" si="37"/>
        <v>3190</v>
      </c>
      <c r="J121" s="6">
        <f t="shared" si="38"/>
        <v>0</v>
      </c>
      <c r="K121" s="6">
        <f t="shared" si="39"/>
        <v>3190</v>
      </c>
    </row>
    <row r="122" spans="1:11" s="25" customFormat="1" ht="15" customHeight="1">
      <c r="A122" s="24" t="s">
        <v>52</v>
      </c>
      <c r="B122" s="25" t="s">
        <v>136</v>
      </c>
      <c r="C122" s="26">
        <v>265000</v>
      </c>
      <c r="D122" s="26">
        <v>0</v>
      </c>
      <c r="E122" s="6">
        <f t="shared" si="40"/>
        <v>265000</v>
      </c>
      <c r="F122" s="26">
        <v>-123250</v>
      </c>
      <c r="G122" s="26">
        <v>0</v>
      </c>
      <c r="H122" s="6">
        <f t="shared" si="41"/>
        <v>-123250</v>
      </c>
      <c r="I122" s="6">
        <f t="shared" si="37"/>
        <v>141750</v>
      </c>
      <c r="J122" s="6">
        <f t="shared" si="38"/>
        <v>0</v>
      </c>
      <c r="K122" s="6">
        <f t="shared" si="39"/>
        <v>141750</v>
      </c>
    </row>
    <row r="123" spans="1:11" s="28" customFormat="1" ht="15" customHeight="1">
      <c r="A123" s="32" t="s">
        <v>53</v>
      </c>
      <c r="B123" s="28" t="s">
        <v>147</v>
      </c>
      <c r="C123" s="29">
        <v>47000</v>
      </c>
      <c r="D123" s="29">
        <v>0</v>
      </c>
      <c r="E123" s="30">
        <f t="shared" si="40"/>
        <v>47000</v>
      </c>
      <c r="F123" s="29">
        <v>-21844</v>
      </c>
      <c r="G123" s="29">
        <v>0</v>
      </c>
      <c r="H123" s="30">
        <f t="shared" si="41"/>
        <v>-21844</v>
      </c>
      <c r="I123" s="30">
        <f t="shared" si="37"/>
        <v>25156</v>
      </c>
      <c r="J123" s="30">
        <f t="shared" si="38"/>
        <v>0</v>
      </c>
      <c r="K123" s="30">
        <f t="shared" si="39"/>
        <v>25156</v>
      </c>
    </row>
    <row r="124" spans="1:11" ht="15" customHeight="1">
      <c r="A124" s="24" t="s">
        <v>54</v>
      </c>
      <c r="B124" s="25" t="s">
        <v>144</v>
      </c>
      <c r="C124" s="26">
        <v>6200</v>
      </c>
      <c r="D124" s="26">
        <v>0</v>
      </c>
      <c r="E124" s="6">
        <f t="shared" si="40"/>
        <v>6200</v>
      </c>
      <c r="F124" s="26">
        <v>-2730</v>
      </c>
      <c r="G124" s="26">
        <v>0</v>
      </c>
      <c r="H124" s="6">
        <f t="shared" si="41"/>
        <v>-2730</v>
      </c>
      <c r="I124" s="6">
        <f t="shared" si="37"/>
        <v>3470</v>
      </c>
      <c r="J124" s="6">
        <f t="shared" si="38"/>
        <v>0</v>
      </c>
      <c r="K124" s="6">
        <f t="shared" si="39"/>
        <v>3470</v>
      </c>
    </row>
    <row r="125" spans="1:11" ht="15" customHeight="1">
      <c r="A125" s="24" t="s">
        <v>23</v>
      </c>
      <c r="B125" s="25" t="s">
        <v>134</v>
      </c>
      <c r="C125" s="26">
        <v>11500</v>
      </c>
      <c r="D125" s="26">
        <v>0</v>
      </c>
      <c r="E125" s="6">
        <f t="shared" si="40"/>
        <v>11500</v>
      </c>
      <c r="F125" s="26">
        <v>-11400</v>
      </c>
      <c r="G125" s="26">
        <v>0</v>
      </c>
      <c r="H125" s="6">
        <f t="shared" si="41"/>
        <v>-11400</v>
      </c>
      <c r="I125" s="6">
        <f t="shared" si="37"/>
        <v>100</v>
      </c>
      <c r="J125" s="6">
        <f t="shared" si="38"/>
        <v>0</v>
      </c>
      <c r="K125" s="6">
        <f t="shared" si="39"/>
        <v>100</v>
      </c>
    </row>
    <row r="126" spans="1:11" ht="15" customHeight="1">
      <c r="A126" s="24" t="s">
        <v>29</v>
      </c>
      <c r="B126" s="25" t="s">
        <v>129</v>
      </c>
      <c r="C126" s="26">
        <v>65000</v>
      </c>
      <c r="D126" s="26">
        <v>78800</v>
      </c>
      <c r="E126" s="6">
        <f t="shared" si="40"/>
        <v>143800</v>
      </c>
      <c r="F126" s="26">
        <v>-16832</v>
      </c>
      <c r="G126" s="26">
        <v>-29744</v>
      </c>
      <c r="H126" s="6">
        <f t="shared" si="41"/>
        <v>-46576</v>
      </c>
      <c r="I126" s="6">
        <f t="shared" si="37"/>
        <v>48168</v>
      </c>
      <c r="J126" s="6">
        <f t="shared" si="38"/>
        <v>49056</v>
      </c>
      <c r="K126" s="6">
        <f t="shared" si="39"/>
        <v>97224</v>
      </c>
    </row>
    <row r="127" spans="1:11" ht="15" customHeight="1">
      <c r="A127" s="24" t="s">
        <v>73</v>
      </c>
      <c r="B127" s="25" t="s">
        <v>138</v>
      </c>
      <c r="C127" s="26">
        <v>13000</v>
      </c>
      <c r="D127" s="26">
        <v>0</v>
      </c>
      <c r="E127" s="6">
        <f t="shared" si="40"/>
        <v>13000</v>
      </c>
      <c r="F127" s="26">
        <v>-6346</v>
      </c>
      <c r="G127" s="26">
        <v>0</v>
      </c>
      <c r="H127" s="6">
        <f t="shared" si="41"/>
        <v>-6346</v>
      </c>
      <c r="I127" s="6">
        <f t="shared" si="37"/>
        <v>6654</v>
      </c>
      <c r="J127" s="6">
        <f t="shared" si="38"/>
        <v>0</v>
      </c>
      <c r="K127" s="6">
        <f t="shared" si="39"/>
        <v>6654</v>
      </c>
    </row>
    <row r="128" spans="1:11" ht="15" customHeight="1">
      <c r="A128" s="24" t="s">
        <v>45</v>
      </c>
      <c r="B128" s="28" t="s">
        <v>132</v>
      </c>
      <c r="C128" s="26">
        <v>17300</v>
      </c>
      <c r="D128" s="26">
        <v>0</v>
      </c>
      <c r="E128" s="6">
        <f t="shared" si="40"/>
        <v>17300</v>
      </c>
      <c r="F128" s="26">
        <v>-8844</v>
      </c>
      <c r="G128" s="26">
        <v>0</v>
      </c>
      <c r="H128" s="6">
        <f t="shared" si="41"/>
        <v>-8844</v>
      </c>
      <c r="I128" s="6">
        <f t="shared" si="37"/>
        <v>8456</v>
      </c>
      <c r="J128" s="6">
        <f t="shared" si="38"/>
        <v>0</v>
      </c>
      <c r="K128" s="6">
        <f t="shared" si="39"/>
        <v>8456</v>
      </c>
    </row>
    <row r="129" spans="1:11" ht="15" customHeight="1">
      <c r="A129" s="19">
        <v>85395</v>
      </c>
      <c r="B129" s="20" t="s">
        <v>34</v>
      </c>
      <c r="C129" s="21">
        <v>567552</v>
      </c>
      <c r="D129" s="21">
        <v>713579</v>
      </c>
      <c r="E129" s="22">
        <f t="shared" si="40"/>
        <v>1281131</v>
      </c>
      <c r="F129" s="21">
        <f>SUM(F130)</f>
        <v>0</v>
      </c>
      <c r="G129" s="21">
        <f>SUM(G130)</f>
        <v>64785</v>
      </c>
      <c r="H129" s="22">
        <f t="shared" si="41"/>
        <v>64785</v>
      </c>
      <c r="I129" s="22">
        <f t="shared" si="37"/>
        <v>567552</v>
      </c>
      <c r="J129" s="22">
        <f t="shared" si="38"/>
        <v>778364</v>
      </c>
      <c r="K129" s="22">
        <f t="shared" si="39"/>
        <v>1345916</v>
      </c>
    </row>
    <row r="130" spans="1:11" ht="15" customHeight="1">
      <c r="A130" s="32" t="s">
        <v>32</v>
      </c>
      <c r="B130" s="28" t="s">
        <v>139</v>
      </c>
      <c r="C130" s="29">
        <v>0</v>
      </c>
      <c r="D130" s="29">
        <v>146442</v>
      </c>
      <c r="E130" s="30">
        <f t="shared" si="40"/>
        <v>146442</v>
      </c>
      <c r="F130" s="29">
        <v>0</v>
      </c>
      <c r="G130" s="29">
        <v>64785</v>
      </c>
      <c r="H130" s="30">
        <f t="shared" si="41"/>
        <v>64785</v>
      </c>
      <c r="I130" s="30">
        <f t="shared" si="37"/>
        <v>0</v>
      </c>
      <c r="J130" s="30">
        <f t="shared" si="38"/>
        <v>211227</v>
      </c>
      <c r="K130" s="30">
        <f t="shared" si="39"/>
        <v>211227</v>
      </c>
    </row>
    <row r="131" spans="1:11" ht="15" customHeight="1">
      <c r="A131" s="10" t="s">
        <v>65</v>
      </c>
      <c r="B131" s="11" t="s">
        <v>66</v>
      </c>
      <c r="C131" s="12">
        <v>7995503</v>
      </c>
      <c r="D131" s="12">
        <v>24343</v>
      </c>
      <c r="E131" s="3">
        <f t="shared" si="40"/>
        <v>8019846</v>
      </c>
      <c r="F131" s="12">
        <f>F134+F139</f>
        <v>-22060</v>
      </c>
      <c r="G131" s="12">
        <f>G134+G139</f>
        <v>0</v>
      </c>
      <c r="H131" s="3">
        <f t="shared" si="41"/>
        <v>-22060</v>
      </c>
      <c r="I131" s="3">
        <f>C131+F131</f>
        <v>7973443</v>
      </c>
      <c r="J131" s="3">
        <f>D131+G131</f>
        <v>24343</v>
      </c>
      <c r="K131" s="3">
        <f>E131+H131</f>
        <v>7997786</v>
      </c>
    </row>
    <row r="132" spans="1:11" ht="15" customHeight="1">
      <c r="A132" s="13"/>
      <c r="B132" s="14" t="s">
        <v>15</v>
      </c>
      <c r="C132" s="15"/>
      <c r="D132" s="15"/>
      <c r="E132" s="5"/>
      <c r="F132" s="15"/>
      <c r="G132" s="15"/>
      <c r="H132" s="5"/>
      <c r="I132" s="5"/>
      <c r="J132" s="5"/>
      <c r="K132" s="5"/>
    </row>
    <row r="133" spans="1:11" ht="15" customHeight="1">
      <c r="A133" s="13"/>
      <c r="B133" s="14" t="s">
        <v>13</v>
      </c>
      <c r="C133" s="15">
        <v>0</v>
      </c>
      <c r="D133" s="15">
        <v>0</v>
      </c>
      <c r="E133" s="5">
        <f aca="true" t="shared" si="42" ref="E133:E138">SUM(C133:D133)</f>
        <v>0</v>
      </c>
      <c r="F133" s="15">
        <v>0</v>
      </c>
      <c r="G133" s="15">
        <v>0</v>
      </c>
      <c r="H133" s="5">
        <f aca="true" t="shared" si="43" ref="H133:H138">F133+G133</f>
        <v>0</v>
      </c>
      <c r="I133" s="5">
        <f aca="true" t="shared" si="44" ref="I133:I141">C133+F133</f>
        <v>0</v>
      </c>
      <c r="J133" s="5">
        <f aca="true" t="shared" si="45" ref="J133:J141">D133+G133</f>
        <v>0</v>
      </c>
      <c r="K133" s="5">
        <f aca="true" t="shared" si="46" ref="K133:K141">E133+H133</f>
        <v>0</v>
      </c>
    </row>
    <row r="134" spans="1:11" ht="15" customHeight="1">
      <c r="A134" s="45">
        <v>85401</v>
      </c>
      <c r="B134" s="46" t="s">
        <v>162</v>
      </c>
      <c r="C134" s="23">
        <v>1644851</v>
      </c>
      <c r="D134" s="21">
        <v>0</v>
      </c>
      <c r="E134" s="22">
        <f t="shared" si="42"/>
        <v>1644851</v>
      </c>
      <c r="F134" s="21">
        <f>SUM(F135:F138)</f>
        <v>-22060</v>
      </c>
      <c r="G134" s="21">
        <f>SUM(G135:G138)</f>
        <v>0</v>
      </c>
      <c r="H134" s="22">
        <f t="shared" si="43"/>
        <v>-22060</v>
      </c>
      <c r="I134" s="22">
        <f t="shared" si="44"/>
        <v>1622791</v>
      </c>
      <c r="J134" s="22">
        <f t="shared" si="45"/>
        <v>0</v>
      </c>
      <c r="K134" s="22">
        <f t="shared" si="46"/>
        <v>1622791</v>
      </c>
    </row>
    <row r="135" spans="1:11" ht="15" customHeight="1">
      <c r="A135" s="43" t="s">
        <v>52</v>
      </c>
      <c r="B135" s="25" t="s">
        <v>136</v>
      </c>
      <c r="C135" s="27">
        <v>1187964</v>
      </c>
      <c r="D135" s="26">
        <v>0</v>
      </c>
      <c r="E135" s="6">
        <f t="shared" si="42"/>
        <v>1187964</v>
      </c>
      <c r="F135" s="26">
        <v>-46000</v>
      </c>
      <c r="G135" s="26">
        <f>SUM(G136:G136)</f>
        <v>0</v>
      </c>
      <c r="H135" s="6">
        <f t="shared" si="43"/>
        <v>-46000</v>
      </c>
      <c r="I135" s="6">
        <f t="shared" si="44"/>
        <v>1141964</v>
      </c>
      <c r="J135" s="6">
        <f t="shared" si="45"/>
        <v>0</v>
      </c>
      <c r="K135" s="6">
        <f t="shared" si="46"/>
        <v>1141964</v>
      </c>
    </row>
    <row r="136" spans="1:11" ht="15" customHeight="1">
      <c r="A136" s="43" t="s">
        <v>53</v>
      </c>
      <c r="B136" s="44" t="s">
        <v>147</v>
      </c>
      <c r="C136" s="27">
        <v>211600</v>
      </c>
      <c r="D136" s="26">
        <v>0</v>
      </c>
      <c r="E136" s="6">
        <f t="shared" si="42"/>
        <v>211600</v>
      </c>
      <c r="F136" s="26">
        <v>11450</v>
      </c>
      <c r="G136" s="26">
        <f>SUM(G137:G137)</f>
        <v>0</v>
      </c>
      <c r="H136" s="6">
        <f t="shared" si="43"/>
        <v>11450</v>
      </c>
      <c r="I136" s="6">
        <f t="shared" si="44"/>
        <v>223050</v>
      </c>
      <c r="J136" s="6">
        <f t="shared" si="45"/>
        <v>0</v>
      </c>
      <c r="K136" s="6">
        <f t="shared" si="46"/>
        <v>223050</v>
      </c>
    </row>
    <row r="137" spans="1:11" ht="15" customHeight="1">
      <c r="A137" s="43" t="s">
        <v>54</v>
      </c>
      <c r="B137" s="44" t="s">
        <v>144</v>
      </c>
      <c r="C137" s="27">
        <v>27600</v>
      </c>
      <c r="D137" s="26">
        <v>0</v>
      </c>
      <c r="E137" s="6">
        <f t="shared" si="42"/>
        <v>27600</v>
      </c>
      <c r="F137" s="26">
        <v>2990</v>
      </c>
      <c r="G137" s="26">
        <v>0</v>
      </c>
      <c r="H137" s="6">
        <f t="shared" si="43"/>
        <v>2990</v>
      </c>
      <c r="I137" s="6">
        <f t="shared" si="44"/>
        <v>30590</v>
      </c>
      <c r="J137" s="6">
        <f t="shared" si="45"/>
        <v>0</v>
      </c>
      <c r="K137" s="6">
        <f t="shared" si="46"/>
        <v>30590</v>
      </c>
    </row>
    <row r="138" spans="1:11" ht="15" customHeight="1">
      <c r="A138" s="47" t="s">
        <v>43</v>
      </c>
      <c r="B138" s="48" t="s">
        <v>161</v>
      </c>
      <c r="C138" s="31">
        <v>14000</v>
      </c>
      <c r="D138" s="29">
        <v>0</v>
      </c>
      <c r="E138" s="30">
        <f t="shared" si="42"/>
        <v>14000</v>
      </c>
      <c r="F138" s="29">
        <v>9500</v>
      </c>
      <c r="G138" s="29">
        <v>0</v>
      </c>
      <c r="H138" s="30">
        <f t="shared" si="43"/>
        <v>9500</v>
      </c>
      <c r="I138" s="30">
        <f t="shared" si="44"/>
        <v>23500</v>
      </c>
      <c r="J138" s="30">
        <f t="shared" si="45"/>
        <v>0</v>
      </c>
      <c r="K138" s="30">
        <f t="shared" si="46"/>
        <v>23500</v>
      </c>
    </row>
    <row r="139" spans="1:11" ht="15" customHeight="1">
      <c r="A139" s="45">
        <v>85446</v>
      </c>
      <c r="B139" s="46" t="s">
        <v>81</v>
      </c>
      <c r="C139" s="23">
        <v>56850</v>
      </c>
      <c r="D139" s="21">
        <v>0</v>
      </c>
      <c r="E139" s="22">
        <f>SUM(C139:D139)</f>
        <v>56850</v>
      </c>
      <c r="F139" s="21">
        <f>SUM(F140:F141)</f>
        <v>0</v>
      </c>
      <c r="G139" s="21">
        <f>SUM(G140:G141)</f>
        <v>0</v>
      </c>
      <c r="H139" s="22">
        <f>F139+G139</f>
        <v>0</v>
      </c>
      <c r="I139" s="22">
        <f t="shared" si="44"/>
        <v>56850</v>
      </c>
      <c r="J139" s="22">
        <f t="shared" si="45"/>
        <v>0</v>
      </c>
      <c r="K139" s="22">
        <f t="shared" si="46"/>
        <v>56850</v>
      </c>
    </row>
    <row r="140" spans="1:11" ht="15" customHeight="1">
      <c r="A140" s="43" t="s">
        <v>52</v>
      </c>
      <c r="B140" s="25" t="s">
        <v>136</v>
      </c>
      <c r="C140" s="27">
        <v>28253</v>
      </c>
      <c r="D140" s="26">
        <v>0</v>
      </c>
      <c r="E140" s="6">
        <f>SUM(C140:D140)</f>
        <v>28253</v>
      </c>
      <c r="F140" s="26">
        <v>196</v>
      </c>
      <c r="G140" s="26">
        <v>0</v>
      </c>
      <c r="H140" s="6">
        <f>F140+G140</f>
        <v>196</v>
      </c>
      <c r="I140" s="6">
        <f t="shared" si="44"/>
        <v>28449</v>
      </c>
      <c r="J140" s="6">
        <f t="shared" si="45"/>
        <v>0</v>
      </c>
      <c r="K140" s="6">
        <f t="shared" si="46"/>
        <v>28449</v>
      </c>
    </row>
    <row r="141" spans="1:11" ht="15" customHeight="1">
      <c r="A141" s="47" t="s">
        <v>40</v>
      </c>
      <c r="B141" s="28" t="s">
        <v>131</v>
      </c>
      <c r="C141" s="31">
        <v>2347</v>
      </c>
      <c r="D141" s="29">
        <v>0</v>
      </c>
      <c r="E141" s="30">
        <f>SUM(C141:D141)</f>
        <v>2347</v>
      </c>
      <c r="F141" s="29">
        <v>-196</v>
      </c>
      <c r="G141" s="29">
        <v>0</v>
      </c>
      <c r="H141" s="30">
        <f>F141+G141</f>
        <v>-196</v>
      </c>
      <c r="I141" s="30">
        <f t="shared" si="44"/>
        <v>2151</v>
      </c>
      <c r="J141" s="30">
        <f t="shared" si="45"/>
        <v>0</v>
      </c>
      <c r="K141" s="30">
        <f t="shared" si="46"/>
        <v>2151</v>
      </c>
    </row>
    <row r="142" spans="1:11" ht="15" customHeight="1">
      <c r="A142" s="10" t="s">
        <v>46</v>
      </c>
      <c r="B142" s="11" t="s">
        <v>47</v>
      </c>
      <c r="C142" s="12">
        <v>1460000</v>
      </c>
      <c r="D142" s="12">
        <v>0</v>
      </c>
      <c r="E142" s="3">
        <f>SUM(C142:D142)</f>
        <v>1460000</v>
      </c>
      <c r="F142" s="12">
        <f>F145+F147</f>
        <v>0</v>
      </c>
      <c r="G142" s="12">
        <f>G145+G147</f>
        <v>0</v>
      </c>
      <c r="H142" s="3">
        <f>F142+G142</f>
        <v>0</v>
      </c>
      <c r="I142" s="3">
        <f>C142+F142</f>
        <v>1460000</v>
      </c>
      <c r="J142" s="3">
        <f>D142+G142</f>
        <v>0</v>
      </c>
      <c r="K142" s="3">
        <f>E142+H142</f>
        <v>1460000</v>
      </c>
    </row>
    <row r="143" spans="1:11" ht="15" customHeight="1">
      <c r="A143" s="13"/>
      <c r="B143" s="14" t="s">
        <v>15</v>
      </c>
      <c r="C143" s="15"/>
      <c r="D143" s="15"/>
      <c r="E143" s="5"/>
      <c r="F143" s="15"/>
      <c r="G143" s="15"/>
      <c r="H143" s="5"/>
      <c r="I143" s="5"/>
      <c r="J143" s="9"/>
      <c r="K143" s="5"/>
    </row>
    <row r="144" spans="1:11" ht="15" customHeight="1">
      <c r="A144" s="16"/>
      <c r="B144" s="17" t="s">
        <v>13</v>
      </c>
      <c r="C144" s="18">
        <v>0</v>
      </c>
      <c r="D144" s="18">
        <v>0</v>
      </c>
      <c r="E144" s="8">
        <f aca="true" t="shared" si="47" ref="E144:E152">SUM(C144:D144)</f>
        <v>0</v>
      </c>
      <c r="F144" s="18">
        <v>0</v>
      </c>
      <c r="G144" s="18">
        <v>0</v>
      </c>
      <c r="H144" s="8">
        <f aca="true" t="shared" si="48" ref="H144:H149">F144+G144</f>
        <v>0</v>
      </c>
      <c r="I144" s="8">
        <f aca="true" t="shared" si="49" ref="I144:I149">C144+F144</f>
        <v>0</v>
      </c>
      <c r="J144" s="8">
        <f aca="true" t="shared" si="50" ref="J144:J149">D144+G144</f>
        <v>0</v>
      </c>
      <c r="K144" s="8">
        <f aca="true" t="shared" si="51" ref="K144:K149">E144+H144</f>
        <v>0</v>
      </c>
    </row>
    <row r="145" spans="1:11" ht="15" customHeight="1">
      <c r="A145" s="19">
        <v>92105</v>
      </c>
      <c r="B145" s="20" t="s">
        <v>49</v>
      </c>
      <c r="C145" s="21">
        <v>140000</v>
      </c>
      <c r="D145" s="21">
        <v>0</v>
      </c>
      <c r="E145" s="22">
        <f t="shared" si="47"/>
        <v>140000</v>
      </c>
      <c r="F145" s="21">
        <f>F146</f>
        <v>-20000</v>
      </c>
      <c r="G145" s="21">
        <f>G146</f>
        <v>0</v>
      </c>
      <c r="H145" s="22">
        <f t="shared" si="48"/>
        <v>-20000</v>
      </c>
      <c r="I145" s="22">
        <f t="shared" si="49"/>
        <v>120000</v>
      </c>
      <c r="J145" s="22">
        <f t="shared" si="50"/>
        <v>0</v>
      </c>
      <c r="K145" s="22">
        <f t="shared" si="51"/>
        <v>120000</v>
      </c>
    </row>
    <row r="146" spans="1:11" ht="15" customHeight="1">
      <c r="A146" s="24" t="s">
        <v>48</v>
      </c>
      <c r="B146" s="25" t="s">
        <v>145</v>
      </c>
      <c r="C146" s="26">
        <v>140000</v>
      </c>
      <c r="D146" s="26">
        <v>0</v>
      </c>
      <c r="E146" s="6">
        <f t="shared" si="47"/>
        <v>140000</v>
      </c>
      <c r="F146" s="26">
        <v>-20000</v>
      </c>
      <c r="G146" s="26">
        <v>0</v>
      </c>
      <c r="H146" s="6">
        <f t="shared" si="48"/>
        <v>-20000</v>
      </c>
      <c r="I146" s="6">
        <f t="shared" si="49"/>
        <v>120000</v>
      </c>
      <c r="J146" s="6">
        <f t="shared" si="50"/>
        <v>0</v>
      </c>
      <c r="K146" s="6">
        <f t="shared" si="51"/>
        <v>120000</v>
      </c>
    </row>
    <row r="147" spans="1:11" ht="15" customHeight="1">
      <c r="A147" s="19">
        <v>92195</v>
      </c>
      <c r="B147" s="20" t="s">
        <v>34</v>
      </c>
      <c r="C147" s="21">
        <v>320000</v>
      </c>
      <c r="D147" s="21">
        <v>0</v>
      </c>
      <c r="E147" s="22">
        <f t="shared" si="47"/>
        <v>320000</v>
      </c>
      <c r="F147" s="21">
        <f>SUM(F148:F151)</f>
        <v>20000</v>
      </c>
      <c r="G147" s="21">
        <f>SUM(G148:G151)</f>
        <v>0</v>
      </c>
      <c r="H147" s="22">
        <f t="shared" si="48"/>
        <v>20000</v>
      </c>
      <c r="I147" s="22">
        <f t="shared" si="49"/>
        <v>340000</v>
      </c>
      <c r="J147" s="22">
        <f t="shared" si="50"/>
        <v>0</v>
      </c>
      <c r="K147" s="22">
        <f t="shared" si="51"/>
        <v>340000</v>
      </c>
    </row>
    <row r="148" spans="1:11" ht="15" customHeight="1">
      <c r="A148" s="24" t="s">
        <v>50</v>
      </c>
      <c r="B148" s="25" t="s">
        <v>160</v>
      </c>
      <c r="C148" s="26">
        <v>29500</v>
      </c>
      <c r="D148" s="26">
        <v>0</v>
      </c>
      <c r="E148" s="6">
        <f t="shared" si="47"/>
        <v>29500</v>
      </c>
      <c r="F148" s="26">
        <v>1500</v>
      </c>
      <c r="G148" s="26"/>
      <c r="H148" s="6">
        <f t="shared" si="48"/>
        <v>1500</v>
      </c>
      <c r="I148" s="6">
        <f t="shared" si="49"/>
        <v>31000</v>
      </c>
      <c r="J148" s="6">
        <f t="shared" si="50"/>
        <v>0</v>
      </c>
      <c r="K148" s="6">
        <f t="shared" si="51"/>
        <v>31000</v>
      </c>
    </row>
    <row r="149" spans="1:11" ht="15" customHeight="1">
      <c r="A149" s="24" t="s">
        <v>51</v>
      </c>
      <c r="B149" s="44" t="s">
        <v>137</v>
      </c>
      <c r="C149" s="26">
        <v>25000</v>
      </c>
      <c r="D149" s="26">
        <v>0</v>
      </c>
      <c r="E149" s="6">
        <f t="shared" si="47"/>
        <v>25000</v>
      </c>
      <c r="F149" s="26">
        <v>-13000</v>
      </c>
      <c r="G149" s="26"/>
      <c r="H149" s="6">
        <f t="shared" si="48"/>
        <v>-13000</v>
      </c>
      <c r="I149" s="6">
        <f t="shared" si="49"/>
        <v>12000</v>
      </c>
      <c r="J149" s="6">
        <f t="shared" si="50"/>
        <v>0</v>
      </c>
      <c r="K149" s="6">
        <f t="shared" si="51"/>
        <v>12000</v>
      </c>
    </row>
    <row r="150" spans="1:11" ht="15" customHeight="1">
      <c r="A150" s="24" t="s">
        <v>23</v>
      </c>
      <c r="B150" s="25" t="s">
        <v>134</v>
      </c>
      <c r="C150" s="26">
        <v>35000</v>
      </c>
      <c r="D150" s="26">
        <v>0</v>
      </c>
      <c r="E150" s="6">
        <f t="shared" si="47"/>
        <v>35000</v>
      </c>
      <c r="F150" s="26">
        <v>-5000</v>
      </c>
      <c r="G150" s="26">
        <v>0</v>
      </c>
      <c r="H150" s="6">
        <f>F150+G150</f>
        <v>-5000</v>
      </c>
      <c r="I150" s="6">
        <f aca="true" t="shared" si="52" ref="I150:K152">C150+F150</f>
        <v>30000</v>
      </c>
      <c r="J150" s="6">
        <f t="shared" si="52"/>
        <v>0</v>
      </c>
      <c r="K150" s="6">
        <f t="shared" si="52"/>
        <v>30000</v>
      </c>
    </row>
    <row r="151" spans="1:11" ht="15" customHeight="1">
      <c r="A151" s="32" t="s">
        <v>29</v>
      </c>
      <c r="B151" s="28" t="s">
        <v>129</v>
      </c>
      <c r="C151" s="29">
        <v>210500</v>
      </c>
      <c r="D151" s="29">
        <v>0</v>
      </c>
      <c r="E151" s="30">
        <f t="shared" si="47"/>
        <v>210500</v>
      </c>
      <c r="F151" s="29">
        <v>36500</v>
      </c>
      <c r="G151" s="29">
        <v>0</v>
      </c>
      <c r="H151" s="30">
        <f>F151+G151</f>
        <v>36500</v>
      </c>
      <c r="I151" s="30">
        <f t="shared" si="52"/>
        <v>247000</v>
      </c>
      <c r="J151" s="30">
        <f t="shared" si="52"/>
        <v>0</v>
      </c>
      <c r="K151" s="30">
        <f t="shared" si="52"/>
        <v>247000</v>
      </c>
    </row>
    <row r="152" spans="1:11" ht="15" customHeight="1">
      <c r="A152" s="10" t="s">
        <v>55</v>
      </c>
      <c r="B152" s="11" t="s">
        <v>56</v>
      </c>
      <c r="C152" s="12">
        <v>2750198</v>
      </c>
      <c r="D152" s="12">
        <v>42863</v>
      </c>
      <c r="E152" s="3">
        <f t="shared" si="47"/>
        <v>2793061</v>
      </c>
      <c r="F152" s="12">
        <f>F155</f>
        <v>30000</v>
      </c>
      <c r="G152" s="12">
        <f>G155</f>
        <v>0</v>
      </c>
      <c r="H152" s="3">
        <f>F152+G152</f>
        <v>30000</v>
      </c>
      <c r="I152" s="3">
        <f t="shared" si="52"/>
        <v>2780198</v>
      </c>
      <c r="J152" s="3">
        <f t="shared" si="52"/>
        <v>42863</v>
      </c>
      <c r="K152" s="3">
        <f t="shared" si="52"/>
        <v>2823061</v>
      </c>
    </row>
    <row r="153" spans="1:11" ht="15" customHeight="1">
      <c r="A153" s="13"/>
      <c r="B153" s="14" t="s">
        <v>15</v>
      </c>
      <c r="C153" s="15"/>
      <c r="D153" s="15"/>
      <c r="E153" s="5"/>
      <c r="F153" s="15"/>
      <c r="G153" s="15"/>
      <c r="H153" s="5"/>
      <c r="I153" s="5"/>
      <c r="J153" s="9"/>
      <c r="K153" s="5"/>
    </row>
    <row r="154" spans="1:11" ht="15" customHeight="1">
      <c r="A154" s="13"/>
      <c r="B154" s="14" t="s">
        <v>13</v>
      </c>
      <c r="C154" s="15">
        <v>131698</v>
      </c>
      <c r="D154" s="15">
        <v>42863</v>
      </c>
      <c r="E154" s="5">
        <f>SUM(C154:D154)</f>
        <v>174561</v>
      </c>
      <c r="F154" s="15">
        <f>F156</f>
        <v>30000</v>
      </c>
      <c r="G154" s="15">
        <f>G156</f>
        <v>0</v>
      </c>
      <c r="H154" s="5">
        <f>F154+G154</f>
        <v>30000</v>
      </c>
      <c r="I154" s="5">
        <f aca="true" t="shared" si="53" ref="I154:K156">C154+F154</f>
        <v>161698</v>
      </c>
      <c r="J154" s="5">
        <f t="shared" si="53"/>
        <v>42863</v>
      </c>
      <c r="K154" s="5">
        <f t="shared" si="53"/>
        <v>204561</v>
      </c>
    </row>
    <row r="155" spans="1:11" ht="15" customHeight="1">
      <c r="A155" s="19">
        <v>92695</v>
      </c>
      <c r="B155" s="20" t="s">
        <v>34</v>
      </c>
      <c r="C155" s="21">
        <v>230198</v>
      </c>
      <c r="D155" s="21">
        <v>42863</v>
      </c>
      <c r="E155" s="22">
        <f>SUM(C155:D155)</f>
        <v>273061</v>
      </c>
      <c r="F155" s="21">
        <f>SUM(F156)</f>
        <v>30000</v>
      </c>
      <c r="G155" s="21">
        <f>SUM(G156)</f>
        <v>0</v>
      </c>
      <c r="H155" s="22">
        <f>F155+G155</f>
        <v>30000</v>
      </c>
      <c r="I155" s="22">
        <f t="shared" si="53"/>
        <v>260198</v>
      </c>
      <c r="J155" s="22">
        <f t="shared" si="53"/>
        <v>42863</v>
      </c>
      <c r="K155" s="22">
        <f t="shared" si="53"/>
        <v>303061</v>
      </c>
    </row>
    <row r="156" spans="1:11" ht="15" customHeight="1">
      <c r="A156" s="32" t="s">
        <v>24</v>
      </c>
      <c r="B156" s="28" t="s">
        <v>158</v>
      </c>
      <c r="C156" s="29">
        <v>131698</v>
      </c>
      <c r="D156" s="29">
        <v>42863</v>
      </c>
      <c r="E156" s="30">
        <f>SUM(C156:D156)</f>
        <v>174561</v>
      </c>
      <c r="F156" s="29">
        <v>30000</v>
      </c>
      <c r="G156" s="29">
        <v>0</v>
      </c>
      <c r="H156" s="30">
        <f>F156+G156</f>
        <v>30000</v>
      </c>
      <c r="I156" s="30">
        <f t="shared" si="53"/>
        <v>161698</v>
      </c>
      <c r="J156" s="30">
        <f t="shared" si="53"/>
        <v>42863</v>
      </c>
      <c r="K156" s="30">
        <f t="shared" si="53"/>
        <v>204561</v>
      </c>
    </row>
    <row r="157" spans="1:11" ht="15" customHeight="1">
      <c r="A157" s="52" t="s">
        <v>36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4"/>
    </row>
    <row r="158" spans="1:11" ht="15" customHeight="1">
      <c r="A158" s="10" t="s">
        <v>89</v>
      </c>
      <c r="B158" s="11" t="s">
        <v>11</v>
      </c>
      <c r="C158" s="12">
        <v>39591400</v>
      </c>
      <c r="D158" s="12">
        <v>13165543</v>
      </c>
      <c r="E158" s="3">
        <f>SUM(C158:D158)</f>
        <v>52756943</v>
      </c>
      <c r="F158" s="12">
        <f>F161+F177+F186+F191+F209+F243+F261+F281</f>
        <v>112000</v>
      </c>
      <c r="G158" s="12">
        <f>G161+G177+G186+G191+G209+G243+G261+G281</f>
        <v>-376613</v>
      </c>
      <c r="H158" s="3">
        <f>F158+G158</f>
        <v>-264613</v>
      </c>
      <c r="I158" s="3">
        <f>C158+F158</f>
        <v>39703400</v>
      </c>
      <c r="J158" s="3">
        <f>D158+G158</f>
        <v>12788930</v>
      </c>
      <c r="K158" s="3">
        <f>E158+H158</f>
        <v>52492330</v>
      </c>
    </row>
    <row r="159" spans="1:11" ht="15" customHeight="1">
      <c r="A159" s="13"/>
      <c r="B159" s="14" t="s">
        <v>12</v>
      </c>
      <c r="C159" s="15"/>
      <c r="D159" s="15"/>
      <c r="E159" s="15"/>
      <c r="F159" s="15"/>
      <c r="G159" s="15"/>
      <c r="H159" s="5"/>
      <c r="I159" s="5"/>
      <c r="J159" s="5"/>
      <c r="K159" s="5"/>
    </row>
    <row r="160" spans="1:11" ht="15" customHeight="1">
      <c r="A160" s="16"/>
      <c r="B160" s="17" t="s">
        <v>13</v>
      </c>
      <c r="C160" s="18">
        <v>2996000</v>
      </c>
      <c r="D160" s="18">
        <v>3650</v>
      </c>
      <c r="E160" s="8">
        <f>SUM(C160:D160)</f>
        <v>2999650</v>
      </c>
      <c r="F160" s="18">
        <f>F163+F179+F188+F193+F211+F245+F263+F283</f>
        <v>100000</v>
      </c>
      <c r="G160" s="18">
        <f>G163+G179+G188+G193+G211+G245+G263+G283</f>
        <v>0</v>
      </c>
      <c r="H160" s="8">
        <f>F160+G160</f>
        <v>100000</v>
      </c>
      <c r="I160" s="8">
        <f aca="true" t="shared" si="54" ref="I160:K161">C160+F160</f>
        <v>3096000</v>
      </c>
      <c r="J160" s="8">
        <f t="shared" si="54"/>
        <v>3650</v>
      </c>
      <c r="K160" s="8">
        <f t="shared" si="54"/>
        <v>3099650</v>
      </c>
    </row>
    <row r="161" spans="1:11" ht="15" customHeight="1">
      <c r="A161" s="10" t="s">
        <v>37</v>
      </c>
      <c r="B161" s="11" t="s">
        <v>38</v>
      </c>
      <c r="C161" s="12">
        <v>0</v>
      </c>
      <c r="D161" s="12">
        <v>557000</v>
      </c>
      <c r="E161" s="3">
        <f>SUM(C161:D161)</f>
        <v>557000</v>
      </c>
      <c r="F161" s="12">
        <f>F164</f>
        <v>0</v>
      </c>
      <c r="G161" s="12">
        <f>G164</f>
        <v>-376613</v>
      </c>
      <c r="H161" s="3">
        <f>F161+G161</f>
        <v>-376613</v>
      </c>
      <c r="I161" s="3">
        <f t="shared" si="54"/>
        <v>0</v>
      </c>
      <c r="J161" s="3">
        <f t="shared" si="54"/>
        <v>180387</v>
      </c>
      <c r="K161" s="3">
        <f t="shared" si="54"/>
        <v>180387</v>
      </c>
    </row>
    <row r="162" spans="1:11" ht="15" customHeight="1">
      <c r="A162" s="13"/>
      <c r="B162" s="14" t="s">
        <v>15</v>
      </c>
      <c r="C162" s="15"/>
      <c r="D162" s="15"/>
      <c r="E162" s="5"/>
      <c r="F162" s="15"/>
      <c r="G162" s="15"/>
      <c r="H162" s="5"/>
      <c r="I162" s="5"/>
      <c r="J162" s="5"/>
      <c r="K162" s="5"/>
    </row>
    <row r="163" spans="1:11" ht="15" customHeight="1">
      <c r="A163" s="13"/>
      <c r="B163" s="14" t="s">
        <v>13</v>
      </c>
      <c r="C163" s="15">
        <v>0</v>
      </c>
      <c r="D163" s="15">
        <v>0</v>
      </c>
      <c r="E163" s="5">
        <f>SUM(C163:D163)</f>
        <v>0</v>
      </c>
      <c r="F163" s="15">
        <v>0</v>
      </c>
      <c r="G163" s="15">
        <v>0</v>
      </c>
      <c r="H163" s="5">
        <f>F163+G163</f>
        <v>0</v>
      </c>
      <c r="I163" s="5">
        <f aca="true" t="shared" si="55" ref="I163:I176">C163+F163</f>
        <v>0</v>
      </c>
      <c r="J163" s="5">
        <f aca="true" t="shared" si="56" ref="J163:J176">D163+G163</f>
        <v>0</v>
      </c>
      <c r="K163" s="5">
        <f aca="true" t="shared" si="57" ref="K163:K176">E163+H163</f>
        <v>0</v>
      </c>
    </row>
    <row r="164" spans="1:11" ht="15" customHeight="1">
      <c r="A164" s="19">
        <v>1021</v>
      </c>
      <c r="B164" s="20" t="s">
        <v>42</v>
      </c>
      <c r="C164" s="21">
        <v>0</v>
      </c>
      <c r="D164" s="21">
        <v>557000</v>
      </c>
      <c r="E164" s="22">
        <f>SUM(C164:D164)</f>
        <v>557000</v>
      </c>
      <c r="F164" s="21">
        <f>SUM(F165:F176)</f>
        <v>0</v>
      </c>
      <c r="G164" s="21">
        <f>SUM(G165:G176)</f>
        <v>-376613</v>
      </c>
      <c r="H164" s="22">
        <f>F164+G164</f>
        <v>-376613</v>
      </c>
      <c r="I164" s="22">
        <f t="shared" si="55"/>
        <v>0</v>
      </c>
      <c r="J164" s="22">
        <f t="shared" si="56"/>
        <v>180387</v>
      </c>
      <c r="K164" s="22">
        <f t="shared" si="57"/>
        <v>180387</v>
      </c>
    </row>
    <row r="165" spans="1:11" ht="15" customHeight="1">
      <c r="A165" s="24" t="s">
        <v>52</v>
      </c>
      <c r="B165" s="25" t="s">
        <v>136</v>
      </c>
      <c r="C165" s="26">
        <v>0</v>
      </c>
      <c r="D165" s="26">
        <v>179000</v>
      </c>
      <c r="E165" s="6">
        <f>SUM(C165:D165)</f>
        <v>179000</v>
      </c>
      <c r="F165" s="26">
        <v>0</v>
      </c>
      <c r="G165" s="26">
        <v>-131626</v>
      </c>
      <c r="H165" s="6">
        <f>F165+G165</f>
        <v>-131626</v>
      </c>
      <c r="I165" s="6">
        <f t="shared" si="55"/>
        <v>0</v>
      </c>
      <c r="J165" s="6">
        <f t="shared" si="56"/>
        <v>47374</v>
      </c>
      <c r="K165" s="6">
        <f t="shared" si="57"/>
        <v>47374</v>
      </c>
    </row>
    <row r="166" spans="1:11" ht="15" customHeight="1">
      <c r="A166" s="24" t="s">
        <v>91</v>
      </c>
      <c r="B166" s="25" t="s">
        <v>150</v>
      </c>
      <c r="C166" s="26">
        <v>0</v>
      </c>
      <c r="D166" s="26">
        <v>198000</v>
      </c>
      <c r="E166" s="6">
        <f>SUM(C166:D166)</f>
        <v>198000</v>
      </c>
      <c r="F166" s="26">
        <v>0</v>
      </c>
      <c r="G166" s="26">
        <v>-147813</v>
      </c>
      <c r="H166" s="6">
        <f>F166+G166</f>
        <v>-147813</v>
      </c>
      <c r="I166" s="6">
        <f t="shared" si="55"/>
        <v>0</v>
      </c>
      <c r="J166" s="6">
        <f t="shared" si="56"/>
        <v>50187</v>
      </c>
      <c r="K166" s="6">
        <f t="shared" si="57"/>
        <v>50187</v>
      </c>
    </row>
    <row r="167" spans="1:11" ht="15" customHeight="1">
      <c r="A167" s="24" t="s">
        <v>53</v>
      </c>
      <c r="B167" s="25" t="s">
        <v>147</v>
      </c>
      <c r="C167" s="26">
        <v>0</v>
      </c>
      <c r="D167" s="26">
        <v>68000</v>
      </c>
      <c r="E167" s="6">
        <f aca="true" t="shared" si="58" ref="E167:E176">SUM(C167:D167)</f>
        <v>68000</v>
      </c>
      <c r="F167" s="26">
        <v>0</v>
      </c>
      <c r="G167" s="26">
        <v>-49906</v>
      </c>
      <c r="H167" s="6">
        <f aca="true" t="shared" si="59" ref="H167:H176">F167+G167</f>
        <v>-49906</v>
      </c>
      <c r="I167" s="6">
        <f t="shared" si="55"/>
        <v>0</v>
      </c>
      <c r="J167" s="6">
        <f t="shared" si="56"/>
        <v>18094</v>
      </c>
      <c r="K167" s="6">
        <f t="shared" si="57"/>
        <v>18094</v>
      </c>
    </row>
    <row r="168" spans="1:11" ht="15" customHeight="1">
      <c r="A168" s="24" t="s">
        <v>54</v>
      </c>
      <c r="B168" s="25" t="s">
        <v>144</v>
      </c>
      <c r="C168" s="26">
        <v>0</v>
      </c>
      <c r="D168" s="26">
        <v>10000</v>
      </c>
      <c r="E168" s="6">
        <f t="shared" si="58"/>
        <v>10000</v>
      </c>
      <c r="F168" s="26">
        <v>0</v>
      </c>
      <c r="G168" s="26">
        <v>-7427</v>
      </c>
      <c r="H168" s="6">
        <f t="shared" si="59"/>
        <v>-7427</v>
      </c>
      <c r="I168" s="6">
        <f t="shared" si="55"/>
        <v>0</v>
      </c>
      <c r="J168" s="6">
        <f t="shared" si="56"/>
        <v>2573</v>
      </c>
      <c r="K168" s="6">
        <f t="shared" si="57"/>
        <v>2573</v>
      </c>
    </row>
    <row r="169" spans="1:11" ht="15" customHeight="1">
      <c r="A169" s="24" t="s">
        <v>23</v>
      </c>
      <c r="B169" s="25" t="s">
        <v>134</v>
      </c>
      <c r="C169" s="26">
        <v>0</v>
      </c>
      <c r="D169" s="26">
        <v>13867</v>
      </c>
      <c r="E169" s="6">
        <f t="shared" si="58"/>
        <v>13867</v>
      </c>
      <c r="F169" s="26">
        <v>0</v>
      </c>
      <c r="G169" s="26">
        <v>-10310</v>
      </c>
      <c r="H169" s="6">
        <f t="shared" si="59"/>
        <v>-10310</v>
      </c>
      <c r="I169" s="6">
        <f t="shared" si="55"/>
        <v>0</v>
      </c>
      <c r="J169" s="6">
        <f t="shared" si="56"/>
        <v>3557</v>
      </c>
      <c r="K169" s="6">
        <f t="shared" si="57"/>
        <v>3557</v>
      </c>
    </row>
    <row r="170" spans="1:11" ht="15" customHeight="1">
      <c r="A170" s="24" t="s">
        <v>107</v>
      </c>
      <c r="B170" s="25" t="s">
        <v>159</v>
      </c>
      <c r="C170" s="26">
        <v>0</v>
      </c>
      <c r="D170" s="26">
        <v>1000</v>
      </c>
      <c r="E170" s="6">
        <f t="shared" si="58"/>
        <v>1000</v>
      </c>
      <c r="F170" s="26">
        <v>0</v>
      </c>
      <c r="G170" s="26">
        <v>-1000</v>
      </c>
      <c r="H170" s="6">
        <f t="shared" si="59"/>
        <v>-1000</v>
      </c>
      <c r="I170" s="6">
        <f t="shared" si="55"/>
        <v>0</v>
      </c>
      <c r="J170" s="6">
        <f t="shared" si="56"/>
        <v>0</v>
      </c>
      <c r="K170" s="6">
        <f t="shared" si="57"/>
        <v>0</v>
      </c>
    </row>
    <row r="171" spans="1:11" ht="15" customHeight="1">
      <c r="A171" s="24" t="s">
        <v>44</v>
      </c>
      <c r="B171" s="25" t="s">
        <v>135</v>
      </c>
      <c r="C171" s="26">
        <v>0</v>
      </c>
      <c r="D171" s="26">
        <v>10000</v>
      </c>
      <c r="E171" s="6">
        <f t="shared" si="58"/>
        <v>10000</v>
      </c>
      <c r="F171" s="26">
        <v>0</v>
      </c>
      <c r="G171" s="26">
        <v>-1568</v>
      </c>
      <c r="H171" s="6">
        <f t="shared" si="59"/>
        <v>-1568</v>
      </c>
      <c r="I171" s="6">
        <f t="shared" si="55"/>
        <v>0</v>
      </c>
      <c r="J171" s="6">
        <f t="shared" si="56"/>
        <v>8432</v>
      </c>
      <c r="K171" s="6">
        <f t="shared" si="57"/>
        <v>8432</v>
      </c>
    </row>
    <row r="172" spans="1:11" ht="15" customHeight="1">
      <c r="A172" s="24" t="s">
        <v>35</v>
      </c>
      <c r="B172" s="25" t="s">
        <v>130</v>
      </c>
      <c r="C172" s="26">
        <v>0</v>
      </c>
      <c r="D172" s="26">
        <v>12000</v>
      </c>
      <c r="E172" s="6">
        <f t="shared" si="58"/>
        <v>12000</v>
      </c>
      <c r="F172" s="26">
        <v>0</v>
      </c>
      <c r="G172" s="26">
        <v>-2893</v>
      </c>
      <c r="H172" s="6">
        <f t="shared" si="59"/>
        <v>-2893</v>
      </c>
      <c r="I172" s="6">
        <f t="shared" si="55"/>
        <v>0</v>
      </c>
      <c r="J172" s="6">
        <f t="shared" si="56"/>
        <v>9107</v>
      </c>
      <c r="K172" s="6">
        <f t="shared" si="57"/>
        <v>9107</v>
      </c>
    </row>
    <row r="173" spans="1:11" ht="15" customHeight="1">
      <c r="A173" s="24" t="s">
        <v>29</v>
      </c>
      <c r="B173" s="25" t="s">
        <v>129</v>
      </c>
      <c r="C173" s="26">
        <v>0</v>
      </c>
      <c r="D173" s="26">
        <v>6000</v>
      </c>
      <c r="E173" s="6">
        <f t="shared" si="58"/>
        <v>6000</v>
      </c>
      <c r="F173" s="26">
        <v>0</v>
      </c>
      <c r="G173" s="26">
        <v>-2150</v>
      </c>
      <c r="H173" s="6">
        <f t="shared" si="59"/>
        <v>-2150</v>
      </c>
      <c r="I173" s="6">
        <f t="shared" si="55"/>
        <v>0</v>
      </c>
      <c r="J173" s="6">
        <f t="shared" si="56"/>
        <v>3850</v>
      </c>
      <c r="K173" s="6">
        <f t="shared" si="57"/>
        <v>3850</v>
      </c>
    </row>
    <row r="174" spans="1:11" ht="15" customHeight="1">
      <c r="A174" s="24" t="s">
        <v>73</v>
      </c>
      <c r="B174" s="25" t="s">
        <v>138</v>
      </c>
      <c r="C174" s="26">
        <v>0</v>
      </c>
      <c r="D174" s="26">
        <v>11000</v>
      </c>
      <c r="E174" s="6">
        <f t="shared" si="58"/>
        <v>11000</v>
      </c>
      <c r="F174" s="26">
        <v>0</v>
      </c>
      <c r="G174" s="26">
        <v>-4920</v>
      </c>
      <c r="H174" s="6">
        <f t="shared" si="59"/>
        <v>-4920</v>
      </c>
      <c r="I174" s="6">
        <f t="shared" si="55"/>
        <v>0</v>
      </c>
      <c r="J174" s="6">
        <f t="shared" si="56"/>
        <v>6080</v>
      </c>
      <c r="K174" s="6">
        <f t="shared" si="57"/>
        <v>6080</v>
      </c>
    </row>
    <row r="175" spans="1:11" ht="15" customHeight="1">
      <c r="A175" s="24" t="s">
        <v>57</v>
      </c>
      <c r="B175" s="25" t="s">
        <v>142</v>
      </c>
      <c r="C175" s="26">
        <v>0</v>
      </c>
      <c r="D175" s="26">
        <v>5000</v>
      </c>
      <c r="E175" s="6">
        <f t="shared" si="58"/>
        <v>5000</v>
      </c>
      <c r="F175" s="26">
        <v>0</v>
      </c>
      <c r="G175" s="26">
        <v>-5000</v>
      </c>
      <c r="H175" s="6">
        <f t="shared" si="59"/>
        <v>-5000</v>
      </c>
      <c r="I175" s="6">
        <f t="shared" si="55"/>
        <v>0</v>
      </c>
      <c r="J175" s="6">
        <f t="shared" si="56"/>
        <v>0</v>
      </c>
      <c r="K175" s="6">
        <f t="shared" si="57"/>
        <v>0</v>
      </c>
    </row>
    <row r="176" spans="1:11" ht="12.75">
      <c r="A176" s="24" t="s">
        <v>45</v>
      </c>
      <c r="B176" s="28" t="s">
        <v>132</v>
      </c>
      <c r="C176" s="26">
        <v>0</v>
      </c>
      <c r="D176" s="26">
        <v>12000</v>
      </c>
      <c r="E176" s="6">
        <f t="shared" si="58"/>
        <v>12000</v>
      </c>
      <c r="F176" s="26">
        <v>0</v>
      </c>
      <c r="G176" s="26">
        <v>-12000</v>
      </c>
      <c r="H176" s="6">
        <f t="shared" si="59"/>
        <v>-12000</v>
      </c>
      <c r="I176" s="6">
        <f t="shared" si="55"/>
        <v>0</v>
      </c>
      <c r="J176" s="6">
        <f t="shared" si="56"/>
        <v>0</v>
      </c>
      <c r="K176" s="6">
        <f t="shared" si="57"/>
        <v>0</v>
      </c>
    </row>
    <row r="177" spans="1:11" ht="12.75">
      <c r="A177" s="10" t="s">
        <v>74</v>
      </c>
      <c r="B177" s="11" t="s">
        <v>75</v>
      </c>
      <c r="C177" s="12">
        <v>5198000</v>
      </c>
      <c r="D177" s="12">
        <v>0</v>
      </c>
      <c r="E177" s="3">
        <f>SUM(C177:D177)</f>
        <v>5198000</v>
      </c>
      <c r="F177" s="12">
        <f>F180+F184</f>
        <v>1162000</v>
      </c>
      <c r="G177" s="12">
        <f>G180+G184</f>
        <v>0</v>
      </c>
      <c r="H177" s="3">
        <f>F177+G177</f>
        <v>1162000</v>
      </c>
      <c r="I177" s="3">
        <f>C177+F177</f>
        <v>6360000</v>
      </c>
      <c r="J177" s="3">
        <f>D177+G177</f>
        <v>0</v>
      </c>
      <c r="K177" s="3">
        <f>E177+H177</f>
        <v>6360000</v>
      </c>
    </row>
    <row r="178" spans="1:11" ht="12.75">
      <c r="A178" s="13"/>
      <c r="B178" s="14" t="s">
        <v>15</v>
      </c>
      <c r="C178" s="15"/>
      <c r="D178" s="15"/>
      <c r="E178" s="5"/>
      <c r="F178" s="15"/>
      <c r="G178" s="15"/>
      <c r="H178" s="5"/>
      <c r="I178" s="5"/>
      <c r="J178" s="5"/>
      <c r="K178" s="5"/>
    </row>
    <row r="179" spans="1:11" ht="12.75">
      <c r="A179" s="16"/>
      <c r="B179" s="17" t="s">
        <v>13</v>
      </c>
      <c r="C179" s="18">
        <v>2760000</v>
      </c>
      <c r="D179" s="18">
        <v>0</v>
      </c>
      <c r="E179" s="8">
        <f aca="true" t="shared" si="60" ref="E179:E186">SUM(C179:D179)</f>
        <v>2760000</v>
      </c>
      <c r="F179" s="18">
        <f>F183</f>
        <v>100000</v>
      </c>
      <c r="G179" s="18">
        <v>0</v>
      </c>
      <c r="H179" s="8">
        <f aca="true" t="shared" si="61" ref="H179:H186">F179+G179</f>
        <v>100000</v>
      </c>
      <c r="I179" s="8">
        <f aca="true" t="shared" si="62" ref="I179:K186">C179+F179</f>
        <v>2860000</v>
      </c>
      <c r="J179" s="8">
        <f t="shared" si="62"/>
        <v>0</v>
      </c>
      <c r="K179" s="8">
        <f t="shared" si="62"/>
        <v>2860000</v>
      </c>
    </row>
    <row r="180" spans="1:11" ht="12.75">
      <c r="A180" s="24">
        <v>60015</v>
      </c>
      <c r="B180" s="20" t="s">
        <v>106</v>
      </c>
      <c r="C180" s="26">
        <v>5198000</v>
      </c>
      <c r="D180" s="26">
        <v>0</v>
      </c>
      <c r="E180" s="6">
        <f t="shared" si="60"/>
        <v>5198000</v>
      </c>
      <c r="F180" s="27">
        <f>SUM(F181:F183)</f>
        <v>1160000</v>
      </c>
      <c r="G180" s="27">
        <f>SUM(G181:G183)</f>
        <v>0</v>
      </c>
      <c r="H180" s="6">
        <f t="shared" si="61"/>
        <v>1160000</v>
      </c>
      <c r="I180" s="6">
        <f t="shared" si="62"/>
        <v>6358000</v>
      </c>
      <c r="J180" s="6">
        <f t="shared" si="62"/>
        <v>0</v>
      </c>
      <c r="K180" s="6">
        <f t="shared" si="62"/>
        <v>6358000</v>
      </c>
    </row>
    <row r="181" spans="1:11" ht="12.75">
      <c r="A181" s="24" t="s">
        <v>35</v>
      </c>
      <c r="B181" s="25" t="s">
        <v>130</v>
      </c>
      <c r="C181" s="26">
        <v>2438000</v>
      </c>
      <c r="D181" s="26">
        <v>0</v>
      </c>
      <c r="E181" s="6">
        <f t="shared" si="60"/>
        <v>2438000</v>
      </c>
      <c r="F181" s="27">
        <v>1000000</v>
      </c>
      <c r="G181" s="27">
        <v>0</v>
      </c>
      <c r="H181" s="6">
        <f t="shared" si="61"/>
        <v>1000000</v>
      </c>
      <c r="I181" s="6">
        <f t="shared" si="62"/>
        <v>3438000</v>
      </c>
      <c r="J181" s="6">
        <f t="shared" si="62"/>
        <v>0</v>
      </c>
      <c r="K181" s="6">
        <f t="shared" si="62"/>
        <v>3438000</v>
      </c>
    </row>
    <row r="182" spans="1:11" ht="12.75">
      <c r="A182" s="24" t="s">
        <v>29</v>
      </c>
      <c r="B182" s="25" t="s">
        <v>129</v>
      </c>
      <c r="C182" s="26">
        <v>0</v>
      </c>
      <c r="D182" s="26">
        <v>0</v>
      </c>
      <c r="E182" s="6">
        <f t="shared" si="60"/>
        <v>0</v>
      </c>
      <c r="F182" s="27">
        <v>60000</v>
      </c>
      <c r="G182" s="27">
        <v>0</v>
      </c>
      <c r="H182" s="6">
        <f t="shared" si="61"/>
        <v>60000</v>
      </c>
      <c r="I182" s="6">
        <f t="shared" si="62"/>
        <v>60000</v>
      </c>
      <c r="J182" s="6">
        <f t="shared" si="62"/>
        <v>0</v>
      </c>
      <c r="K182" s="6">
        <f t="shared" si="62"/>
        <v>60000</v>
      </c>
    </row>
    <row r="183" spans="1:11" ht="12.75">
      <c r="A183" s="24" t="s">
        <v>24</v>
      </c>
      <c r="B183" s="28" t="s">
        <v>158</v>
      </c>
      <c r="C183" s="26">
        <v>2760000</v>
      </c>
      <c r="D183" s="26">
        <v>0</v>
      </c>
      <c r="E183" s="6">
        <f t="shared" si="60"/>
        <v>2760000</v>
      </c>
      <c r="F183" s="27">
        <v>100000</v>
      </c>
      <c r="G183" s="27">
        <v>0</v>
      </c>
      <c r="H183" s="6">
        <f t="shared" si="61"/>
        <v>100000</v>
      </c>
      <c r="I183" s="6">
        <f t="shared" si="62"/>
        <v>2860000</v>
      </c>
      <c r="J183" s="6">
        <f t="shared" si="62"/>
        <v>0</v>
      </c>
      <c r="K183" s="6">
        <f t="shared" si="62"/>
        <v>2860000</v>
      </c>
    </row>
    <row r="184" spans="1:11" ht="12.75">
      <c r="A184" s="19">
        <v>60095</v>
      </c>
      <c r="B184" s="20" t="s">
        <v>34</v>
      </c>
      <c r="C184" s="21">
        <v>0</v>
      </c>
      <c r="D184" s="21">
        <v>0</v>
      </c>
      <c r="E184" s="22">
        <f t="shared" si="60"/>
        <v>0</v>
      </c>
      <c r="F184" s="23">
        <f>SUM(F185)</f>
        <v>2000</v>
      </c>
      <c r="G184" s="23">
        <f>SUM(G185)</f>
        <v>0</v>
      </c>
      <c r="H184" s="22">
        <f t="shared" si="61"/>
        <v>2000</v>
      </c>
      <c r="I184" s="22">
        <f t="shared" si="62"/>
        <v>2000</v>
      </c>
      <c r="J184" s="22">
        <f t="shared" si="62"/>
        <v>0</v>
      </c>
      <c r="K184" s="22">
        <f t="shared" si="62"/>
        <v>2000</v>
      </c>
    </row>
    <row r="185" spans="1:11" ht="12.75">
      <c r="A185" s="24" t="s">
        <v>83</v>
      </c>
      <c r="B185" s="25" t="s">
        <v>157</v>
      </c>
      <c r="C185" s="26">
        <v>0</v>
      </c>
      <c r="D185" s="26">
        <v>0</v>
      </c>
      <c r="E185" s="6">
        <f t="shared" si="60"/>
        <v>0</v>
      </c>
      <c r="F185" s="27">
        <v>2000</v>
      </c>
      <c r="G185" s="27">
        <v>0</v>
      </c>
      <c r="H185" s="6">
        <f t="shared" si="61"/>
        <v>2000</v>
      </c>
      <c r="I185" s="6">
        <f t="shared" si="62"/>
        <v>2000</v>
      </c>
      <c r="J185" s="6">
        <f t="shared" si="62"/>
        <v>0</v>
      </c>
      <c r="K185" s="6">
        <f t="shared" si="62"/>
        <v>2000</v>
      </c>
    </row>
    <row r="186" spans="1:11" ht="12.75">
      <c r="A186" s="10" t="s">
        <v>84</v>
      </c>
      <c r="B186" s="11" t="s">
        <v>85</v>
      </c>
      <c r="C186" s="12">
        <v>0</v>
      </c>
      <c r="D186" s="12">
        <v>221650</v>
      </c>
      <c r="E186" s="3">
        <f t="shared" si="60"/>
        <v>221650</v>
      </c>
      <c r="F186" s="12">
        <f>F189</f>
        <v>150000</v>
      </c>
      <c r="G186" s="12">
        <f>G189</f>
        <v>0</v>
      </c>
      <c r="H186" s="3">
        <f t="shared" si="61"/>
        <v>150000</v>
      </c>
      <c r="I186" s="3">
        <f t="shared" si="62"/>
        <v>150000</v>
      </c>
      <c r="J186" s="3">
        <f t="shared" si="62"/>
        <v>221650</v>
      </c>
      <c r="K186" s="3">
        <f t="shared" si="62"/>
        <v>371650</v>
      </c>
    </row>
    <row r="187" spans="1:11" ht="12.75">
      <c r="A187" s="13"/>
      <c r="B187" s="14" t="s">
        <v>15</v>
      </c>
      <c r="C187" s="15"/>
      <c r="D187" s="15"/>
      <c r="E187" s="5"/>
      <c r="F187" s="15"/>
      <c r="G187" s="15"/>
      <c r="H187" s="5"/>
      <c r="I187" s="5"/>
      <c r="J187" s="5"/>
      <c r="K187" s="5"/>
    </row>
    <row r="188" spans="1:11" ht="12.75">
      <c r="A188" s="16"/>
      <c r="B188" s="17" t="s">
        <v>13</v>
      </c>
      <c r="C188" s="18">
        <v>0</v>
      </c>
      <c r="D188" s="18">
        <v>3650</v>
      </c>
      <c r="E188" s="8">
        <f>SUM(C188:D188)</f>
        <v>3650</v>
      </c>
      <c r="F188" s="18">
        <v>0</v>
      </c>
      <c r="G188" s="18">
        <v>0</v>
      </c>
      <c r="H188" s="8">
        <f>F188+G188</f>
        <v>0</v>
      </c>
      <c r="I188" s="8">
        <f aca="true" t="shared" si="63" ref="I188:K191">C188+F188</f>
        <v>0</v>
      </c>
      <c r="J188" s="8">
        <f t="shared" si="63"/>
        <v>3650</v>
      </c>
      <c r="K188" s="8">
        <f t="shared" si="63"/>
        <v>3650</v>
      </c>
    </row>
    <row r="189" spans="1:11" ht="12.75">
      <c r="A189" s="19">
        <v>71013</v>
      </c>
      <c r="B189" s="20" t="s">
        <v>86</v>
      </c>
      <c r="C189" s="21">
        <v>0</v>
      </c>
      <c r="D189" s="21">
        <v>90000</v>
      </c>
      <c r="E189" s="22">
        <f>SUM(C189:D189)</f>
        <v>90000</v>
      </c>
      <c r="F189" s="23">
        <f>SUM(F190:F190)</f>
        <v>150000</v>
      </c>
      <c r="G189" s="23">
        <f>SUM(G190:G190)</f>
        <v>0</v>
      </c>
      <c r="H189" s="22">
        <f>F189+G189</f>
        <v>150000</v>
      </c>
      <c r="I189" s="22">
        <f t="shared" si="63"/>
        <v>150000</v>
      </c>
      <c r="J189" s="22">
        <f t="shared" si="63"/>
        <v>90000</v>
      </c>
      <c r="K189" s="22">
        <f t="shared" si="63"/>
        <v>240000</v>
      </c>
    </row>
    <row r="190" spans="1:11" ht="12.75">
      <c r="A190" s="32" t="s">
        <v>29</v>
      </c>
      <c r="B190" s="28" t="s">
        <v>129</v>
      </c>
      <c r="C190" s="29">
        <v>0</v>
      </c>
      <c r="D190" s="29">
        <v>90000</v>
      </c>
      <c r="E190" s="30">
        <f>SUM(C190:D190)</f>
        <v>90000</v>
      </c>
      <c r="F190" s="31">
        <v>150000</v>
      </c>
      <c r="G190" s="31">
        <v>0</v>
      </c>
      <c r="H190" s="30">
        <f>F190+G190</f>
        <v>150000</v>
      </c>
      <c r="I190" s="30">
        <f t="shared" si="63"/>
        <v>150000</v>
      </c>
      <c r="J190" s="30">
        <f t="shared" si="63"/>
        <v>90000</v>
      </c>
      <c r="K190" s="30">
        <f t="shared" si="63"/>
        <v>240000</v>
      </c>
    </row>
    <row r="191" spans="1:11" ht="12.75">
      <c r="A191" s="10" t="s">
        <v>58</v>
      </c>
      <c r="B191" s="11" t="s">
        <v>59</v>
      </c>
      <c r="C191" s="12">
        <v>111000</v>
      </c>
      <c r="D191" s="12">
        <v>4390000</v>
      </c>
      <c r="E191" s="3">
        <f>SUM(C191:D191)</f>
        <v>4501000</v>
      </c>
      <c r="F191" s="12">
        <f>F194</f>
        <v>0</v>
      </c>
      <c r="G191" s="12">
        <f>G194</f>
        <v>0</v>
      </c>
      <c r="H191" s="3">
        <f>F191+G191</f>
        <v>0</v>
      </c>
      <c r="I191" s="3">
        <f t="shared" si="63"/>
        <v>111000</v>
      </c>
      <c r="J191" s="3">
        <f t="shared" si="63"/>
        <v>4390000</v>
      </c>
      <c r="K191" s="3">
        <f t="shared" si="63"/>
        <v>4501000</v>
      </c>
    </row>
    <row r="192" spans="1:11" ht="12.75">
      <c r="A192" s="13"/>
      <c r="B192" s="14" t="s">
        <v>15</v>
      </c>
      <c r="C192" s="15"/>
      <c r="D192" s="15"/>
      <c r="E192" s="5"/>
      <c r="F192" s="15"/>
      <c r="G192" s="15"/>
      <c r="H192" s="5"/>
      <c r="I192" s="5"/>
      <c r="J192" s="5"/>
      <c r="K192" s="5"/>
    </row>
    <row r="193" spans="1:11" ht="12.75">
      <c r="A193" s="13"/>
      <c r="B193" s="14" t="s">
        <v>13</v>
      </c>
      <c r="C193" s="15">
        <v>0</v>
      </c>
      <c r="D193" s="15">
        <v>0</v>
      </c>
      <c r="E193" s="5">
        <f aca="true" t="shared" si="64" ref="E193:E208">SUM(C193:D193)</f>
        <v>0</v>
      </c>
      <c r="F193" s="15">
        <v>0</v>
      </c>
      <c r="G193" s="15">
        <v>0</v>
      </c>
      <c r="H193" s="5">
        <f aca="true" t="shared" si="65" ref="H193:H208">F193+G193</f>
        <v>0</v>
      </c>
      <c r="I193" s="5">
        <f aca="true" t="shared" si="66" ref="I193:I208">C193+F193</f>
        <v>0</v>
      </c>
      <c r="J193" s="5">
        <f aca="true" t="shared" si="67" ref="J193:J208">D193+G193</f>
        <v>0</v>
      </c>
      <c r="K193" s="5">
        <f aca="true" t="shared" si="68" ref="K193:K208">E193+H193</f>
        <v>0</v>
      </c>
    </row>
    <row r="194" spans="1:11" ht="12.75">
      <c r="A194" s="19">
        <v>75411</v>
      </c>
      <c r="B194" s="20" t="s">
        <v>90</v>
      </c>
      <c r="C194" s="21">
        <v>100000</v>
      </c>
      <c r="D194" s="21">
        <v>4390000</v>
      </c>
      <c r="E194" s="22">
        <f t="shared" si="64"/>
        <v>4490000</v>
      </c>
      <c r="F194" s="23">
        <f>SUM(F195:F208)</f>
        <v>0</v>
      </c>
      <c r="G194" s="23">
        <f>SUM(G195:G208)</f>
        <v>0</v>
      </c>
      <c r="H194" s="22">
        <f t="shared" si="65"/>
        <v>0</v>
      </c>
      <c r="I194" s="22">
        <f t="shared" si="66"/>
        <v>100000</v>
      </c>
      <c r="J194" s="22">
        <f t="shared" si="67"/>
        <v>4390000</v>
      </c>
      <c r="K194" s="22">
        <f t="shared" si="68"/>
        <v>4490000</v>
      </c>
    </row>
    <row r="195" spans="1:11" ht="12.75">
      <c r="A195" s="24" t="s">
        <v>51</v>
      </c>
      <c r="B195" s="44" t="s">
        <v>137</v>
      </c>
      <c r="C195" s="26">
        <v>0</v>
      </c>
      <c r="D195" s="26">
        <v>610000</v>
      </c>
      <c r="E195" s="6">
        <f t="shared" si="64"/>
        <v>610000</v>
      </c>
      <c r="F195" s="27">
        <v>0</v>
      </c>
      <c r="G195" s="27">
        <v>-45000</v>
      </c>
      <c r="H195" s="6">
        <f t="shared" si="65"/>
        <v>-45000</v>
      </c>
      <c r="I195" s="6">
        <f t="shared" si="66"/>
        <v>0</v>
      </c>
      <c r="J195" s="6">
        <f t="shared" si="67"/>
        <v>565000</v>
      </c>
      <c r="K195" s="6">
        <f t="shared" si="68"/>
        <v>565000</v>
      </c>
    </row>
    <row r="196" spans="1:11" ht="12.75">
      <c r="A196" s="24" t="s">
        <v>52</v>
      </c>
      <c r="B196" s="25" t="s">
        <v>136</v>
      </c>
      <c r="C196" s="26">
        <v>0</v>
      </c>
      <c r="D196" s="26">
        <v>8400</v>
      </c>
      <c r="E196" s="6">
        <f t="shared" si="64"/>
        <v>8400</v>
      </c>
      <c r="F196" s="27">
        <v>0</v>
      </c>
      <c r="G196" s="27">
        <v>762</v>
      </c>
      <c r="H196" s="6">
        <f t="shared" si="65"/>
        <v>762</v>
      </c>
      <c r="I196" s="6">
        <f t="shared" si="66"/>
        <v>0</v>
      </c>
      <c r="J196" s="6">
        <f t="shared" si="67"/>
        <v>9162</v>
      </c>
      <c r="K196" s="6">
        <f t="shared" si="68"/>
        <v>9162</v>
      </c>
    </row>
    <row r="197" spans="1:11" ht="12.75">
      <c r="A197" s="24" t="s">
        <v>91</v>
      </c>
      <c r="B197" s="25" t="s">
        <v>150</v>
      </c>
      <c r="C197" s="26">
        <v>0</v>
      </c>
      <c r="D197" s="26">
        <v>15600</v>
      </c>
      <c r="E197" s="6">
        <f t="shared" si="64"/>
        <v>15600</v>
      </c>
      <c r="F197" s="27">
        <v>0</v>
      </c>
      <c r="G197" s="27">
        <v>600</v>
      </c>
      <c r="H197" s="6">
        <f t="shared" si="65"/>
        <v>600</v>
      </c>
      <c r="I197" s="6">
        <f t="shared" si="66"/>
        <v>0</v>
      </c>
      <c r="J197" s="6">
        <f t="shared" si="67"/>
        <v>16200</v>
      </c>
      <c r="K197" s="6">
        <f t="shared" si="68"/>
        <v>16200</v>
      </c>
    </row>
    <row r="198" spans="1:11" ht="12.75">
      <c r="A198" s="24" t="s">
        <v>40</v>
      </c>
      <c r="B198" s="25" t="s">
        <v>131</v>
      </c>
      <c r="C198" s="26">
        <v>0</v>
      </c>
      <c r="D198" s="26">
        <v>2000</v>
      </c>
      <c r="E198" s="6">
        <f t="shared" si="64"/>
        <v>2000</v>
      </c>
      <c r="F198" s="27">
        <f>SUM(F199:F201)</f>
        <v>0</v>
      </c>
      <c r="G198" s="27">
        <v>4</v>
      </c>
      <c r="H198" s="6">
        <f t="shared" si="65"/>
        <v>4</v>
      </c>
      <c r="I198" s="6">
        <f t="shared" si="66"/>
        <v>0</v>
      </c>
      <c r="J198" s="6">
        <f t="shared" si="67"/>
        <v>2004</v>
      </c>
      <c r="K198" s="6">
        <f t="shared" si="68"/>
        <v>2004</v>
      </c>
    </row>
    <row r="199" spans="1:11" ht="12.75">
      <c r="A199" s="24" t="s">
        <v>92</v>
      </c>
      <c r="B199" s="25" t="s">
        <v>151</v>
      </c>
      <c r="C199" s="26">
        <v>0</v>
      </c>
      <c r="D199" s="26">
        <v>2809000</v>
      </c>
      <c r="E199" s="6">
        <f t="shared" si="64"/>
        <v>2809000</v>
      </c>
      <c r="F199" s="27">
        <v>0</v>
      </c>
      <c r="G199" s="27">
        <v>111000</v>
      </c>
      <c r="H199" s="6">
        <f t="shared" si="65"/>
        <v>111000</v>
      </c>
      <c r="I199" s="6">
        <f t="shared" si="66"/>
        <v>0</v>
      </c>
      <c r="J199" s="6">
        <f t="shared" si="67"/>
        <v>2920000</v>
      </c>
      <c r="K199" s="6">
        <f t="shared" si="68"/>
        <v>2920000</v>
      </c>
    </row>
    <row r="200" spans="1:11" ht="12.75">
      <c r="A200" s="24" t="s">
        <v>93</v>
      </c>
      <c r="B200" s="25" t="s">
        <v>152</v>
      </c>
      <c r="C200" s="26">
        <v>0</v>
      </c>
      <c r="D200" s="26">
        <v>130000</v>
      </c>
      <c r="E200" s="6">
        <f t="shared" si="64"/>
        <v>130000</v>
      </c>
      <c r="F200" s="27">
        <v>0</v>
      </c>
      <c r="G200" s="27">
        <v>-15000</v>
      </c>
      <c r="H200" s="6">
        <f t="shared" si="65"/>
        <v>-15000</v>
      </c>
      <c r="I200" s="6">
        <f t="shared" si="66"/>
        <v>0</v>
      </c>
      <c r="J200" s="6">
        <f t="shared" si="67"/>
        <v>115000</v>
      </c>
      <c r="K200" s="6">
        <f t="shared" si="68"/>
        <v>115000</v>
      </c>
    </row>
    <row r="201" spans="1:11" ht="12.75">
      <c r="A201" s="24" t="s">
        <v>94</v>
      </c>
      <c r="B201" s="25" t="s">
        <v>153</v>
      </c>
      <c r="C201" s="26">
        <v>0</v>
      </c>
      <c r="D201" s="26">
        <v>43000</v>
      </c>
      <c r="E201" s="6">
        <f t="shared" si="64"/>
        <v>43000</v>
      </c>
      <c r="F201" s="27">
        <v>0</v>
      </c>
      <c r="G201" s="27">
        <v>-3522</v>
      </c>
      <c r="H201" s="6">
        <f t="shared" si="65"/>
        <v>-3522</v>
      </c>
      <c r="I201" s="6">
        <f t="shared" si="66"/>
        <v>0</v>
      </c>
      <c r="J201" s="6">
        <f t="shared" si="67"/>
        <v>39478</v>
      </c>
      <c r="K201" s="6">
        <f t="shared" si="68"/>
        <v>39478</v>
      </c>
    </row>
    <row r="202" spans="1:11" ht="12.75">
      <c r="A202" s="24" t="s">
        <v>23</v>
      </c>
      <c r="B202" s="25" t="s">
        <v>134</v>
      </c>
      <c r="C202" s="26">
        <v>100000</v>
      </c>
      <c r="D202" s="26">
        <v>146500</v>
      </c>
      <c r="E202" s="6">
        <f t="shared" si="64"/>
        <v>246500</v>
      </c>
      <c r="F202" s="27">
        <f>SUM(F203:F205)</f>
        <v>0</v>
      </c>
      <c r="G202" s="27">
        <v>-27677</v>
      </c>
      <c r="H202" s="6">
        <f t="shared" si="65"/>
        <v>-27677</v>
      </c>
      <c r="I202" s="6">
        <f t="shared" si="66"/>
        <v>100000</v>
      </c>
      <c r="J202" s="6">
        <f t="shared" si="67"/>
        <v>118823</v>
      </c>
      <c r="K202" s="6">
        <f t="shared" si="68"/>
        <v>218823</v>
      </c>
    </row>
    <row r="203" spans="1:11" ht="12.75">
      <c r="A203" s="24" t="s">
        <v>35</v>
      </c>
      <c r="B203" s="25" t="s">
        <v>130</v>
      </c>
      <c r="C203" s="26">
        <v>0</v>
      </c>
      <c r="D203" s="26">
        <v>50000</v>
      </c>
      <c r="E203" s="6">
        <f t="shared" si="64"/>
        <v>50000</v>
      </c>
      <c r="F203" s="27">
        <v>0</v>
      </c>
      <c r="G203" s="27">
        <v>-15000</v>
      </c>
      <c r="H203" s="6">
        <f t="shared" si="65"/>
        <v>-15000</v>
      </c>
      <c r="I203" s="6">
        <f t="shared" si="66"/>
        <v>0</v>
      </c>
      <c r="J203" s="6">
        <f t="shared" si="67"/>
        <v>35000</v>
      </c>
      <c r="K203" s="6">
        <f t="shared" si="68"/>
        <v>35000</v>
      </c>
    </row>
    <row r="204" spans="1:11" ht="12.75">
      <c r="A204" s="24" t="s">
        <v>73</v>
      </c>
      <c r="B204" s="25" t="s">
        <v>138</v>
      </c>
      <c r="C204" s="26">
        <v>0</v>
      </c>
      <c r="D204" s="26">
        <v>10000</v>
      </c>
      <c r="E204" s="6">
        <f t="shared" si="64"/>
        <v>10000</v>
      </c>
      <c r="F204" s="27">
        <v>0</v>
      </c>
      <c r="G204" s="27">
        <v>-2000</v>
      </c>
      <c r="H204" s="6">
        <f t="shared" si="65"/>
        <v>-2000</v>
      </c>
      <c r="I204" s="6">
        <f t="shared" si="66"/>
        <v>0</v>
      </c>
      <c r="J204" s="6">
        <f t="shared" si="67"/>
        <v>8000</v>
      </c>
      <c r="K204" s="6">
        <f t="shared" si="68"/>
        <v>8000</v>
      </c>
    </row>
    <row r="205" spans="1:11" ht="12.75">
      <c r="A205" s="24" t="s">
        <v>45</v>
      </c>
      <c r="B205" s="25" t="s">
        <v>132</v>
      </c>
      <c r="C205" s="26">
        <v>0</v>
      </c>
      <c r="D205" s="26">
        <v>2000</v>
      </c>
      <c r="E205" s="6">
        <f t="shared" si="64"/>
        <v>2000</v>
      </c>
      <c r="F205" s="27">
        <f>SUM(F206:F208)</f>
        <v>0</v>
      </c>
      <c r="G205" s="27">
        <v>-308</v>
      </c>
      <c r="H205" s="6">
        <f t="shared" si="65"/>
        <v>-308</v>
      </c>
      <c r="I205" s="6">
        <f t="shared" si="66"/>
        <v>0</v>
      </c>
      <c r="J205" s="6">
        <f t="shared" si="67"/>
        <v>1692</v>
      </c>
      <c r="K205" s="6">
        <f t="shared" si="68"/>
        <v>1692</v>
      </c>
    </row>
    <row r="206" spans="1:11" ht="12.75">
      <c r="A206" s="24" t="s">
        <v>95</v>
      </c>
      <c r="B206" s="25" t="s">
        <v>154</v>
      </c>
      <c r="C206" s="26">
        <v>0</v>
      </c>
      <c r="D206" s="26">
        <v>16500</v>
      </c>
      <c r="E206" s="6">
        <f t="shared" si="64"/>
        <v>16500</v>
      </c>
      <c r="F206" s="27">
        <v>0</v>
      </c>
      <c r="G206" s="27">
        <v>-953</v>
      </c>
      <c r="H206" s="6">
        <f t="shared" si="65"/>
        <v>-953</v>
      </c>
      <c r="I206" s="6">
        <f t="shared" si="66"/>
        <v>0</v>
      </c>
      <c r="J206" s="6">
        <f t="shared" si="67"/>
        <v>15547</v>
      </c>
      <c r="K206" s="6">
        <f t="shared" si="68"/>
        <v>15547</v>
      </c>
    </row>
    <row r="207" spans="1:11" ht="12.75">
      <c r="A207" s="24" t="s">
        <v>96</v>
      </c>
      <c r="B207" s="25" t="s">
        <v>155</v>
      </c>
      <c r="C207" s="26">
        <v>0</v>
      </c>
      <c r="D207" s="26">
        <v>5000</v>
      </c>
      <c r="E207" s="6">
        <f t="shared" si="64"/>
        <v>5000</v>
      </c>
      <c r="F207" s="27">
        <v>0</v>
      </c>
      <c r="G207" s="27">
        <v>-1580</v>
      </c>
      <c r="H207" s="6">
        <f t="shared" si="65"/>
        <v>-1580</v>
      </c>
      <c r="I207" s="6">
        <f t="shared" si="66"/>
        <v>0</v>
      </c>
      <c r="J207" s="6">
        <f t="shared" si="67"/>
        <v>3420</v>
      </c>
      <c r="K207" s="6">
        <f t="shared" si="68"/>
        <v>3420</v>
      </c>
    </row>
    <row r="208" spans="1:11" ht="12.75">
      <c r="A208" s="32" t="s">
        <v>97</v>
      </c>
      <c r="B208" s="28" t="s">
        <v>156</v>
      </c>
      <c r="C208" s="29">
        <v>0</v>
      </c>
      <c r="D208" s="29">
        <v>2000</v>
      </c>
      <c r="E208" s="30">
        <f t="shared" si="64"/>
        <v>2000</v>
      </c>
      <c r="F208" s="31">
        <v>0</v>
      </c>
      <c r="G208" s="31">
        <v>-1326</v>
      </c>
      <c r="H208" s="30">
        <f t="shared" si="65"/>
        <v>-1326</v>
      </c>
      <c r="I208" s="30">
        <f t="shared" si="66"/>
        <v>0</v>
      </c>
      <c r="J208" s="30">
        <f t="shared" si="67"/>
        <v>674</v>
      </c>
      <c r="K208" s="30">
        <f t="shared" si="68"/>
        <v>674</v>
      </c>
    </row>
    <row r="209" spans="1:11" ht="12.75">
      <c r="A209" s="13" t="s">
        <v>26</v>
      </c>
      <c r="B209" s="14" t="s">
        <v>27</v>
      </c>
      <c r="C209" s="15">
        <v>25035330</v>
      </c>
      <c r="D209" s="15">
        <v>119401</v>
      </c>
      <c r="E209" s="5">
        <f>SUM(C209:D209)</f>
        <v>25154731</v>
      </c>
      <c r="F209" s="15">
        <f>F212+F215+F218+F228+F232+F237+F241</f>
        <v>31000</v>
      </c>
      <c r="G209" s="15">
        <f>G212+G215+G218+G228+G232+G237+G241</f>
        <v>0</v>
      </c>
      <c r="H209" s="5">
        <f>F209+G209</f>
        <v>31000</v>
      </c>
      <c r="I209" s="5">
        <f>C209+F209</f>
        <v>25066330</v>
      </c>
      <c r="J209" s="5">
        <f>D209+G209</f>
        <v>119401</v>
      </c>
      <c r="K209" s="5">
        <f>E209+H209</f>
        <v>25185731</v>
      </c>
    </row>
    <row r="210" spans="1:11" ht="12.75">
      <c r="A210" s="13"/>
      <c r="B210" s="14" t="s">
        <v>15</v>
      </c>
      <c r="C210" s="15"/>
      <c r="D210" s="15"/>
      <c r="E210" s="5"/>
      <c r="F210" s="15"/>
      <c r="G210" s="15"/>
      <c r="H210" s="5"/>
      <c r="I210" s="5"/>
      <c r="J210" s="5"/>
      <c r="K210" s="5"/>
    </row>
    <row r="211" spans="1:11" ht="12.75">
      <c r="A211" s="13"/>
      <c r="B211" s="14" t="s">
        <v>13</v>
      </c>
      <c r="C211" s="15">
        <v>85000</v>
      </c>
      <c r="D211" s="15">
        <v>0</v>
      </c>
      <c r="E211" s="5">
        <f aca="true" t="shared" si="69" ref="E211:E236">SUM(C211:D211)</f>
        <v>85000</v>
      </c>
      <c r="F211" s="15">
        <v>0</v>
      </c>
      <c r="G211" s="15">
        <v>0</v>
      </c>
      <c r="H211" s="5">
        <f aca="true" t="shared" si="70" ref="H211:H218">F211+G211</f>
        <v>0</v>
      </c>
      <c r="I211" s="5">
        <f aca="true" t="shared" si="71" ref="I211:I243">C211+F211</f>
        <v>85000</v>
      </c>
      <c r="J211" s="5">
        <f aca="true" t="shared" si="72" ref="J211:J243">D211+G211</f>
        <v>0</v>
      </c>
      <c r="K211" s="5">
        <f aca="true" t="shared" si="73" ref="K211:K218">E211+H211</f>
        <v>85000</v>
      </c>
    </row>
    <row r="212" spans="1:11" ht="12.75">
      <c r="A212" s="19">
        <v>80102</v>
      </c>
      <c r="B212" s="20" t="s">
        <v>114</v>
      </c>
      <c r="C212" s="21">
        <v>1938800</v>
      </c>
      <c r="D212" s="21">
        <v>0</v>
      </c>
      <c r="E212" s="22">
        <f t="shared" si="69"/>
        <v>1938800</v>
      </c>
      <c r="F212" s="23">
        <f>SUM(F213:F214)</f>
        <v>0</v>
      </c>
      <c r="G212" s="23">
        <f>SUM(G213:G214)</f>
        <v>0</v>
      </c>
      <c r="H212" s="22">
        <f t="shared" si="70"/>
        <v>0</v>
      </c>
      <c r="I212" s="22">
        <f t="shared" si="71"/>
        <v>1938800</v>
      </c>
      <c r="J212" s="22">
        <f t="shared" si="72"/>
        <v>0</v>
      </c>
      <c r="K212" s="22">
        <f t="shared" si="73"/>
        <v>1938800</v>
      </c>
    </row>
    <row r="213" spans="1:11" ht="12.75">
      <c r="A213" s="24" t="s">
        <v>52</v>
      </c>
      <c r="B213" s="25" t="s">
        <v>136</v>
      </c>
      <c r="C213" s="26">
        <v>1276500</v>
      </c>
      <c r="D213" s="26">
        <v>0</v>
      </c>
      <c r="E213" s="6">
        <f t="shared" si="69"/>
        <v>1276500</v>
      </c>
      <c r="F213" s="27">
        <v>7914</v>
      </c>
      <c r="G213" s="27">
        <v>0</v>
      </c>
      <c r="H213" s="6">
        <f t="shared" si="70"/>
        <v>7914</v>
      </c>
      <c r="I213" s="6">
        <f t="shared" si="71"/>
        <v>1284414</v>
      </c>
      <c r="J213" s="6">
        <f t="shared" si="72"/>
        <v>0</v>
      </c>
      <c r="K213" s="6">
        <f t="shared" si="73"/>
        <v>1284414</v>
      </c>
    </row>
    <row r="214" spans="1:11" ht="12.75">
      <c r="A214" s="24" t="s">
        <v>40</v>
      </c>
      <c r="B214" s="25" t="s">
        <v>131</v>
      </c>
      <c r="C214" s="26">
        <v>121900</v>
      </c>
      <c r="D214" s="26">
        <v>0</v>
      </c>
      <c r="E214" s="6">
        <f t="shared" si="69"/>
        <v>121900</v>
      </c>
      <c r="F214" s="27">
        <v>-7914</v>
      </c>
      <c r="G214" s="27">
        <v>0</v>
      </c>
      <c r="H214" s="6">
        <f t="shared" si="70"/>
        <v>-7914</v>
      </c>
      <c r="I214" s="6">
        <f t="shared" si="71"/>
        <v>113986</v>
      </c>
      <c r="J214" s="6">
        <f t="shared" si="72"/>
        <v>0</v>
      </c>
      <c r="K214" s="6">
        <f t="shared" si="73"/>
        <v>113986</v>
      </c>
    </row>
    <row r="215" spans="1:11" ht="12.75">
      <c r="A215" s="19">
        <v>80111</v>
      </c>
      <c r="B215" s="20" t="s">
        <v>115</v>
      </c>
      <c r="C215" s="21">
        <v>780300</v>
      </c>
      <c r="D215" s="21">
        <v>0</v>
      </c>
      <c r="E215" s="22">
        <f t="shared" si="69"/>
        <v>780300</v>
      </c>
      <c r="F215" s="23">
        <f>SUM(F216:F217)</f>
        <v>0</v>
      </c>
      <c r="G215" s="23">
        <f>SUM(G216:G217)</f>
        <v>0</v>
      </c>
      <c r="H215" s="22">
        <f t="shared" si="70"/>
        <v>0</v>
      </c>
      <c r="I215" s="22">
        <f t="shared" si="71"/>
        <v>780300</v>
      </c>
      <c r="J215" s="22">
        <f t="shared" si="72"/>
        <v>0</v>
      </c>
      <c r="K215" s="22">
        <f t="shared" si="73"/>
        <v>780300</v>
      </c>
    </row>
    <row r="216" spans="1:11" ht="12.75">
      <c r="A216" s="24" t="s">
        <v>52</v>
      </c>
      <c r="B216" s="25" t="s">
        <v>136</v>
      </c>
      <c r="C216" s="26">
        <v>541700</v>
      </c>
      <c r="D216" s="26">
        <v>0</v>
      </c>
      <c r="E216" s="6">
        <f t="shared" si="69"/>
        <v>541700</v>
      </c>
      <c r="F216" s="27">
        <v>127</v>
      </c>
      <c r="G216" s="27">
        <v>0</v>
      </c>
      <c r="H216" s="6">
        <f t="shared" si="70"/>
        <v>127</v>
      </c>
      <c r="I216" s="6">
        <f t="shared" si="71"/>
        <v>541827</v>
      </c>
      <c r="J216" s="6">
        <f t="shared" si="72"/>
        <v>0</v>
      </c>
      <c r="K216" s="6">
        <f t="shared" si="73"/>
        <v>541827</v>
      </c>
    </row>
    <row r="217" spans="1:11" ht="12.75">
      <c r="A217" s="24" t="s">
        <v>40</v>
      </c>
      <c r="B217" s="25" t="s">
        <v>131</v>
      </c>
      <c r="C217" s="26">
        <v>52700</v>
      </c>
      <c r="D217" s="26">
        <v>0</v>
      </c>
      <c r="E217" s="6">
        <f t="shared" si="69"/>
        <v>52700</v>
      </c>
      <c r="F217" s="27">
        <v>-127</v>
      </c>
      <c r="G217" s="27">
        <v>0</v>
      </c>
      <c r="H217" s="6">
        <f t="shared" si="70"/>
        <v>-127</v>
      </c>
      <c r="I217" s="6">
        <f t="shared" si="71"/>
        <v>52573</v>
      </c>
      <c r="J217" s="6">
        <f t="shared" si="72"/>
        <v>0</v>
      </c>
      <c r="K217" s="6">
        <f t="shared" si="73"/>
        <v>52573</v>
      </c>
    </row>
    <row r="218" spans="1:11" ht="12.75">
      <c r="A218" s="19">
        <v>80120</v>
      </c>
      <c r="B218" s="20" t="s">
        <v>71</v>
      </c>
      <c r="C218" s="21">
        <v>8785914</v>
      </c>
      <c r="D218" s="21">
        <v>0</v>
      </c>
      <c r="E218" s="22">
        <f t="shared" si="69"/>
        <v>8785914</v>
      </c>
      <c r="F218" s="23">
        <f>SUM(F219:F227)</f>
        <v>1943</v>
      </c>
      <c r="G218" s="23">
        <f>SUM(G219:G227)</f>
        <v>0</v>
      </c>
      <c r="H218" s="22">
        <f t="shared" si="70"/>
        <v>1943</v>
      </c>
      <c r="I218" s="22">
        <f t="shared" si="71"/>
        <v>8787857</v>
      </c>
      <c r="J218" s="22">
        <f t="shared" si="72"/>
        <v>0</v>
      </c>
      <c r="K218" s="22">
        <f t="shared" si="73"/>
        <v>8787857</v>
      </c>
    </row>
    <row r="219" spans="1:11" ht="12.75">
      <c r="A219" s="24" t="s">
        <v>52</v>
      </c>
      <c r="B219" s="25" t="s">
        <v>136</v>
      </c>
      <c r="C219" s="26">
        <v>5830074</v>
      </c>
      <c r="D219" s="26">
        <v>0</v>
      </c>
      <c r="E219" s="6">
        <f t="shared" si="69"/>
        <v>5830074</v>
      </c>
      <c r="F219" s="27">
        <v>-1320</v>
      </c>
      <c r="G219" s="27">
        <v>0</v>
      </c>
      <c r="H219" s="6">
        <f>F219+G219</f>
        <v>-1320</v>
      </c>
      <c r="I219" s="6">
        <f t="shared" si="71"/>
        <v>5828754</v>
      </c>
      <c r="J219" s="6">
        <f t="shared" si="72"/>
        <v>0</v>
      </c>
      <c r="K219" s="6">
        <f>E219+H219</f>
        <v>5828754</v>
      </c>
    </row>
    <row r="220" spans="1:11" ht="12.75">
      <c r="A220" s="24" t="s">
        <v>40</v>
      </c>
      <c r="B220" s="25" t="s">
        <v>131</v>
      </c>
      <c r="C220" s="26">
        <v>420573</v>
      </c>
      <c r="D220" s="26">
        <v>0</v>
      </c>
      <c r="E220" s="6">
        <f t="shared" si="69"/>
        <v>420573</v>
      </c>
      <c r="F220" s="27">
        <v>-11176</v>
      </c>
      <c r="G220" s="27">
        <v>0</v>
      </c>
      <c r="H220" s="6">
        <f aca="true" t="shared" si="74" ref="H220:H225">F220+G220</f>
        <v>-11176</v>
      </c>
      <c r="I220" s="6">
        <f t="shared" si="71"/>
        <v>409397</v>
      </c>
      <c r="J220" s="6">
        <f t="shared" si="72"/>
        <v>0</v>
      </c>
      <c r="K220" s="6">
        <f aca="true" t="shared" si="75" ref="K220:K242">E220+H220</f>
        <v>409397</v>
      </c>
    </row>
    <row r="221" spans="1:11" ht="12.75">
      <c r="A221" s="24" t="s">
        <v>54</v>
      </c>
      <c r="B221" s="25" t="s">
        <v>144</v>
      </c>
      <c r="C221" s="26">
        <v>143995</v>
      </c>
      <c r="D221" s="26"/>
      <c r="E221" s="6">
        <f t="shared" si="69"/>
        <v>143995</v>
      </c>
      <c r="F221" s="27">
        <v>-1000</v>
      </c>
      <c r="G221" s="27">
        <v>0</v>
      </c>
      <c r="H221" s="6">
        <f t="shared" si="74"/>
        <v>-1000</v>
      </c>
      <c r="I221" s="6">
        <f t="shared" si="71"/>
        <v>142995</v>
      </c>
      <c r="J221" s="6">
        <f t="shared" si="72"/>
        <v>0</v>
      </c>
      <c r="K221" s="6">
        <f t="shared" si="75"/>
        <v>142995</v>
      </c>
    </row>
    <row r="222" spans="1:11" ht="12.75">
      <c r="A222" s="24" t="s">
        <v>88</v>
      </c>
      <c r="B222" s="25" t="s">
        <v>149</v>
      </c>
      <c r="C222" s="26">
        <v>4500</v>
      </c>
      <c r="D222" s="26"/>
      <c r="E222" s="6">
        <f t="shared" si="69"/>
        <v>4500</v>
      </c>
      <c r="F222" s="27">
        <v>300</v>
      </c>
      <c r="G222" s="27">
        <v>0</v>
      </c>
      <c r="H222" s="6">
        <f t="shared" si="74"/>
        <v>300</v>
      </c>
      <c r="I222" s="6">
        <f t="shared" si="71"/>
        <v>4800</v>
      </c>
      <c r="J222" s="6">
        <f t="shared" si="72"/>
        <v>0</v>
      </c>
      <c r="K222" s="6">
        <f t="shared" si="75"/>
        <v>4800</v>
      </c>
    </row>
    <row r="223" spans="1:11" ht="12.75">
      <c r="A223" s="24" t="s">
        <v>44</v>
      </c>
      <c r="B223" s="25" t="s">
        <v>135</v>
      </c>
      <c r="C223" s="26">
        <v>290956</v>
      </c>
      <c r="D223" s="26"/>
      <c r="E223" s="6">
        <f t="shared" si="69"/>
        <v>290956</v>
      </c>
      <c r="F223" s="27">
        <v>1100</v>
      </c>
      <c r="G223" s="27">
        <v>0</v>
      </c>
      <c r="H223" s="6">
        <f t="shared" si="74"/>
        <v>1100</v>
      </c>
      <c r="I223" s="6">
        <f t="shared" si="71"/>
        <v>292056</v>
      </c>
      <c r="J223" s="6">
        <f t="shared" si="72"/>
        <v>0</v>
      </c>
      <c r="K223" s="6">
        <f t="shared" si="75"/>
        <v>292056</v>
      </c>
    </row>
    <row r="224" spans="1:11" ht="12.75">
      <c r="A224" s="24" t="s">
        <v>35</v>
      </c>
      <c r="B224" s="25" t="s">
        <v>130</v>
      </c>
      <c r="C224" s="26">
        <v>146620</v>
      </c>
      <c r="D224" s="26"/>
      <c r="E224" s="6">
        <f t="shared" si="69"/>
        <v>146620</v>
      </c>
      <c r="F224" s="27">
        <v>5600</v>
      </c>
      <c r="G224" s="27">
        <v>0</v>
      </c>
      <c r="H224" s="6">
        <f t="shared" si="74"/>
        <v>5600</v>
      </c>
      <c r="I224" s="6">
        <f t="shared" si="71"/>
        <v>152220</v>
      </c>
      <c r="J224" s="6">
        <f t="shared" si="72"/>
        <v>0</v>
      </c>
      <c r="K224" s="6">
        <f t="shared" si="75"/>
        <v>152220</v>
      </c>
    </row>
    <row r="225" spans="1:11" ht="12.75">
      <c r="A225" s="24" t="s">
        <v>29</v>
      </c>
      <c r="B225" s="25" t="s">
        <v>129</v>
      </c>
      <c r="C225" s="26">
        <v>61306</v>
      </c>
      <c r="D225" s="26">
        <v>0</v>
      </c>
      <c r="E225" s="6">
        <f t="shared" si="69"/>
        <v>61306</v>
      </c>
      <c r="F225" s="27">
        <v>1652</v>
      </c>
      <c r="G225" s="27">
        <v>0</v>
      </c>
      <c r="H225" s="6">
        <f t="shared" si="74"/>
        <v>1652</v>
      </c>
      <c r="I225" s="6">
        <f t="shared" si="71"/>
        <v>62958</v>
      </c>
      <c r="J225" s="6">
        <f t="shared" si="72"/>
        <v>0</v>
      </c>
      <c r="K225" s="6">
        <f t="shared" si="75"/>
        <v>62958</v>
      </c>
    </row>
    <row r="226" spans="1:11" ht="12.75">
      <c r="A226" s="24" t="s">
        <v>45</v>
      </c>
      <c r="B226" s="25" t="s">
        <v>132</v>
      </c>
      <c r="C226" s="26">
        <v>329340</v>
      </c>
      <c r="D226" s="26"/>
      <c r="E226" s="6">
        <f t="shared" si="69"/>
        <v>329340</v>
      </c>
      <c r="F226" s="27">
        <v>3423</v>
      </c>
      <c r="G226" s="27">
        <v>0</v>
      </c>
      <c r="H226" s="6">
        <f aca="true" t="shared" si="76" ref="H226:H243">F226+G226</f>
        <v>3423</v>
      </c>
      <c r="I226" s="6">
        <f t="shared" si="71"/>
        <v>332763</v>
      </c>
      <c r="J226" s="6">
        <f t="shared" si="72"/>
        <v>0</v>
      </c>
      <c r="K226" s="6">
        <f t="shared" si="75"/>
        <v>332763</v>
      </c>
    </row>
    <row r="227" spans="1:11" ht="12.75">
      <c r="A227" s="32" t="s">
        <v>82</v>
      </c>
      <c r="B227" s="28" t="s">
        <v>148</v>
      </c>
      <c r="C227" s="29">
        <v>1194</v>
      </c>
      <c r="D227" s="29"/>
      <c r="E227" s="30">
        <f t="shared" si="69"/>
        <v>1194</v>
      </c>
      <c r="F227" s="31">
        <v>3364</v>
      </c>
      <c r="G227" s="31">
        <v>0</v>
      </c>
      <c r="H227" s="30">
        <f t="shared" si="76"/>
        <v>3364</v>
      </c>
      <c r="I227" s="30">
        <f t="shared" si="71"/>
        <v>4558</v>
      </c>
      <c r="J227" s="30">
        <f t="shared" si="72"/>
        <v>0</v>
      </c>
      <c r="K227" s="30">
        <f t="shared" si="75"/>
        <v>4558</v>
      </c>
    </row>
    <row r="228" spans="1:11" ht="12.75">
      <c r="A228" s="24">
        <v>80123</v>
      </c>
      <c r="B228" s="25" t="s">
        <v>104</v>
      </c>
      <c r="C228" s="26">
        <v>556080</v>
      </c>
      <c r="D228" s="26">
        <v>0</v>
      </c>
      <c r="E228" s="6">
        <f t="shared" si="69"/>
        <v>556080</v>
      </c>
      <c r="F228" s="27">
        <f>SUM(F229:F231)</f>
        <v>24301</v>
      </c>
      <c r="G228" s="27">
        <f>SUM(G229:G231)</f>
        <v>0</v>
      </c>
      <c r="H228" s="6">
        <f t="shared" si="76"/>
        <v>24301</v>
      </c>
      <c r="I228" s="6">
        <f t="shared" si="71"/>
        <v>580381</v>
      </c>
      <c r="J228" s="6">
        <f t="shared" si="72"/>
        <v>0</v>
      </c>
      <c r="K228" s="6">
        <f t="shared" si="75"/>
        <v>580381</v>
      </c>
    </row>
    <row r="229" spans="1:11" ht="12.75">
      <c r="A229" s="24" t="s">
        <v>40</v>
      </c>
      <c r="B229" s="25" t="s">
        <v>131</v>
      </c>
      <c r="C229" s="26">
        <v>12700</v>
      </c>
      <c r="D229" s="26">
        <v>0</v>
      </c>
      <c r="E229" s="6">
        <f t="shared" si="69"/>
        <v>12700</v>
      </c>
      <c r="F229" s="27">
        <v>-547</v>
      </c>
      <c r="G229" s="27">
        <v>0</v>
      </c>
      <c r="H229" s="6">
        <f t="shared" si="76"/>
        <v>-547</v>
      </c>
      <c r="I229" s="6">
        <f t="shared" si="71"/>
        <v>12153</v>
      </c>
      <c r="J229" s="6">
        <f t="shared" si="72"/>
        <v>0</v>
      </c>
      <c r="K229" s="6">
        <f t="shared" si="75"/>
        <v>12153</v>
      </c>
    </row>
    <row r="230" spans="1:11" ht="12.75">
      <c r="A230" s="24" t="s">
        <v>23</v>
      </c>
      <c r="B230" s="25" t="s">
        <v>134</v>
      </c>
      <c r="C230" s="26">
        <v>4500</v>
      </c>
      <c r="D230" s="26">
        <v>0</v>
      </c>
      <c r="E230" s="6">
        <f t="shared" si="69"/>
        <v>4500</v>
      </c>
      <c r="F230" s="27">
        <v>25000</v>
      </c>
      <c r="G230" s="27">
        <v>0</v>
      </c>
      <c r="H230" s="6">
        <f t="shared" si="76"/>
        <v>25000</v>
      </c>
      <c r="I230" s="6">
        <f t="shared" si="71"/>
        <v>29500</v>
      </c>
      <c r="J230" s="6">
        <f t="shared" si="72"/>
        <v>0</v>
      </c>
      <c r="K230" s="6">
        <f t="shared" si="75"/>
        <v>29500</v>
      </c>
    </row>
    <row r="231" spans="1:11" ht="12.75">
      <c r="A231" s="24" t="s">
        <v>45</v>
      </c>
      <c r="B231" s="25" t="s">
        <v>132</v>
      </c>
      <c r="C231" s="26">
        <v>26800</v>
      </c>
      <c r="D231" s="26">
        <v>0</v>
      </c>
      <c r="E231" s="6">
        <f t="shared" si="69"/>
        <v>26800</v>
      </c>
      <c r="F231" s="27">
        <v>-152</v>
      </c>
      <c r="G231" s="27">
        <v>0</v>
      </c>
      <c r="H231" s="6">
        <f t="shared" si="76"/>
        <v>-152</v>
      </c>
      <c r="I231" s="6">
        <f t="shared" si="71"/>
        <v>26648</v>
      </c>
      <c r="J231" s="6">
        <f t="shared" si="72"/>
        <v>0</v>
      </c>
      <c r="K231" s="6">
        <f t="shared" si="75"/>
        <v>26648</v>
      </c>
    </row>
    <row r="232" spans="1:11" ht="12.75">
      <c r="A232" s="19">
        <v>80130</v>
      </c>
      <c r="B232" s="20" t="s">
        <v>69</v>
      </c>
      <c r="C232" s="21">
        <v>11065126</v>
      </c>
      <c r="D232" s="21">
        <v>0</v>
      </c>
      <c r="E232" s="22">
        <f t="shared" si="69"/>
        <v>11065126</v>
      </c>
      <c r="F232" s="23">
        <f>SUM(F233:F236)</f>
        <v>4745</v>
      </c>
      <c r="G232" s="23">
        <f>SUM(G233:G236)</f>
        <v>0</v>
      </c>
      <c r="H232" s="22">
        <f t="shared" si="76"/>
        <v>4745</v>
      </c>
      <c r="I232" s="22">
        <f t="shared" si="71"/>
        <v>11069871</v>
      </c>
      <c r="J232" s="22">
        <f t="shared" si="72"/>
        <v>0</v>
      </c>
      <c r="K232" s="22">
        <f t="shared" si="75"/>
        <v>11069871</v>
      </c>
    </row>
    <row r="233" spans="1:11" ht="12.75">
      <c r="A233" s="24" t="s">
        <v>52</v>
      </c>
      <c r="B233" s="25" t="s">
        <v>136</v>
      </c>
      <c r="C233" s="26">
        <v>6694269</v>
      </c>
      <c r="D233" s="26">
        <v>0</v>
      </c>
      <c r="E233" s="6">
        <f t="shared" si="69"/>
        <v>6694269</v>
      </c>
      <c r="F233" s="27">
        <v>31783</v>
      </c>
      <c r="G233" s="27">
        <v>0</v>
      </c>
      <c r="H233" s="6">
        <f t="shared" si="76"/>
        <v>31783</v>
      </c>
      <c r="I233" s="6">
        <f t="shared" si="71"/>
        <v>6726052</v>
      </c>
      <c r="J233" s="6">
        <f t="shared" si="72"/>
        <v>0</v>
      </c>
      <c r="K233" s="6">
        <f t="shared" si="75"/>
        <v>6726052</v>
      </c>
    </row>
    <row r="234" spans="1:11" ht="12.75">
      <c r="A234" s="24" t="s">
        <v>40</v>
      </c>
      <c r="B234" s="25" t="s">
        <v>131</v>
      </c>
      <c r="C234" s="26">
        <v>569142</v>
      </c>
      <c r="D234" s="26">
        <v>0</v>
      </c>
      <c r="E234" s="6">
        <f t="shared" si="69"/>
        <v>569142</v>
      </c>
      <c r="F234" s="27">
        <v>-2989</v>
      </c>
      <c r="G234" s="27">
        <v>0</v>
      </c>
      <c r="H234" s="6">
        <f t="shared" si="76"/>
        <v>-2989</v>
      </c>
      <c r="I234" s="6">
        <f t="shared" si="71"/>
        <v>566153</v>
      </c>
      <c r="J234" s="6">
        <f t="shared" si="72"/>
        <v>0</v>
      </c>
      <c r="K234" s="6">
        <f t="shared" si="75"/>
        <v>566153</v>
      </c>
    </row>
    <row r="235" spans="1:11" ht="12.75">
      <c r="A235" s="24" t="s">
        <v>57</v>
      </c>
      <c r="B235" s="25" t="s">
        <v>142</v>
      </c>
      <c r="C235" s="26">
        <v>7000</v>
      </c>
      <c r="D235" s="26">
        <v>0</v>
      </c>
      <c r="E235" s="6">
        <f t="shared" si="69"/>
        <v>7000</v>
      </c>
      <c r="F235" s="27">
        <v>2000</v>
      </c>
      <c r="G235" s="27">
        <v>0</v>
      </c>
      <c r="H235" s="6">
        <f t="shared" si="76"/>
        <v>2000</v>
      </c>
      <c r="I235" s="6">
        <f t="shared" si="71"/>
        <v>9000</v>
      </c>
      <c r="J235" s="6">
        <f t="shared" si="72"/>
        <v>0</v>
      </c>
      <c r="K235" s="6">
        <f t="shared" si="75"/>
        <v>9000</v>
      </c>
    </row>
    <row r="236" spans="1:11" ht="12.75">
      <c r="A236" s="32" t="s">
        <v>45</v>
      </c>
      <c r="B236" s="25" t="s">
        <v>132</v>
      </c>
      <c r="C236" s="29">
        <v>417780</v>
      </c>
      <c r="D236" s="29">
        <v>0</v>
      </c>
      <c r="E236" s="30">
        <f t="shared" si="69"/>
        <v>417780</v>
      </c>
      <c r="F236" s="31">
        <v>-26049</v>
      </c>
      <c r="G236" s="31">
        <v>0</v>
      </c>
      <c r="H236" s="30">
        <f t="shared" si="76"/>
        <v>-26049</v>
      </c>
      <c r="I236" s="30">
        <f t="shared" si="71"/>
        <v>391731</v>
      </c>
      <c r="J236" s="30">
        <f t="shared" si="72"/>
        <v>0</v>
      </c>
      <c r="K236" s="30">
        <f t="shared" si="75"/>
        <v>391731</v>
      </c>
    </row>
    <row r="237" spans="1:11" ht="12.75">
      <c r="A237" s="19">
        <v>80140</v>
      </c>
      <c r="B237" s="20" t="s">
        <v>102</v>
      </c>
      <c r="C237" s="21">
        <v>1669510</v>
      </c>
      <c r="D237" s="21">
        <v>0</v>
      </c>
      <c r="E237" s="22">
        <f aca="true" t="shared" si="77" ref="E237:E243">SUM(C237:D237)</f>
        <v>1669510</v>
      </c>
      <c r="F237" s="23">
        <f>SUM(F238:F240)</f>
        <v>0</v>
      </c>
      <c r="G237" s="23">
        <f>SUM(G238:G240)</f>
        <v>0</v>
      </c>
      <c r="H237" s="22">
        <f t="shared" si="76"/>
        <v>0</v>
      </c>
      <c r="I237" s="22">
        <f t="shared" si="71"/>
        <v>1669510</v>
      </c>
      <c r="J237" s="22">
        <f t="shared" si="72"/>
        <v>0</v>
      </c>
      <c r="K237" s="22">
        <f t="shared" si="75"/>
        <v>1669510</v>
      </c>
    </row>
    <row r="238" spans="1:11" ht="12.75">
      <c r="A238" s="24" t="s">
        <v>51</v>
      </c>
      <c r="B238" s="44" t="s">
        <v>137</v>
      </c>
      <c r="C238" s="26">
        <v>5400</v>
      </c>
      <c r="D238" s="26">
        <v>0</v>
      </c>
      <c r="E238" s="6">
        <f t="shared" si="77"/>
        <v>5400</v>
      </c>
      <c r="F238" s="27">
        <v>1000</v>
      </c>
      <c r="G238" s="27">
        <v>0</v>
      </c>
      <c r="H238" s="6">
        <f t="shared" si="76"/>
        <v>1000</v>
      </c>
      <c r="I238" s="6">
        <f t="shared" si="71"/>
        <v>6400</v>
      </c>
      <c r="J238" s="6">
        <f t="shared" si="72"/>
        <v>0</v>
      </c>
      <c r="K238" s="6">
        <f t="shared" si="75"/>
        <v>6400</v>
      </c>
    </row>
    <row r="239" spans="1:11" ht="12.75">
      <c r="A239" s="24" t="s">
        <v>40</v>
      </c>
      <c r="B239" s="25" t="s">
        <v>131</v>
      </c>
      <c r="C239" s="26">
        <v>82500</v>
      </c>
      <c r="D239" s="26">
        <v>0</v>
      </c>
      <c r="E239" s="6">
        <f t="shared" si="77"/>
        <v>82500</v>
      </c>
      <c r="F239" s="27">
        <v>-5146</v>
      </c>
      <c r="G239" s="27">
        <v>0</v>
      </c>
      <c r="H239" s="6">
        <f t="shared" si="76"/>
        <v>-5146</v>
      </c>
      <c r="I239" s="6">
        <f t="shared" si="71"/>
        <v>77354</v>
      </c>
      <c r="J239" s="6">
        <f t="shared" si="72"/>
        <v>0</v>
      </c>
      <c r="K239" s="6">
        <f t="shared" si="75"/>
        <v>77354</v>
      </c>
    </row>
    <row r="240" spans="1:11" ht="12.75">
      <c r="A240" s="32" t="s">
        <v>23</v>
      </c>
      <c r="B240" s="28" t="s">
        <v>134</v>
      </c>
      <c r="C240" s="29">
        <v>90600</v>
      </c>
      <c r="D240" s="29">
        <v>0</v>
      </c>
      <c r="E240" s="30">
        <f t="shared" si="77"/>
        <v>90600</v>
      </c>
      <c r="F240" s="31">
        <v>4146</v>
      </c>
      <c r="G240" s="31">
        <v>0</v>
      </c>
      <c r="H240" s="30">
        <f t="shared" si="76"/>
        <v>4146</v>
      </c>
      <c r="I240" s="30">
        <f t="shared" si="71"/>
        <v>94746</v>
      </c>
      <c r="J240" s="30">
        <f t="shared" si="72"/>
        <v>0</v>
      </c>
      <c r="K240" s="30">
        <f t="shared" si="75"/>
        <v>94746</v>
      </c>
    </row>
    <row r="241" spans="1:11" ht="12.75">
      <c r="A241" s="24">
        <v>80146</v>
      </c>
      <c r="B241" s="25" t="s">
        <v>81</v>
      </c>
      <c r="C241" s="26">
        <v>189600</v>
      </c>
      <c r="D241" s="26">
        <v>0</v>
      </c>
      <c r="E241" s="6">
        <f t="shared" si="77"/>
        <v>189600</v>
      </c>
      <c r="F241" s="26">
        <f>F242</f>
        <v>11</v>
      </c>
      <c r="G241" s="26">
        <f>G242</f>
        <v>0</v>
      </c>
      <c r="H241" s="6">
        <f t="shared" si="76"/>
        <v>11</v>
      </c>
      <c r="I241" s="6">
        <f t="shared" si="71"/>
        <v>189611</v>
      </c>
      <c r="J241" s="6">
        <f t="shared" si="72"/>
        <v>0</v>
      </c>
      <c r="K241" s="6">
        <f t="shared" si="75"/>
        <v>189611</v>
      </c>
    </row>
    <row r="242" spans="1:11" ht="12.75">
      <c r="A242" s="32" t="s">
        <v>45</v>
      </c>
      <c r="B242" s="25" t="s">
        <v>132</v>
      </c>
      <c r="C242" s="29">
        <v>1400</v>
      </c>
      <c r="D242" s="29">
        <v>0</v>
      </c>
      <c r="E242" s="30">
        <f t="shared" si="77"/>
        <v>1400</v>
      </c>
      <c r="F242" s="29">
        <v>11</v>
      </c>
      <c r="G242" s="29">
        <v>0</v>
      </c>
      <c r="H242" s="30">
        <f t="shared" si="76"/>
        <v>11</v>
      </c>
      <c r="I242" s="30">
        <f t="shared" si="71"/>
        <v>1411</v>
      </c>
      <c r="J242" s="30">
        <f t="shared" si="72"/>
        <v>0</v>
      </c>
      <c r="K242" s="30">
        <f t="shared" si="75"/>
        <v>1411</v>
      </c>
    </row>
    <row r="243" spans="1:11" ht="12.75">
      <c r="A243" s="10" t="s">
        <v>30</v>
      </c>
      <c r="B243" s="11" t="s">
        <v>31</v>
      </c>
      <c r="C243" s="12">
        <v>1274000</v>
      </c>
      <c r="D243" s="12">
        <v>5678015</v>
      </c>
      <c r="E243" s="3">
        <f t="shared" si="77"/>
        <v>6952015</v>
      </c>
      <c r="F243" s="12">
        <f>F246+F254+F259</f>
        <v>0</v>
      </c>
      <c r="G243" s="12">
        <f>G246+G254+G259</f>
        <v>0</v>
      </c>
      <c r="H243" s="3">
        <f t="shared" si="76"/>
        <v>0</v>
      </c>
      <c r="I243" s="3">
        <f t="shared" si="71"/>
        <v>1274000</v>
      </c>
      <c r="J243" s="3">
        <f t="shared" si="72"/>
        <v>5678015</v>
      </c>
      <c r="K243" s="3">
        <f>E243+H243</f>
        <v>6952015</v>
      </c>
    </row>
    <row r="244" spans="1:11" ht="12.75">
      <c r="A244" s="13"/>
      <c r="B244" s="14" t="s">
        <v>15</v>
      </c>
      <c r="C244" s="15"/>
      <c r="D244" s="15"/>
      <c r="E244" s="5"/>
      <c r="F244" s="15"/>
      <c r="G244" s="15"/>
      <c r="H244" s="5"/>
      <c r="I244" s="5"/>
      <c r="J244" s="5"/>
      <c r="K244" s="5"/>
    </row>
    <row r="245" spans="1:11" ht="12.75">
      <c r="A245" s="13"/>
      <c r="B245" s="14" t="s">
        <v>13</v>
      </c>
      <c r="C245" s="15">
        <v>0</v>
      </c>
      <c r="D245" s="15">
        <v>0</v>
      </c>
      <c r="E245" s="5">
        <f>SUM(C245:D245)</f>
        <v>0</v>
      </c>
      <c r="F245" s="15">
        <v>0</v>
      </c>
      <c r="G245" s="15">
        <v>0</v>
      </c>
      <c r="H245" s="5">
        <f>F245+G245</f>
        <v>0</v>
      </c>
      <c r="I245" s="5">
        <f aca="true" t="shared" si="78" ref="I245:I261">C245+F245</f>
        <v>0</v>
      </c>
      <c r="J245" s="5">
        <f aca="true" t="shared" si="79" ref="J245:J261">D245+G245</f>
        <v>0</v>
      </c>
      <c r="K245" s="5">
        <f aca="true" t="shared" si="80" ref="K245:K261">E245+H245</f>
        <v>0</v>
      </c>
    </row>
    <row r="246" spans="1:11" ht="12.75">
      <c r="A246" s="19">
        <v>85301</v>
      </c>
      <c r="B246" s="20" t="s">
        <v>72</v>
      </c>
      <c r="C246" s="21">
        <v>494928</v>
      </c>
      <c r="D246" s="21">
        <v>2165535</v>
      </c>
      <c r="E246" s="22">
        <f>SUM(C246:D246)</f>
        <v>2660463</v>
      </c>
      <c r="F246" s="21">
        <f>SUM(F247:F253)</f>
        <v>-4900</v>
      </c>
      <c r="G246" s="21">
        <f>SUM(G247:G253)</f>
        <v>0</v>
      </c>
      <c r="H246" s="22">
        <f>F246+G246</f>
        <v>-4900</v>
      </c>
      <c r="I246" s="22">
        <f t="shared" si="78"/>
        <v>490028</v>
      </c>
      <c r="J246" s="22">
        <f t="shared" si="79"/>
        <v>2165535</v>
      </c>
      <c r="K246" s="22">
        <f t="shared" si="80"/>
        <v>2655563</v>
      </c>
    </row>
    <row r="247" spans="1:11" ht="12.75">
      <c r="A247" s="24" t="s">
        <v>51</v>
      </c>
      <c r="B247" s="44" t="s">
        <v>137</v>
      </c>
      <c r="C247" s="26">
        <v>0</v>
      </c>
      <c r="D247" s="26">
        <v>15560</v>
      </c>
      <c r="E247" s="6">
        <f>SUM(C247:D247)</f>
        <v>15560</v>
      </c>
      <c r="F247" s="26">
        <v>0</v>
      </c>
      <c r="G247" s="26">
        <v>3900</v>
      </c>
      <c r="H247" s="6">
        <f>F247+G247</f>
        <v>3900</v>
      </c>
      <c r="I247" s="6">
        <f t="shared" si="78"/>
        <v>0</v>
      </c>
      <c r="J247" s="6">
        <f t="shared" si="79"/>
        <v>19460</v>
      </c>
      <c r="K247" s="6">
        <f t="shared" si="80"/>
        <v>19460</v>
      </c>
    </row>
    <row r="248" spans="1:11" ht="12.75">
      <c r="A248" s="24" t="s">
        <v>32</v>
      </c>
      <c r="B248" s="25" t="s">
        <v>139</v>
      </c>
      <c r="C248" s="26">
        <v>25000</v>
      </c>
      <c r="D248" s="26">
        <v>42135</v>
      </c>
      <c r="E248" s="6">
        <f>SUM(C248:D248)</f>
        <v>67135</v>
      </c>
      <c r="F248" s="26">
        <v>0</v>
      </c>
      <c r="G248" s="26">
        <v>0</v>
      </c>
      <c r="H248" s="6">
        <f>F248+G248</f>
        <v>0</v>
      </c>
      <c r="I248" s="6">
        <f t="shared" si="78"/>
        <v>25000</v>
      </c>
      <c r="J248" s="6">
        <f t="shared" si="79"/>
        <v>42135</v>
      </c>
      <c r="K248" s="6">
        <f t="shared" si="80"/>
        <v>67135</v>
      </c>
    </row>
    <row r="249" spans="1:11" ht="12.75">
      <c r="A249" s="24" t="s">
        <v>52</v>
      </c>
      <c r="B249" s="25" t="s">
        <v>136</v>
      </c>
      <c r="C249" s="26">
        <v>247000</v>
      </c>
      <c r="D249" s="26">
        <v>1312086</v>
      </c>
      <c r="E249" s="6">
        <f aca="true" t="shared" si="81" ref="E249:E258">SUM(C249:D249)</f>
        <v>1559086</v>
      </c>
      <c r="F249" s="26">
        <v>0</v>
      </c>
      <c r="G249" s="26">
        <v>574</v>
      </c>
      <c r="H249" s="6">
        <f aca="true" t="shared" si="82" ref="H249:H258">F249+G249</f>
        <v>574</v>
      </c>
      <c r="I249" s="6">
        <f t="shared" si="78"/>
        <v>247000</v>
      </c>
      <c r="J249" s="6">
        <f t="shared" si="79"/>
        <v>1312660</v>
      </c>
      <c r="K249" s="6">
        <f t="shared" si="80"/>
        <v>1559660</v>
      </c>
    </row>
    <row r="250" spans="1:11" ht="12.75">
      <c r="A250" s="24" t="s">
        <v>40</v>
      </c>
      <c r="B250" s="25" t="s">
        <v>131</v>
      </c>
      <c r="C250" s="26">
        <v>0</v>
      </c>
      <c r="D250" s="26">
        <v>113074</v>
      </c>
      <c r="E250" s="6">
        <f t="shared" si="81"/>
        <v>113074</v>
      </c>
      <c r="F250" s="26">
        <v>0</v>
      </c>
      <c r="G250" s="26">
        <v>-574</v>
      </c>
      <c r="H250" s="6">
        <f t="shared" si="82"/>
        <v>-574</v>
      </c>
      <c r="I250" s="6">
        <f t="shared" si="78"/>
        <v>0</v>
      </c>
      <c r="J250" s="6">
        <f t="shared" si="79"/>
        <v>112500</v>
      </c>
      <c r="K250" s="6">
        <f t="shared" si="80"/>
        <v>112500</v>
      </c>
    </row>
    <row r="251" spans="1:11" ht="12.75">
      <c r="A251" s="24" t="s">
        <v>53</v>
      </c>
      <c r="B251" s="25" t="s">
        <v>147</v>
      </c>
      <c r="C251" s="26">
        <v>32828</v>
      </c>
      <c r="D251" s="26">
        <v>253610</v>
      </c>
      <c r="E251" s="6">
        <f t="shared" si="81"/>
        <v>286438</v>
      </c>
      <c r="F251" s="26">
        <v>0</v>
      </c>
      <c r="G251" s="26">
        <v>0</v>
      </c>
      <c r="H251" s="6">
        <f t="shared" si="82"/>
        <v>0</v>
      </c>
      <c r="I251" s="6">
        <f t="shared" si="78"/>
        <v>32828</v>
      </c>
      <c r="J251" s="6">
        <f t="shared" si="79"/>
        <v>253610</v>
      </c>
      <c r="K251" s="6">
        <f t="shared" si="80"/>
        <v>286438</v>
      </c>
    </row>
    <row r="252" spans="1:11" ht="12.75">
      <c r="A252" s="24" t="s">
        <v>54</v>
      </c>
      <c r="B252" s="25" t="s">
        <v>144</v>
      </c>
      <c r="C252" s="26">
        <v>5100</v>
      </c>
      <c r="D252" s="26">
        <v>33920</v>
      </c>
      <c r="E252" s="6">
        <f t="shared" si="81"/>
        <v>39020</v>
      </c>
      <c r="F252" s="26">
        <v>0</v>
      </c>
      <c r="G252" s="26">
        <v>0</v>
      </c>
      <c r="H252" s="6">
        <f t="shared" si="82"/>
        <v>0</v>
      </c>
      <c r="I252" s="6">
        <f t="shared" si="78"/>
        <v>5100</v>
      </c>
      <c r="J252" s="6">
        <f t="shared" si="79"/>
        <v>33920</v>
      </c>
      <c r="K252" s="6">
        <f t="shared" si="80"/>
        <v>39020</v>
      </c>
    </row>
    <row r="253" spans="1:11" ht="12.75">
      <c r="A253" s="24" t="s">
        <v>23</v>
      </c>
      <c r="B253" s="25" t="s">
        <v>134</v>
      </c>
      <c r="C253" s="26">
        <v>8000</v>
      </c>
      <c r="D253" s="26">
        <v>85428</v>
      </c>
      <c r="E253" s="6">
        <f t="shared" si="81"/>
        <v>93428</v>
      </c>
      <c r="F253" s="26">
        <v>-4900</v>
      </c>
      <c r="G253" s="26">
        <v>-3900</v>
      </c>
      <c r="H253" s="6">
        <f t="shared" si="82"/>
        <v>-8800</v>
      </c>
      <c r="I253" s="6">
        <f t="shared" si="78"/>
        <v>3100</v>
      </c>
      <c r="J253" s="6">
        <f t="shared" si="79"/>
        <v>81528</v>
      </c>
      <c r="K253" s="6">
        <f t="shared" si="80"/>
        <v>84628</v>
      </c>
    </row>
    <row r="254" spans="1:11" ht="12.75">
      <c r="A254" s="39">
        <v>85302</v>
      </c>
      <c r="B254" s="40" t="s">
        <v>101</v>
      </c>
      <c r="C254" s="41">
        <v>640000</v>
      </c>
      <c r="D254" s="41">
        <v>1680840</v>
      </c>
      <c r="E254" s="22">
        <f t="shared" si="81"/>
        <v>2320840</v>
      </c>
      <c r="F254" s="21">
        <f>SUM(F255:F258)</f>
        <v>0</v>
      </c>
      <c r="G254" s="21">
        <f>SUM(G255:G258)</f>
        <v>0</v>
      </c>
      <c r="H254" s="22">
        <f t="shared" si="82"/>
        <v>0</v>
      </c>
      <c r="I254" s="22">
        <f t="shared" si="78"/>
        <v>640000</v>
      </c>
      <c r="J254" s="22">
        <f t="shared" si="79"/>
        <v>1680840</v>
      </c>
      <c r="K254" s="22">
        <f t="shared" si="80"/>
        <v>2320840</v>
      </c>
    </row>
    <row r="255" spans="1:11" ht="12.75">
      <c r="A255" s="37" t="s">
        <v>51</v>
      </c>
      <c r="B255" s="44" t="s">
        <v>137</v>
      </c>
      <c r="C255" s="38">
        <v>1000</v>
      </c>
      <c r="D255" s="38">
        <v>2000</v>
      </c>
      <c r="E255" s="6">
        <f t="shared" si="81"/>
        <v>3000</v>
      </c>
      <c r="F255" s="26">
        <v>0</v>
      </c>
      <c r="G255" s="26">
        <v>1500</v>
      </c>
      <c r="H255" s="6">
        <f t="shared" si="82"/>
        <v>1500</v>
      </c>
      <c r="I255" s="6">
        <f t="shared" si="78"/>
        <v>1000</v>
      </c>
      <c r="J255" s="6">
        <f t="shared" si="79"/>
        <v>3500</v>
      </c>
      <c r="K255" s="6">
        <f t="shared" si="80"/>
        <v>4500</v>
      </c>
    </row>
    <row r="256" spans="1:11" ht="12.75">
      <c r="A256" s="37" t="s">
        <v>52</v>
      </c>
      <c r="B256" s="25" t="s">
        <v>136</v>
      </c>
      <c r="C256" s="38">
        <v>470000</v>
      </c>
      <c r="D256" s="38">
        <v>910000</v>
      </c>
      <c r="E256" s="6">
        <f t="shared" si="81"/>
        <v>1380000</v>
      </c>
      <c r="F256" s="26">
        <v>0</v>
      </c>
      <c r="G256" s="26">
        <v>-1500</v>
      </c>
      <c r="H256" s="6">
        <f t="shared" si="82"/>
        <v>-1500</v>
      </c>
      <c r="I256" s="6">
        <f t="shared" si="78"/>
        <v>470000</v>
      </c>
      <c r="J256" s="6">
        <f t="shared" si="79"/>
        <v>908500</v>
      </c>
      <c r="K256" s="6">
        <f t="shared" si="80"/>
        <v>1378500</v>
      </c>
    </row>
    <row r="257" spans="1:11" ht="12.75">
      <c r="A257" s="37" t="s">
        <v>35</v>
      </c>
      <c r="B257" s="25" t="s">
        <v>130</v>
      </c>
      <c r="C257" s="38">
        <v>3000</v>
      </c>
      <c r="D257" s="38">
        <v>11000</v>
      </c>
      <c r="E257" s="6">
        <f t="shared" si="81"/>
        <v>14000</v>
      </c>
      <c r="F257" s="26">
        <v>0</v>
      </c>
      <c r="G257" s="26">
        <v>-2000</v>
      </c>
      <c r="H257" s="6">
        <f t="shared" si="82"/>
        <v>-2000</v>
      </c>
      <c r="I257" s="6">
        <f t="shared" si="78"/>
        <v>3000</v>
      </c>
      <c r="J257" s="6">
        <f t="shared" si="79"/>
        <v>9000</v>
      </c>
      <c r="K257" s="6">
        <f t="shared" si="80"/>
        <v>12000</v>
      </c>
    </row>
    <row r="258" spans="1:11" ht="12.75">
      <c r="A258" s="36" t="s">
        <v>29</v>
      </c>
      <c r="B258" s="28" t="s">
        <v>129</v>
      </c>
      <c r="C258" s="35">
        <v>8000</v>
      </c>
      <c r="D258" s="35">
        <v>34000</v>
      </c>
      <c r="E258" s="30">
        <f t="shared" si="81"/>
        <v>42000</v>
      </c>
      <c r="F258" s="29">
        <v>0</v>
      </c>
      <c r="G258" s="29">
        <v>2000</v>
      </c>
      <c r="H258" s="30">
        <f t="shared" si="82"/>
        <v>2000</v>
      </c>
      <c r="I258" s="30">
        <f t="shared" si="78"/>
        <v>8000</v>
      </c>
      <c r="J258" s="30">
        <f t="shared" si="79"/>
        <v>36000</v>
      </c>
      <c r="K258" s="30">
        <f t="shared" si="80"/>
        <v>44000</v>
      </c>
    </row>
    <row r="259" spans="1:11" ht="12.75">
      <c r="A259" s="24">
        <v>85346</v>
      </c>
      <c r="B259" s="25" t="s">
        <v>81</v>
      </c>
      <c r="C259" s="26">
        <v>3072</v>
      </c>
      <c r="D259" s="26">
        <v>0</v>
      </c>
      <c r="E259" s="6">
        <f>SUM(C259:D259)</f>
        <v>3072</v>
      </c>
      <c r="F259" s="26">
        <f>SUM(F260)</f>
        <v>4900</v>
      </c>
      <c r="G259" s="26">
        <f>SUM(G260)</f>
        <v>0</v>
      </c>
      <c r="H259" s="6">
        <f>F259+G259</f>
        <v>4900</v>
      </c>
      <c r="I259" s="6">
        <f t="shared" si="78"/>
        <v>7972</v>
      </c>
      <c r="J259" s="6">
        <f t="shared" si="79"/>
        <v>0</v>
      </c>
      <c r="K259" s="6">
        <f t="shared" si="80"/>
        <v>7972</v>
      </c>
    </row>
    <row r="260" spans="1:11" ht="12.75">
      <c r="A260" s="32" t="s">
        <v>29</v>
      </c>
      <c r="B260" s="28" t="s">
        <v>129</v>
      </c>
      <c r="C260" s="29">
        <v>3072</v>
      </c>
      <c r="D260" s="29">
        <v>0</v>
      </c>
      <c r="E260" s="30">
        <f>SUM(C260:D260)</f>
        <v>3072</v>
      </c>
      <c r="F260" s="29">
        <v>4900</v>
      </c>
      <c r="G260" s="29">
        <v>0</v>
      </c>
      <c r="H260" s="30">
        <f>F260+G260</f>
        <v>4900</v>
      </c>
      <c r="I260" s="30">
        <f t="shared" si="78"/>
        <v>7972</v>
      </c>
      <c r="J260" s="30">
        <f t="shared" si="79"/>
        <v>0</v>
      </c>
      <c r="K260" s="30">
        <f t="shared" si="80"/>
        <v>7972</v>
      </c>
    </row>
    <row r="261" spans="1:11" ht="12.75">
      <c r="A261" s="10" t="s">
        <v>65</v>
      </c>
      <c r="B261" s="11" t="s">
        <v>66</v>
      </c>
      <c r="C261" s="12">
        <v>3925149</v>
      </c>
      <c r="D261" s="12">
        <v>744812</v>
      </c>
      <c r="E261" s="3">
        <f>SUM(C261:D261)</f>
        <v>4669961</v>
      </c>
      <c r="F261" s="12">
        <f>F265+F268+F271+F274+F279</f>
        <v>-31000</v>
      </c>
      <c r="G261" s="12">
        <f>G265+G268+G271+G274+G279</f>
        <v>0</v>
      </c>
      <c r="H261" s="3">
        <f>F261+G261</f>
        <v>-31000</v>
      </c>
      <c r="I261" s="3">
        <f t="shared" si="78"/>
        <v>3894149</v>
      </c>
      <c r="J261" s="3">
        <f t="shared" si="79"/>
        <v>744812</v>
      </c>
      <c r="K261" s="3">
        <f t="shared" si="80"/>
        <v>4638961</v>
      </c>
    </row>
    <row r="262" spans="1:11" ht="12.75">
      <c r="A262" s="13"/>
      <c r="B262" s="14" t="s">
        <v>15</v>
      </c>
      <c r="C262" s="15"/>
      <c r="D262" s="15"/>
      <c r="E262" s="5"/>
      <c r="F262" s="15"/>
      <c r="G262" s="15"/>
      <c r="H262" s="5"/>
      <c r="I262" s="5"/>
      <c r="J262" s="5"/>
      <c r="K262" s="5"/>
    </row>
    <row r="263" spans="1:11" ht="12.75">
      <c r="A263" s="16"/>
      <c r="B263" s="17" t="s">
        <v>13</v>
      </c>
      <c r="C263" s="18">
        <v>0</v>
      </c>
      <c r="D263" s="18">
        <v>0</v>
      </c>
      <c r="E263" s="8">
        <f aca="true" t="shared" si="83" ref="E263:E281">SUM(C263:D263)</f>
        <v>0</v>
      </c>
      <c r="F263" s="18">
        <v>0</v>
      </c>
      <c r="G263" s="18">
        <v>0</v>
      </c>
      <c r="H263" s="8">
        <f aca="true" t="shared" si="84" ref="H263:H270">F263+G263</f>
        <v>0</v>
      </c>
      <c r="I263" s="8">
        <f aca="true" t="shared" si="85" ref="I263:I281">C263+F263</f>
        <v>0</v>
      </c>
      <c r="J263" s="8">
        <f aca="true" t="shared" si="86" ref="J263:J281">D263+G263</f>
        <v>0</v>
      </c>
      <c r="K263" s="8">
        <f aca="true" t="shared" si="87" ref="K263:K281">E263+H263</f>
        <v>0</v>
      </c>
    </row>
    <row r="264" spans="1:11" ht="12.75">
      <c r="A264" s="13"/>
      <c r="B264" s="14"/>
      <c r="C264" s="15"/>
      <c r="D264" s="15"/>
      <c r="E264" s="5"/>
      <c r="F264" s="15"/>
      <c r="G264" s="15"/>
      <c r="H264" s="5"/>
      <c r="I264" s="5"/>
      <c r="J264" s="5"/>
      <c r="K264" s="5"/>
    </row>
    <row r="265" spans="1:11" ht="12.75">
      <c r="A265" s="19">
        <v>85401</v>
      </c>
      <c r="B265" s="20" t="s">
        <v>162</v>
      </c>
      <c r="C265" s="21">
        <v>187600</v>
      </c>
      <c r="D265" s="21">
        <v>0</v>
      </c>
      <c r="E265" s="22">
        <f t="shared" si="83"/>
        <v>187600</v>
      </c>
      <c r="F265" s="23">
        <f>SUM(F266:F267)</f>
        <v>0</v>
      </c>
      <c r="G265" s="23">
        <f>SUM(G266:G267)</f>
        <v>0</v>
      </c>
      <c r="H265" s="22">
        <f t="shared" si="84"/>
        <v>0</v>
      </c>
      <c r="I265" s="22">
        <f t="shared" si="85"/>
        <v>187600</v>
      </c>
      <c r="J265" s="22">
        <f t="shared" si="86"/>
        <v>0</v>
      </c>
      <c r="K265" s="22">
        <f t="shared" si="87"/>
        <v>187600</v>
      </c>
    </row>
    <row r="266" spans="1:11" ht="12.75">
      <c r="A266" s="24" t="s">
        <v>52</v>
      </c>
      <c r="B266" s="25" t="s">
        <v>136</v>
      </c>
      <c r="C266" s="26">
        <v>130816</v>
      </c>
      <c r="D266" s="26">
        <v>0</v>
      </c>
      <c r="E266" s="6">
        <f t="shared" si="83"/>
        <v>130816</v>
      </c>
      <c r="F266" s="27">
        <v>2322</v>
      </c>
      <c r="G266" s="27">
        <v>0</v>
      </c>
      <c r="H266" s="6">
        <f t="shared" si="84"/>
        <v>2322</v>
      </c>
      <c r="I266" s="6">
        <f t="shared" si="85"/>
        <v>133138</v>
      </c>
      <c r="J266" s="6">
        <f t="shared" si="86"/>
        <v>0</v>
      </c>
      <c r="K266" s="6">
        <f t="shared" si="87"/>
        <v>133138</v>
      </c>
    </row>
    <row r="267" spans="1:11" ht="12.75">
      <c r="A267" s="24" t="s">
        <v>40</v>
      </c>
      <c r="B267" s="25" t="s">
        <v>131</v>
      </c>
      <c r="C267" s="26">
        <v>10284</v>
      </c>
      <c r="D267" s="26">
        <v>0</v>
      </c>
      <c r="E267" s="6">
        <f t="shared" si="83"/>
        <v>10284</v>
      </c>
      <c r="F267" s="27">
        <v>-2322</v>
      </c>
      <c r="G267" s="27">
        <v>0</v>
      </c>
      <c r="H267" s="6">
        <f t="shared" si="84"/>
        <v>-2322</v>
      </c>
      <c r="I267" s="6">
        <f t="shared" si="85"/>
        <v>7962</v>
      </c>
      <c r="J267" s="6">
        <f t="shared" si="86"/>
        <v>0</v>
      </c>
      <c r="K267" s="6">
        <f t="shared" si="87"/>
        <v>7962</v>
      </c>
    </row>
    <row r="268" spans="1:11" ht="12.75">
      <c r="A268" s="19">
        <v>85403</v>
      </c>
      <c r="B268" s="20" t="s">
        <v>113</v>
      </c>
      <c r="C268" s="21">
        <v>1921100</v>
      </c>
      <c r="D268" s="21">
        <v>0</v>
      </c>
      <c r="E268" s="22">
        <f t="shared" si="83"/>
        <v>1921100</v>
      </c>
      <c r="F268" s="23">
        <f>SUM(F269:F270)</f>
        <v>0</v>
      </c>
      <c r="G268" s="23">
        <f>SUM(G269:G270)</f>
        <v>0</v>
      </c>
      <c r="H268" s="22">
        <f t="shared" si="84"/>
        <v>0</v>
      </c>
      <c r="I268" s="22">
        <f t="shared" si="85"/>
        <v>1921100</v>
      </c>
      <c r="J268" s="22">
        <f t="shared" si="86"/>
        <v>0</v>
      </c>
      <c r="K268" s="22">
        <f t="shared" si="87"/>
        <v>1921100</v>
      </c>
    </row>
    <row r="269" spans="1:11" ht="12.75">
      <c r="A269" s="24" t="s">
        <v>52</v>
      </c>
      <c r="B269" s="25" t="s">
        <v>136</v>
      </c>
      <c r="C269" s="26">
        <v>1129800</v>
      </c>
      <c r="D269" s="26">
        <v>0</v>
      </c>
      <c r="E269" s="6">
        <f t="shared" si="83"/>
        <v>1129800</v>
      </c>
      <c r="F269" s="27">
        <v>5107</v>
      </c>
      <c r="G269" s="27">
        <v>0</v>
      </c>
      <c r="H269" s="6">
        <f t="shared" si="84"/>
        <v>5107</v>
      </c>
      <c r="I269" s="6">
        <f t="shared" si="85"/>
        <v>1134907</v>
      </c>
      <c r="J269" s="6">
        <f t="shared" si="86"/>
        <v>0</v>
      </c>
      <c r="K269" s="6">
        <f t="shared" si="87"/>
        <v>1134907</v>
      </c>
    </row>
    <row r="270" spans="1:11" ht="12.75">
      <c r="A270" s="24" t="s">
        <v>40</v>
      </c>
      <c r="B270" s="25" t="s">
        <v>131</v>
      </c>
      <c r="C270" s="26">
        <v>124600</v>
      </c>
      <c r="D270" s="26">
        <v>0</v>
      </c>
      <c r="E270" s="6">
        <f t="shared" si="83"/>
        <v>124600</v>
      </c>
      <c r="F270" s="27">
        <v>-5107</v>
      </c>
      <c r="G270" s="27">
        <v>0</v>
      </c>
      <c r="H270" s="6">
        <f t="shared" si="84"/>
        <v>-5107</v>
      </c>
      <c r="I270" s="6">
        <f t="shared" si="85"/>
        <v>119493</v>
      </c>
      <c r="J270" s="6">
        <f t="shared" si="86"/>
        <v>0</v>
      </c>
      <c r="K270" s="6">
        <f t="shared" si="87"/>
        <v>119493</v>
      </c>
    </row>
    <row r="271" spans="1:11" ht="12.75">
      <c r="A271" s="19">
        <v>85406</v>
      </c>
      <c r="B271" s="20" t="s">
        <v>119</v>
      </c>
      <c r="C271" s="21">
        <v>740000</v>
      </c>
      <c r="D271" s="21">
        <v>549270</v>
      </c>
      <c r="E271" s="22">
        <f t="shared" si="83"/>
        <v>1289270</v>
      </c>
      <c r="F271" s="23">
        <f>SUM(F272:F273)</f>
        <v>0</v>
      </c>
      <c r="G271" s="23">
        <f>SUM(G272:G273)</f>
        <v>0</v>
      </c>
      <c r="H271" s="22">
        <f aca="true" t="shared" si="88" ref="H271:H281">F271+G271</f>
        <v>0</v>
      </c>
      <c r="I271" s="22">
        <f t="shared" si="85"/>
        <v>740000</v>
      </c>
      <c r="J271" s="22">
        <f t="shared" si="86"/>
        <v>549270</v>
      </c>
      <c r="K271" s="22">
        <f t="shared" si="87"/>
        <v>1289270</v>
      </c>
    </row>
    <row r="272" spans="1:11" ht="12.75">
      <c r="A272" s="24" t="s">
        <v>52</v>
      </c>
      <c r="B272" s="25" t="s">
        <v>136</v>
      </c>
      <c r="C272" s="26">
        <v>488953</v>
      </c>
      <c r="D272" s="26">
        <v>396130</v>
      </c>
      <c r="E272" s="6">
        <f t="shared" si="83"/>
        <v>885083</v>
      </c>
      <c r="F272" s="27">
        <v>15000</v>
      </c>
      <c r="G272" s="27">
        <v>0</v>
      </c>
      <c r="H272" s="6">
        <f t="shared" si="88"/>
        <v>15000</v>
      </c>
      <c r="I272" s="6">
        <f t="shared" si="85"/>
        <v>503953</v>
      </c>
      <c r="J272" s="6">
        <f t="shared" si="86"/>
        <v>396130</v>
      </c>
      <c r="K272" s="6">
        <f t="shared" si="87"/>
        <v>900083</v>
      </c>
    </row>
    <row r="273" spans="1:11" ht="12.75">
      <c r="A273" s="32" t="s">
        <v>23</v>
      </c>
      <c r="B273" s="25" t="s">
        <v>134</v>
      </c>
      <c r="C273" s="29">
        <v>48000</v>
      </c>
      <c r="D273" s="29">
        <v>0</v>
      </c>
      <c r="E273" s="30">
        <f t="shared" si="83"/>
        <v>48000</v>
      </c>
      <c r="F273" s="31">
        <v>-15000</v>
      </c>
      <c r="G273" s="31">
        <v>0</v>
      </c>
      <c r="H273" s="30">
        <f t="shared" si="88"/>
        <v>-15000</v>
      </c>
      <c r="I273" s="30">
        <f t="shared" si="85"/>
        <v>33000</v>
      </c>
      <c r="J273" s="30">
        <f t="shared" si="86"/>
        <v>0</v>
      </c>
      <c r="K273" s="30">
        <f t="shared" si="87"/>
        <v>33000</v>
      </c>
    </row>
    <row r="274" spans="1:11" ht="12.75">
      <c r="A274" s="24">
        <v>85410</v>
      </c>
      <c r="B274" s="20" t="s">
        <v>103</v>
      </c>
      <c r="C274" s="26">
        <v>1015249</v>
      </c>
      <c r="D274" s="26">
        <v>0</v>
      </c>
      <c r="E274" s="6">
        <f t="shared" si="83"/>
        <v>1015249</v>
      </c>
      <c r="F274" s="27">
        <f>SUM(F275:F278)</f>
        <v>-30988</v>
      </c>
      <c r="G274" s="27">
        <f>SUM(G275:G278)</f>
        <v>0</v>
      </c>
      <c r="H274" s="6">
        <f t="shared" si="88"/>
        <v>-30988</v>
      </c>
      <c r="I274" s="6">
        <f t="shared" si="85"/>
        <v>984261</v>
      </c>
      <c r="J274" s="6">
        <f t="shared" si="86"/>
        <v>0</v>
      </c>
      <c r="K274" s="6">
        <f t="shared" si="87"/>
        <v>984261</v>
      </c>
    </row>
    <row r="275" spans="1:11" ht="12.75">
      <c r="A275" s="24" t="s">
        <v>40</v>
      </c>
      <c r="B275" s="25" t="s">
        <v>131</v>
      </c>
      <c r="C275" s="26">
        <v>41700</v>
      </c>
      <c r="D275" s="26">
        <v>0</v>
      </c>
      <c r="E275" s="6">
        <f t="shared" si="83"/>
        <v>41700</v>
      </c>
      <c r="F275" s="26">
        <v>-1078</v>
      </c>
      <c r="G275" s="26">
        <v>0</v>
      </c>
      <c r="H275" s="6">
        <f t="shared" si="88"/>
        <v>-1078</v>
      </c>
      <c r="I275" s="6">
        <f t="shared" si="85"/>
        <v>40622</v>
      </c>
      <c r="J275" s="6">
        <f t="shared" si="86"/>
        <v>0</v>
      </c>
      <c r="K275" s="6">
        <f t="shared" si="87"/>
        <v>40622</v>
      </c>
    </row>
    <row r="276" spans="1:11" ht="12.75">
      <c r="A276" s="24" t="s">
        <v>44</v>
      </c>
      <c r="B276" s="25" t="s">
        <v>135</v>
      </c>
      <c r="C276" s="26">
        <v>25000</v>
      </c>
      <c r="D276" s="26">
        <v>0</v>
      </c>
      <c r="E276" s="6">
        <f t="shared" si="83"/>
        <v>25000</v>
      </c>
      <c r="F276" s="26">
        <v>2439</v>
      </c>
      <c r="G276" s="26">
        <v>0</v>
      </c>
      <c r="H276" s="6">
        <f t="shared" si="88"/>
        <v>2439</v>
      </c>
      <c r="I276" s="6">
        <f t="shared" si="85"/>
        <v>27439</v>
      </c>
      <c r="J276" s="6">
        <f t="shared" si="86"/>
        <v>0</v>
      </c>
      <c r="K276" s="6">
        <f t="shared" si="87"/>
        <v>27439</v>
      </c>
    </row>
    <row r="277" spans="1:11" ht="12.75">
      <c r="A277" s="24" t="s">
        <v>35</v>
      </c>
      <c r="B277" s="25" t="s">
        <v>130</v>
      </c>
      <c r="C277" s="26">
        <v>170000</v>
      </c>
      <c r="D277" s="26">
        <v>0</v>
      </c>
      <c r="E277" s="6">
        <f t="shared" si="83"/>
        <v>170000</v>
      </c>
      <c r="F277" s="27">
        <v>-31000</v>
      </c>
      <c r="G277" s="27">
        <v>0</v>
      </c>
      <c r="H277" s="6">
        <f t="shared" si="88"/>
        <v>-31000</v>
      </c>
      <c r="I277" s="6">
        <f t="shared" si="85"/>
        <v>139000</v>
      </c>
      <c r="J277" s="6">
        <f t="shared" si="86"/>
        <v>0</v>
      </c>
      <c r="K277" s="6">
        <f t="shared" si="87"/>
        <v>139000</v>
      </c>
    </row>
    <row r="278" spans="1:11" ht="12.75">
      <c r="A278" s="24" t="s">
        <v>45</v>
      </c>
      <c r="B278" s="28" t="s">
        <v>132</v>
      </c>
      <c r="C278" s="26">
        <v>28749</v>
      </c>
      <c r="D278" s="26">
        <v>0</v>
      </c>
      <c r="E278" s="6">
        <f t="shared" si="83"/>
        <v>28749</v>
      </c>
      <c r="F278" s="27">
        <v>-1349</v>
      </c>
      <c r="G278" s="27">
        <v>0</v>
      </c>
      <c r="H278" s="6">
        <f t="shared" si="88"/>
        <v>-1349</v>
      </c>
      <c r="I278" s="6">
        <f t="shared" si="85"/>
        <v>27400</v>
      </c>
      <c r="J278" s="6">
        <f t="shared" si="86"/>
        <v>0</v>
      </c>
      <c r="K278" s="6">
        <f t="shared" si="87"/>
        <v>27400</v>
      </c>
    </row>
    <row r="279" spans="1:11" ht="12.75">
      <c r="A279" s="19">
        <v>85417</v>
      </c>
      <c r="B279" s="20" t="s">
        <v>120</v>
      </c>
      <c r="C279" s="21">
        <v>60000</v>
      </c>
      <c r="D279" s="21">
        <v>0</v>
      </c>
      <c r="E279" s="22">
        <f t="shared" si="83"/>
        <v>60000</v>
      </c>
      <c r="F279" s="21">
        <f>SUM(F280:F280)</f>
        <v>-12</v>
      </c>
      <c r="G279" s="21">
        <f>SUM(G280:G280)</f>
        <v>0</v>
      </c>
      <c r="H279" s="22">
        <f t="shared" si="88"/>
        <v>-12</v>
      </c>
      <c r="I279" s="22">
        <f t="shared" si="85"/>
        <v>59988</v>
      </c>
      <c r="J279" s="22">
        <f t="shared" si="86"/>
        <v>0</v>
      </c>
      <c r="K279" s="22">
        <f t="shared" si="87"/>
        <v>59988</v>
      </c>
    </row>
    <row r="280" spans="1:11" ht="12.75">
      <c r="A280" s="24" t="s">
        <v>40</v>
      </c>
      <c r="B280" s="25" t="s">
        <v>131</v>
      </c>
      <c r="C280" s="26">
        <v>3400</v>
      </c>
      <c r="D280" s="26">
        <v>0</v>
      </c>
      <c r="E280" s="26">
        <f t="shared" si="83"/>
        <v>3400</v>
      </c>
      <c r="F280" s="26">
        <v>-12</v>
      </c>
      <c r="G280" s="26">
        <v>0</v>
      </c>
      <c r="H280" s="6">
        <f t="shared" si="88"/>
        <v>-12</v>
      </c>
      <c r="I280" s="6">
        <f t="shared" si="85"/>
        <v>3388</v>
      </c>
      <c r="J280" s="6">
        <f t="shared" si="86"/>
        <v>0</v>
      </c>
      <c r="K280" s="6">
        <f t="shared" si="87"/>
        <v>3388</v>
      </c>
    </row>
    <row r="281" spans="1:11" ht="12.75">
      <c r="A281" s="10" t="s">
        <v>46</v>
      </c>
      <c r="B281" s="11" t="s">
        <v>47</v>
      </c>
      <c r="C281" s="12">
        <v>2717000</v>
      </c>
      <c r="D281" s="12">
        <v>1200000</v>
      </c>
      <c r="E281" s="3">
        <f t="shared" si="83"/>
        <v>3917000</v>
      </c>
      <c r="F281" s="12">
        <f>F284</f>
        <v>-1200000</v>
      </c>
      <c r="G281" s="12">
        <f>G284</f>
        <v>0</v>
      </c>
      <c r="H281" s="3">
        <f t="shared" si="88"/>
        <v>-1200000</v>
      </c>
      <c r="I281" s="3">
        <f t="shared" si="85"/>
        <v>1517000</v>
      </c>
      <c r="J281" s="3">
        <f t="shared" si="86"/>
        <v>1200000</v>
      </c>
      <c r="K281" s="3">
        <f t="shared" si="87"/>
        <v>2717000</v>
      </c>
    </row>
    <row r="282" spans="1:11" ht="12.75">
      <c r="A282" s="13"/>
      <c r="B282" s="14" t="s">
        <v>15</v>
      </c>
      <c r="C282" s="15"/>
      <c r="D282" s="15"/>
      <c r="E282" s="5"/>
      <c r="F282" s="15"/>
      <c r="G282" s="15"/>
      <c r="H282" s="5"/>
      <c r="I282" s="5"/>
      <c r="J282" s="9"/>
      <c r="K282" s="5"/>
    </row>
    <row r="283" spans="1:11" ht="12.75">
      <c r="A283" s="16"/>
      <c r="B283" s="17" t="s">
        <v>13</v>
      </c>
      <c r="C283" s="18">
        <v>71000</v>
      </c>
      <c r="D283" s="18">
        <v>0</v>
      </c>
      <c r="E283" s="8">
        <f>SUM(C283:D283)</f>
        <v>71000</v>
      </c>
      <c r="F283" s="18">
        <v>0</v>
      </c>
      <c r="G283" s="18">
        <v>0</v>
      </c>
      <c r="H283" s="8">
        <f>F283+G283</f>
        <v>0</v>
      </c>
      <c r="I283" s="8">
        <f aca="true" t="shared" si="89" ref="I283:K285">C283+F283</f>
        <v>71000</v>
      </c>
      <c r="J283" s="8">
        <f t="shared" si="89"/>
        <v>0</v>
      </c>
      <c r="K283" s="8">
        <f t="shared" si="89"/>
        <v>71000</v>
      </c>
    </row>
    <row r="284" spans="1:11" ht="12.75">
      <c r="A284" s="19">
        <v>92195</v>
      </c>
      <c r="B284" s="20" t="s">
        <v>34</v>
      </c>
      <c r="C284" s="21">
        <v>1271000</v>
      </c>
      <c r="D284" s="21">
        <v>0</v>
      </c>
      <c r="E284" s="22">
        <f>SUM(C284:D284)</f>
        <v>1271000</v>
      </c>
      <c r="F284" s="21">
        <f>F285</f>
        <v>-1200000</v>
      </c>
      <c r="G284" s="21">
        <f>G285</f>
        <v>0</v>
      </c>
      <c r="H284" s="22">
        <f>F284+G284</f>
        <v>-1200000</v>
      </c>
      <c r="I284" s="22">
        <f t="shared" si="89"/>
        <v>71000</v>
      </c>
      <c r="J284" s="22">
        <f t="shared" si="89"/>
        <v>0</v>
      </c>
      <c r="K284" s="22">
        <f t="shared" si="89"/>
        <v>71000</v>
      </c>
    </row>
    <row r="285" spans="1:11" ht="12.75">
      <c r="A285" s="32" t="s">
        <v>29</v>
      </c>
      <c r="B285" s="28" t="s">
        <v>129</v>
      </c>
      <c r="C285" s="29">
        <v>1200000</v>
      </c>
      <c r="D285" s="29">
        <v>0</v>
      </c>
      <c r="E285" s="30">
        <f>SUM(C285:D285)</f>
        <v>1200000</v>
      </c>
      <c r="F285" s="29">
        <v>-1200000</v>
      </c>
      <c r="G285" s="29">
        <v>0</v>
      </c>
      <c r="H285" s="30">
        <f>F285+G285</f>
        <v>-1200000</v>
      </c>
      <c r="I285" s="30">
        <f t="shared" si="89"/>
        <v>0</v>
      </c>
      <c r="J285" s="30">
        <f t="shared" si="89"/>
        <v>0</v>
      </c>
      <c r="K285" s="30">
        <f t="shared" si="89"/>
        <v>0</v>
      </c>
    </row>
    <row r="317" spans="1:11" ht="12.75">
      <c r="A317" s="10" t="s">
        <v>84</v>
      </c>
      <c r="B317" s="11" t="s">
        <v>85</v>
      </c>
      <c r="C317" s="12">
        <v>0</v>
      </c>
      <c r="D317" s="12">
        <v>221650</v>
      </c>
      <c r="E317" s="3">
        <f>SUM(C317:D317)</f>
        <v>221650</v>
      </c>
      <c r="F317" s="12">
        <f>F320</f>
        <v>150000</v>
      </c>
      <c r="G317" s="12">
        <f>G320</f>
        <v>0</v>
      </c>
      <c r="H317" s="3">
        <f>F317+G317</f>
        <v>150000</v>
      </c>
      <c r="I317" s="3">
        <f>C317+F317</f>
        <v>150000</v>
      </c>
      <c r="J317" s="3">
        <f>D317+G317</f>
        <v>221650</v>
      </c>
      <c r="K317" s="3">
        <f>E317+H317</f>
        <v>371650</v>
      </c>
    </row>
    <row r="318" spans="1:11" ht="12.75">
      <c r="A318" s="13"/>
      <c r="B318" s="14" t="s">
        <v>15</v>
      </c>
      <c r="C318" s="15"/>
      <c r="D318" s="15"/>
      <c r="E318" s="5"/>
      <c r="F318" s="15"/>
      <c r="G318" s="15"/>
      <c r="H318" s="5"/>
      <c r="I318" s="5"/>
      <c r="J318" s="5"/>
      <c r="K318" s="5"/>
    </row>
    <row r="319" spans="1:11" ht="12.75">
      <c r="A319" s="16"/>
      <c r="B319" s="17" t="s">
        <v>13</v>
      </c>
      <c r="C319" s="18">
        <v>0</v>
      </c>
      <c r="D319" s="18">
        <v>3650</v>
      </c>
      <c r="E319" s="8">
        <f>SUM(C319:D319)</f>
        <v>3650</v>
      </c>
      <c r="F319" s="18">
        <f>F321</f>
        <v>150000</v>
      </c>
      <c r="G319" s="18">
        <f>G321</f>
        <v>0</v>
      </c>
      <c r="H319" s="8">
        <f>F319+G319</f>
        <v>150000</v>
      </c>
      <c r="I319" s="8">
        <f aca="true" t="shared" si="90" ref="I319:K321">C319+F319</f>
        <v>150000</v>
      </c>
      <c r="J319" s="8">
        <f t="shared" si="90"/>
        <v>3650</v>
      </c>
      <c r="K319" s="8">
        <f t="shared" si="90"/>
        <v>153650</v>
      </c>
    </row>
    <row r="320" spans="1:11" ht="12.75">
      <c r="A320" s="19">
        <v>71013</v>
      </c>
      <c r="B320" s="20" t="s">
        <v>86</v>
      </c>
      <c r="C320" s="21">
        <v>0</v>
      </c>
      <c r="D320" s="21">
        <v>90000</v>
      </c>
      <c r="E320" s="22">
        <f>SUM(C320:D320)</f>
        <v>90000</v>
      </c>
      <c r="F320" s="23">
        <f>SUM(F321:F321)</f>
        <v>150000</v>
      </c>
      <c r="G320" s="23">
        <f>SUM(G321:G321)</f>
        <v>0</v>
      </c>
      <c r="H320" s="22">
        <f>F320+G320</f>
        <v>150000</v>
      </c>
      <c r="I320" s="22">
        <f t="shared" si="90"/>
        <v>150000</v>
      </c>
      <c r="J320" s="22">
        <f t="shared" si="90"/>
        <v>90000</v>
      </c>
      <c r="K320" s="22">
        <f t="shared" si="90"/>
        <v>240000</v>
      </c>
    </row>
    <row r="321" spans="1:11" ht="12.75">
      <c r="A321" s="32" t="s">
        <v>29</v>
      </c>
      <c r="B321" s="28"/>
      <c r="C321" s="29">
        <v>0</v>
      </c>
      <c r="D321" s="29">
        <v>90000</v>
      </c>
      <c r="E321" s="30">
        <f>SUM(C321:D321)</f>
        <v>90000</v>
      </c>
      <c r="F321" s="31">
        <v>150000</v>
      </c>
      <c r="G321" s="31">
        <v>0</v>
      </c>
      <c r="H321" s="30">
        <f>F321+G321</f>
        <v>150000</v>
      </c>
      <c r="I321" s="30">
        <f t="shared" si="90"/>
        <v>150000</v>
      </c>
      <c r="J321" s="30">
        <f t="shared" si="90"/>
        <v>90000</v>
      </c>
      <c r="K321" s="30">
        <f t="shared" si="90"/>
        <v>240000</v>
      </c>
    </row>
    <row r="325" spans="1:11" ht="12.75">
      <c r="A325" s="10" t="s">
        <v>16</v>
      </c>
      <c r="B325" s="11" t="s">
        <v>17</v>
      </c>
      <c r="C325" s="12">
        <v>25000</v>
      </c>
      <c r="D325" s="12">
        <v>0</v>
      </c>
      <c r="E325" s="3">
        <f>SUM(C325:D325)</f>
        <v>25000</v>
      </c>
      <c r="F325" s="12">
        <f>F328+F330</f>
        <v>0</v>
      </c>
      <c r="G325" s="12">
        <f>G328+G330</f>
        <v>0</v>
      </c>
      <c r="H325" s="3">
        <f>F325+G325</f>
        <v>0</v>
      </c>
      <c r="I325" s="3">
        <f>C325+F325</f>
        <v>25000</v>
      </c>
      <c r="J325" s="3">
        <f>D325+G325</f>
        <v>0</v>
      </c>
      <c r="K325" s="3">
        <f>E325+H325</f>
        <v>25000</v>
      </c>
    </row>
    <row r="326" spans="1:11" ht="12.75">
      <c r="A326" s="13"/>
      <c r="B326" s="14" t="s">
        <v>15</v>
      </c>
      <c r="C326" s="15"/>
      <c r="D326" s="15"/>
      <c r="E326" s="5"/>
      <c r="F326" s="15"/>
      <c r="G326" s="15"/>
      <c r="H326" s="5"/>
      <c r="I326" s="5"/>
      <c r="J326" s="5"/>
      <c r="K326" s="5"/>
    </row>
    <row r="327" spans="1:11" ht="12.75">
      <c r="A327" s="16"/>
      <c r="B327" s="17" t="s">
        <v>13</v>
      </c>
      <c r="C327" s="18">
        <v>0</v>
      </c>
      <c r="D327" s="18">
        <v>0</v>
      </c>
      <c r="E327" s="8">
        <f>SUM(C327:D327)</f>
        <v>0</v>
      </c>
      <c r="F327" s="18">
        <f>F329</f>
        <v>0</v>
      </c>
      <c r="G327" s="18">
        <f>G329</f>
        <v>0</v>
      </c>
      <c r="H327" s="8">
        <f>F327+G327</f>
        <v>0</v>
      </c>
      <c r="I327" s="8">
        <f aca="true" t="shared" si="91" ref="I327:K331">C327+F327</f>
        <v>0</v>
      </c>
      <c r="J327" s="8">
        <f t="shared" si="91"/>
        <v>0</v>
      </c>
      <c r="K327" s="8">
        <f t="shared" si="91"/>
        <v>0</v>
      </c>
    </row>
    <row r="328" spans="1:11" ht="12.75">
      <c r="A328" s="19">
        <v>63001</v>
      </c>
      <c r="B328" s="20" t="s">
        <v>19</v>
      </c>
      <c r="C328" s="21">
        <v>0</v>
      </c>
      <c r="D328" s="21">
        <v>0</v>
      </c>
      <c r="E328" s="22">
        <f>SUM(C328:D328)</f>
        <v>0</v>
      </c>
      <c r="F328" s="23">
        <f>SUM(F329:F329)</f>
        <v>0</v>
      </c>
      <c r="G328" s="23">
        <f>SUM(G329:G329)</f>
        <v>0</v>
      </c>
      <c r="H328" s="22">
        <f>F328+G328</f>
        <v>0</v>
      </c>
      <c r="I328" s="22">
        <f t="shared" si="91"/>
        <v>0</v>
      </c>
      <c r="J328" s="22">
        <f t="shared" si="91"/>
        <v>0</v>
      </c>
      <c r="K328" s="22">
        <f t="shared" si="91"/>
        <v>0</v>
      </c>
    </row>
    <row r="329" spans="1:11" ht="12.75">
      <c r="A329" s="24" t="s">
        <v>25</v>
      </c>
      <c r="B329" s="25"/>
      <c r="C329" s="26">
        <v>0</v>
      </c>
      <c r="D329" s="26">
        <v>0</v>
      </c>
      <c r="E329" s="6">
        <f>SUM(C329:D329)</f>
        <v>0</v>
      </c>
      <c r="F329" s="27">
        <v>0</v>
      </c>
      <c r="G329" s="27">
        <v>0</v>
      </c>
      <c r="H329" s="6">
        <f>F329+G329</f>
        <v>0</v>
      </c>
      <c r="I329" s="6">
        <f t="shared" si="91"/>
        <v>0</v>
      </c>
      <c r="J329" s="6">
        <f t="shared" si="91"/>
        <v>0</v>
      </c>
      <c r="K329" s="6">
        <f t="shared" si="91"/>
        <v>0</v>
      </c>
    </row>
    <row r="330" spans="1:11" ht="12.75">
      <c r="A330" s="19">
        <v>63095</v>
      </c>
      <c r="B330" s="20" t="s">
        <v>34</v>
      </c>
      <c r="C330" s="21">
        <v>25000</v>
      </c>
      <c r="D330" s="21">
        <v>0</v>
      </c>
      <c r="E330" s="22">
        <f>SUM(C330:D330)</f>
        <v>25000</v>
      </c>
      <c r="F330" s="23">
        <f>F331</f>
        <v>0</v>
      </c>
      <c r="G330" s="23">
        <f>G331</f>
        <v>0</v>
      </c>
      <c r="H330" s="22">
        <f>F330+G330</f>
        <v>0</v>
      </c>
      <c r="I330" s="22">
        <f t="shared" si="91"/>
        <v>25000</v>
      </c>
      <c r="J330" s="22">
        <f t="shared" si="91"/>
        <v>0</v>
      </c>
      <c r="K330" s="22">
        <f t="shared" si="91"/>
        <v>25000</v>
      </c>
    </row>
    <row r="331" spans="1:11" ht="12.75">
      <c r="A331" s="32" t="s">
        <v>50</v>
      </c>
      <c r="B331" s="28"/>
      <c r="C331" s="29">
        <v>25000</v>
      </c>
      <c r="D331" s="29">
        <v>0</v>
      </c>
      <c r="E331" s="30">
        <f>SUM(C331:D331)</f>
        <v>25000</v>
      </c>
      <c r="F331" s="31">
        <v>0</v>
      </c>
      <c r="G331" s="31">
        <v>0</v>
      </c>
      <c r="H331" s="30">
        <f>F331+G331</f>
        <v>0</v>
      </c>
      <c r="I331" s="30">
        <f t="shared" si="91"/>
        <v>25000</v>
      </c>
      <c r="J331" s="30">
        <f t="shared" si="91"/>
        <v>0</v>
      </c>
      <c r="K331" s="30">
        <f t="shared" si="91"/>
        <v>25000</v>
      </c>
    </row>
    <row r="332" spans="1:11" ht="12.75">
      <c r="A332" s="24"/>
      <c r="B332" s="25"/>
      <c r="C332" s="26"/>
      <c r="D332" s="26"/>
      <c r="E332" s="6"/>
      <c r="F332" s="27"/>
      <c r="G332" s="27"/>
      <c r="H332" s="6"/>
      <c r="I332" s="6"/>
      <c r="J332" s="6"/>
      <c r="K332" s="6"/>
    </row>
    <row r="333" spans="1:11" ht="12.75">
      <c r="A333" s="10" t="s">
        <v>61</v>
      </c>
      <c r="B333" s="11" t="s">
        <v>62</v>
      </c>
      <c r="C333" s="12">
        <v>8072000</v>
      </c>
      <c r="D333" s="12">
        <v>0</v>
      </c>
      <c r="E333" s="3">
        <f>SUM(C333:D333)</f>
        <v>8072000</v>
      </c>
      <c r="F333" s="12">
        <f>F336+F338</f>
        <v>0</v>
      </c>
      <c r="G333" s="12">
        <f>G336+G338</f>
        <v>0</v>
      </c>
      <c r="H333" s="3">
        <f>F333+G333</f>
        <v>0</v>
      </c>
      <c r="I333" s="3">
        <f>C333+F333</f>
        <v>8072000</v>
      </c>
      <c r="J333" s="3">
        <f>D333+G333</f>
        <v>0</v>
      </c>
      <c r="K333" s="3">
        <f>E333+H333</f>
        <v>8072000</v>
      </c>
    </row>
    <row r="334" spans="1:11" ht="12.75">
      <c r="A334" s="13"/>
      <c r="B334" s="14" t="s">
        <v>15</v>
      </c>
      <c r="C334" s="15"/>
      <c r="D334" s="15"/>
      <c r="E334" s="5"/>
      <c r="F334" s="15"/>
      <c r="G334" s="15"/>
      <c r="H334" s="5"/>
      <c r="I334" s="5"/>
      <c r="J334" s="5"/>
      <c r="K334" s="5"/>
    </row>
    <row r="335" spans="1:11" ht="12.75">
      <c r="A335" s="16"/>
      <c r="B335" s="17" t="s">
        <v>13</v>
      </c>
      <c r="C335" s="18">
        <v>300000</v>
      </c>
      <c r="D335" s="18">
        <v>0</v>
      </c>
      <c r="E335" s="8">
        <f aca="true" t="shared" si="92" ref="E335:E340">SUM(C335:D335)</f>
        <v>300000</v>
      </c>
      <c r="F335" s="18">
        <f>F340</f>
        <v>0</v>
      </c>
      <c r="G335" s="18">
        <f>G340</f>
        <v>0</v>
      </c>
      <c r="H335" s="8">
        <f aca="true" t="shared" si="93" ref="H335:H340">F335+G335</f>
        <v>0</v>
      </c>
      <c r="I335" s="8">
        <f aca="true" t="shared" si="94" ref="I335:I340">C335+F335</f>
        <v>300000</v>
      </c>
      <c r="J335" s="8">
        <f aca="true" t="shared" si="95" ref="J335:J340">D335+G335</f>
        <v>0</v>
      </c>
      <c r="K335" s="8">
        <f aca="true" t="shared" si="96" ref="K335:K340">E335+H335</f>
        <v>300000</v>
      </c>
    </row>
    <row r="336" spans="1:11" ht="12.75">
      <c r="A336" s="19">
        <v>70001</v>
      </c>
      <c r="B336" s="20" t="s">
        <v>77</v>
      </c>
      <c r="C336" s="21">
        <v>6950000</v>
      </c>
      <c r="D336" s="21">
        <v>0</v>
      </c>
      <c r="E336" s="22">
        <f t="shared" si="92"/>
        <v>6950000</v>
      </c>
      <c r="F336" s="23">
        <f>SUM(F337)</f>
        <v>0</v>
      </c>
      <c r="G336" s="23">
        <f>SUM(G337)</f>
        <v>0</v>
      </c>
      <c r="H336" s="22">
        <f t="shared" si="93"/>
        <v>0</v>
      </c>
      <c r="I336" s="22">
        <f t="shared" si="94"/>
        <v>6950000</v>
      </c>
      <c r="J336" s="22">
        <f t="shared" si="95"/>
        <v>0</v>
      </c>
      <c r="K336" s="22">
        <f t="shared" si="96"/>
        <v>6950000</v>
      </c>
    </row>
    <row r="337" spans="1:11" ht="12.75">
      <c r="A337" s="32" t="s">
        <v>35</v>
      </c>
      <c r="B337" s="28"/>
      <c r="C337" s="29">
        <v>700000</v>
      </c>
      <c r="D337" s="29">
        <v>0</v>
      </c>
      <c r="E337" s="30">
        <f t="shared" si="92"/>
        <v>700000</v>
      </c>
      <c r="F337" s="31">
        <v>0</v>
      </c>
      <c r="G337" s="31">
        <v>0</v>
      </c>
      <c r="H337" s="30">
        <f t="shared" si="93"/>
        <v>0</v>
      </c>
      <c r="I337" s="30">
        <f t="shared" si="94"/>
        <v>700000</v>
      </c>
      <c r="J337" s="30">
        <f t="shared" si="95"/>
        <v>0</v>
      </c>
      <c r="K337" s="30">
        <f t="shared" si="96"/>
        <v>700000</v>
      </c>
    </row>
    <row r="338" spans="1:11" ht="12.75">
      <c r="A338" s="19">
        <v>70095</v>
      </c>
      <c r="B338" s="20" t="s">
        <v>34</v>
      </c>
      <c r="C338" s="21">
        <v>12000</v>
      </c>
      <c r="D338" s="21">
        <v>0</v>
      </c>
      <c r="E338" s="22">
        <f t="shared" si="92"/>
        <v>12000</v>
      </c>
      <c r="F338" s="23">
        <f>SUM(F339:F340)</f>
        <v>0</v>
      </c>
      <c r="G338" s="23">
        <f>SUM(G339:G340)</f>
        <v>0</v>
      </c>
      <c r="H338" s="22">
        <f t="shared" si="93"/>
        <v>0</v>
      </c>
      <c r="I338" s="22">
        <f t="shared" si="94"/>
        <v>12000</v>
      </c>
      <c r="J338" s="22">
        <f t="shared" si="95"/>
        <v>0</v>
      </c>
      <c r="K338" s="22">
        <f t="shared" si="96"/>
        <v>12000</v>
      </c>
    </row>
    <row r="339" spans="1:11" ht="12.75">
      <c r="A339" s="24" t="s">
        <v>63</v>
      </c>
      <c r="B339" s="25"/>
      <c r="C339" s="26">
        <v>0</v>
      </c>
      <c r="D339" s="26">
        <v>0</v>
      </c>
      <c r="E339" s="6">
        <f t="shared" si="92"/>
        <v>0</v>
      </c>
      <c r="F339" s="27">
        <v>0</v>
      </c>
      <c r="G339" s="27">
        <v>0</v>
      </c>
      <c r="H339" s="6">
        <f t="shared" si="93"/>
        <v>0</v>
      </c>
      <c r="I339" s="6">
        <f t="shared" si="94"/>
        <v>0</v>
      </c>
      <c r="J339" s="6">
        <f t="shared" si="95"/>
        <v>0</v>
      </c>
      <c r="K339" s="6">
        <f t="shared" si="96"/>
        <v>0</v>
      </c>
    </row>
    <row r="340" spans="1:11" ht="12.75">
      <c r="A340" s="32" t="s">
        <v>24</v>
      </c>
      <c r="B340" s="28"/>
      <c r="C340" s="29">
        <v>0</v>
      </c>
      <c r="D340" s="29">
        <v>0</v>
      </c>
      <c r="E340" s="30">
        <f t="shared" si="92"/>
        <v>0</v>
      </c>
      <c r="F340" s="31">
        <v>0</v>
      </c>
      <c r="G340" s="31">
        <v>0</v>
      </c>
      <c r="H340" s="30">
        <f t="shared" si="93"/>
        <v>0</v>
      </c>
      <c r="I340" s="30">
        <f t="shared" si="94"/>
        <v>0</v>
      </c>
      <c r="J340" s="30">
        <f t="shared" si="95"/>
        <v>0</v>
      </c>
      <c r="K340" s="30">
        <f t="shared" si="96"/>
        <v>0</v>
      </c>
    </row>
    <row r="347" spans="1:11" ht="12.75">
      <c r="A347" s="10" t="s">
        <v>58</v>
      </c>
      <c r="B347" s="11" t="s">
        <v>59</v>
      </c>
      <c r="C347" s="12">
        <v>1374000</v>
      </c>
      <c r="D347" s="12">
        <v>3900</v>
      </c>
      <c r="E347" s="3">
        <f>SUM(C347:D347)</f>
        <v>1377900</v>
      </c>
      <c r="F347" s="12">
        <f>F350+F352</f>
        <v>0</v>
      </c>
      <c r="G347" s="12">
        <f>G350+G352</f>
        <v>0</v>
      </c>
      <c r="H347" s="3">
        <f>F347+G347</f>
        <v>0</v>
      </c>
      <c r="I347" s="3">
        <f>C347+F347</f>
        <v>1374000</v>
      </c>
      <c r="J347" s="3">
        <f>D347+G347</f>
        <v>3900</v>
      </c>
      <c r="K347" s="3">
        <f>E347+H347</f>
        <v>1377900</v>
      </c>
    </row>
    <row r="348" spans="1:11" ht="12.75">
      <c r="A348" s="13"/>
      <c r="B348" s="14" t="s">
        <v>15</v>
      </c>
      <c r="C348" s="15"/>
      <c r="D348" s="15"/>
      <c r="E348" s="5"/>
      <c r="F348" s="15"/>
      <c r="G348" s="15"/>
      <c r="H348" s="5"/>
      <c r="I348" s="5"/>
      <c r="J348" s="5"/>
      <c r="K348" s="5"/>
    </row>
    <row r="349" spans="1:11" ht="12.75">
      <c r="A349" s="16"/>
      <c r="B349" s="17" t="s">
        <v>13</v>
      </c>
      <c r="C349" s="18">
        <v>0</v>
      </c>
      <c r="D349" s="18">
        <v>0</v>
      </c>
      <c r="E349" s="8">
        <f>SUM(C349:D349)</f>
        <v>0</v>
      </c>
      <c r="F349" s="18">
        <v>0</v>
      </c>
      <c r="G349" s="18">
        <v>0</v>
      </c>
      <c r="H349" s="8">
        <f>F349+G349</f>
        <v>0</v>
      </c>
      <c r="I349" s="8">
        <f aca="true" t="shared" si="97" ref="I349:K353">C349+F349</f>
        <v>0</v>
      </c>
      <c r="J349" s="8">
        <f t="shared" si="97"/>
        <v>0</v>
      </c>
      <c r="K349" s="8">
        <f t="shared" si="97"/>
        <v>0</v>
      </c>
    </row>
    <row r="350" spans="1:11" ht="12.75">
      <c r="A350" s="19">
        <v>75412</v>
      </c>
      <c r="B350" s="20" t="s">
        <v>60</v>
      </c>
      <c r="C350" s="21">
        <v>35000</v>
      </c>
      <c r="D350" s="21">
        <v>0</v>
      </c>
      <c r="E350" s="22">
        <f>SUM(C350:D350)</f>
        <v>35000</v>
      </c>
      <c r="F350" s="23">
        <f>SUM(F351)</f>
        <v>0</v>
      </c>
      <c r="G350" s="23">
        <f>SUM(G351)</f>
        <v>0</v>
      </c>
      <c r="H350" s="22">
        <f>F350+G350</f>
        <v>0</v>
      </c>
      <c r="I350" s="22">
        <f t="shared" si="97"/>
        <v>35000</v>
      </c>
      <c r="J350" s="22">
        <f t="shared" si="97"/>
        <v>0</v>
      </c>
      <c r="K350" s="22">
        <f t="shared" si="97"/>
        <v>35000</v>
      </c>
    </row>
    <row r="351" spans="1:11" ht="12.75">
      <c r="A351" s="32" t="s">
        <v>50</v>
      </c>
      <c r="B351" s="28"/>
      <c r="C351" s="29">
        <v>35000</v>
      </c>
      <c r="D351" s="29">
        <v>0</v>
      </c>
      <c r="E351" s="30">
        <f>SUM(C351:D351)</f>
        <v>35000</v>
      </c>
      <c r="F351" s="31">
        <v>0</v>
      </c>
      <c r="G351" s="31">
        <v>0</v>
      </c>
      <c r="H351" s="30">
        <f>F351+G351</f>
        <v>0</v>
      </c>
      <c r="I351" s="30">
        <f t="shared" si="97"/>
        <v>35000</v>
      </c>
      <c r="J351" s="30">
        <f t="shared" si="97"/>
        <v>0</v>
      </c>
      <c r="K351" s="30">
        <f t="shared" si="97"/>
        <v>35000</v>
      </c>
    </row>
    <row r="352" spans="1:11" ht="12.75">
      <c r="A352" s="19">
        <v>75495</v>
      </c>
      <c r="B352" s="20" t="s">
        <v>34</v>
      </c>
      <c r="C352" s="21">
        <v>100000</v>
      </c>
      <c r="D352" s="21">
        <v>0</v>
      </c>
      <c r="E352" s="22">
        <f>SUM(C352:D352)</f>
        <v>100000</v>
      </c>
      <c r="F352" s="23">
        <f>F353</f>
        <v>0</v>
      </c>
      <c r="G352" s="23">
        <f>G353</f>
        <v>0</v>
      </c>
      <c r="H352" s="22">
        <f>F352+G352</f>
        <v>0</v>
      </c>
      <c r="I352" s="22">
        <f t="shared" si="97"/>
        <v>100000</v>
      </c>
      <c r="J352" s="22">
        <f t="shared" si="97"/>
        <v>0</v>
      </c>
      <c r="K352" s="22">
        <f t="shared" si="97"/>
        <v>100000</v>
      </c>
    </row>
    <row r="353" spans="1:11" ht="12.75">
      <c r="A353" s="32" t="s">
        <v>50</v>
      </c>
      <c r="B353" s="28"/>
      <c r="C353" s="29">
        <v>60000</v>
      </c>
      <c r="D353" s="29">
        <v>0</v>
      </c>
      <c r="E353" s="30">
        <f>SUM(C353:D353)</f>
        <v>60000</v>
      </c>
      <c r="F353" s="31">
        <v>0</v>
      </c>
      <c r="G353" s="31">
        <v>0</v>
      </c>
      <c r="H353" s="30">
        <f>F353+G353</f>
        <v>0</v>
      </c>
      <c r="I353" s="30">
        <f t="shared" si="97"/>
        <v>60000</v>
      </c>
      <c r="J353" s="30">
        <f t="shared" si="97"/>
        <v>0</v>
      </c>
      <c r="K353" s="30">
        <f t="shared" si="97"/>
        <v>60000</v>
      </c>
    </row>
    <row r="358" spans="1:11" ht="12.75">
      <c r="A358" s="19">
        <v>80101</v>
      </c>
      <c r="B358" s="20" t="s">
        <v>28</v>
      </c>
      <c r="C358" s="21">
        <v>13740581</v>
      </c>
      <c r="D358" s="21">
        <v>0</v>
      </c>
      <c r="E358" s="22">
        <f aca="true" t="shared" si="98" ref="E358:E382">SUM(C358:D358)</f>
        <v>13740581</v>
      </c>
      <c r="F358" s="23">
        <f>SUM(F359:F364)</f>
        <v>0</v>
      </c>
      <c r="G358" s="23">
        <f>SUM(G359:G364)</f>
        <v>0</v>
      </c>
      <c r="H358" s="22">
        <f aca="true" t="shared" si="99" ref="H358:H382">F358+G358</f>
        <v>0</v>
      </c>
      <c r="I358" s="22">
        <f aca="true" t="shared" si="100" ref="I358:I382">C358+F358</f>
        <v>13740581</v>
      </c>
      <c r="J358" s="22">
        <f aca="true" t="shared" si="101" ref="J358:J368">D358+G358</f>
        <v>0</v>
      </c>
      <c r="K358" s="22">
        <f aca="true" t="shared" si="102" ref="K358:K382">E358+H358</f>
        <v>13740581</v>
      </c>
    </row>
    <row r="359" spans="1:11" ht="12.75">
      <c r="A359" s="24" t="s">
        <v>52</v>
      </c>
      <c r="B359" s="25"/>
      <c r="C359" s="26">
        <v>8919181</v>
      </c>
      <c r="D359" s="26">
        <v>0</v>
      </c>
      <c r="E359" s="6">
        <f t="shared" si="98"/>
        <v>8919181</v>
      </c>
      <c r="F359" s="27">
        <v>0</v>
      </c>
      <c r="G359" s="27">
        <v>0</v>
      </c>
      <c r="H359" s="6">
        <f t="shared" si="99"/>
        <v>0</v>
      </c>
      <c r="I359" s="6">
        <f t="shared" si="100"/>
        <v>8919181</v>
      </c>
      <c r="J359" s="6">
        <f t="shared" si="101"/>
        <v>0</v>
      </c>
      <c r="K359" s="6">
        <f t="shared" si="102"/>
        <v>8919181</v>
      </c>
    </row>
    <row r="360" spans="1:11" ht="12.75">
      <c r="A360" s="24" t="s">
        <v>40</v>
      </c>
      <c r="B360" s="25"/>
      <c r="C360" s="26">
        <v>849000</v>
      </c>
      <c r="D360" s="26">
        <v>0</v>
      </c>
      <c r="E360" s="6">
        <f t="shared" si="98"/>
        <v>849000</v>
      </c>
      <c r="F360" s="27">
        <v>0</v>
      </c>
      <c r="G360" s="27">
        <v>0</v>
      </c>
      <c r="H360" s="6">
        <f t="shared" si="99"/>
        <v>0</v>
      </c>
      <c r="I360" s="6">
        <f t="shared" si="100"/>
        <v>849000</v>
      </c>
      <c r="J360" s="6">
        <f t="shared" si="101"/>
        <v>0</v>
      </c>
      <c r="K360" s="6">
        <f t="shared" si="102"/>
        <v>849000</v>
      </c>
    </row>
    <row r="361" spans="1:11" ht="12.75">
      <c r="A361" s="24" t="s">
        <v>53</v>
      </c>
      <c r="B361" s="25"/>
      <c r="C361" s="26">
        <v>1744200</v>
      </c>
      <c r="D361" s="26">
        <v>0</v>
      </c>
      <c r="E361" s="6">
        <f t="shared" si="98"/>
        <v>1744200</v>
      </c>
      <c r="F361" s="27">
        <v>0</v>
      </c>
      <c r="G361" s="27">
        <v>0</v>
      </c>
      <c r="H361" s="6">
        <f t="shared" si="99"/>
        <v>0</v>
      </c>
      <c r="I361" s="6">
        <f t="shared" si="100"/>
        <v>1744200</v>
      </c>
      <c r="J361" s="6">
        <f t="shared" si="101"/>
        <v>0</v>
      </c>
      <c r="K361" s="6">
        <f t="shared" si="102"/>
        <v>1744200</v>
      </c>
    </row>
    <row r="362" spans="1:11" ht="12.75">
      <c r="A362" s="24" t="s">
        <v>54</v>
      </c>
      <c r="B362" s="25"/>
      <c r="C362" s="26">
        <v>238600</v>
      </c>
      <c r="D362" s="26">
        <v>0</v>
      </c>
      <c r="E362" s="6">
        <f t="shared" si="98"/>
        <v>238600</v>
      </c>
      <c r="F362" s="27">
        <v>0</v>
      </c>
      <c r="G362" s="27">
        <v>0</v>
      </c>
      <c r="H362" s="6">
        <f t="shared" si="99"/>
        <v>0</v>
      </c>
      <c r="I362" s="6">
        <f t="shared" si="100"/>
        <v>238600</v>
      </c>
      <c r="J362" s="6">
        <f t="shared" si="101"/>
        <v>0</v>
      </c>
      <c r="K362" s="6">
        <f t="shared" si="102"/>
        <v>238600</v>
      </c>
    </row>
    <row r="363" spans="1:11" ht="12.75">
      <c r="A363" s="24" t="s">
        <v>35</v>
      </c>
      <c r="B363" s="25"/>
      <c r="C363" s="26">
        <v>119000</v>
      </c>
      <c r="D363" s="26">
        <v>0</v>
      </c>
      <c r="E363" s="6">
        <f t="shared" si="98"/>
        <v>119000</v>
      </c>
      <c r="F363" s="27">
        <v>0</v>
      </c>
      <c r="G363" s="27">
        <v>0</v>
      </c>
      <c r="H363" s="6">
        <f t="shared" si="99"/>
        <v>0</v>
      </c>
      <c r="I363" s="6">
        <f t="shared" si="100"/>
        <v>119000</v>
      </c>
      <c r="J363" s="6">
        <f t="shared" si="101"/>
        <v>0</v>
      </c>
      <c r="K363" s="6">
        <f t="shared" si="102"/>
        <v>119000</v>
      </c>
    </row>
    <row r="364" spans="1:11" ht="12.75">
      <c r="A364" s="32" t="s">
        <v>29</v>
      </c>
      <c r="B364" s="28"/>
      <c r="C364" s="29">
        <v>251000</v>
      </c>
      <c r="D364" s="29">
        <v>0</v>
      </c>
      <c r="E364" s="30">
        <f t="shared" si="98"/>
        <v>251000</v>
      </c>
      <c r="F364" s="31">
        <v>0</v>
      </c>
      <c r="G364" s="31">
        <v>0</v>
      </c>
      <c r="H364" s="30">
        <f t="shared" si="99"/>
        <v>0</v>
      </c>
      <c r="I364" s="30">
        <f t="shared" si="100"/>
        <v>251000</v>
      </c>
      <c r="J364" s="30">
        <f t="shared" si="101"/>
        <v>0</v>
      </c>
      <c r="K364" s="30">
        <f t="shared" si="102"/>
        <v>251000</v>
      </c>
    </row>
    <row r="365" spans="1:11" ht="12.75">
      <c r="A365" s="19">
        <v>80104</v>
      </c>
      <c r="B365" s="20" t="s">
        <v>67</v>
      </c>
      <c r="C365" s="21">
        <v>480000</v>
      </c>
      <c r="D365" s="21">
        <v>0</v>
      </c>
      <c r="E365" s="22">
        <f t="shared" si="98"/>
        <v>480000</v>
      </c>
      <c r="F365" s="23">
        <f>SUM(F366:F369)</f>
        <v>0</v>
      </c>
      <c r="G365" s="23">
        <f>SUM(G366:G369)</f>
        <v>0</v>
      </c>
      <c r="H365" s="22">
        <f t="shared" si="99"/>
        <v>0</v>
      </c>
      <c r="I365" s="22">
        <f t="shared" si="100"/>
        <v>480000</v>
      </c>
      <c r="J365" s="22">
        <f t="shared" si="101"/>
        <v>0</v>
      </c>
      <c r="K365" s="22">
        <f t="shared" si="102"/>
        <v>480000</v>
      </c>
    </row>
    <row r="366" spans="1:11" ht="12.75">
      <c r="A366" s="24" t="s">
        <v>52</v>
      </c>
      <c r="B366" s="25"/>
      <c r="C366" s="26">
        <v>348000</v>
      </c>
      <c r="D366" s="26">
        <v>0</v>
      </c>
      <c r="E366" s="6">
        <f t="shared" si="98"/>
        <v>348000</v>
      </c>
      <c r="F366" s="27">
        <v>0</v>
      </c>
      <c r="G366" s="27">
        <v>0</v>
      </c>
      <c r="H366" s="6">
        <f t="shared" si="99"/>
        <v>0</v>
      </c>
      <c r="I366" s="6">
        <f t="shared" si="100"/>
        <v>348000</v>
      </c>
      <c r="J366" s="6">
        <f t="shared" si="101"/>
        <v>0</v>
      </c>
      <c r="K366" s="6">
        <f t="shared" si="102"/>
        <v>348000</v>
      </c>
    </row>
    <row r="367" spans="1:11" ht="12.75">
      <c r="A367" s="24" t="s">
        <v>40</v>
      </c>
      <c r="B367" s="25"/>
      <c r="C367" s="26">
        <v>30000</v>
      </c>
      <c r="D367" s="26">
        <v>0</v>
      </c>
      <c r="E367" s="6">
        <f t="shared" si="98"/>
        <v>30000</v>
      </c>
      <c r="F367" s="27">
        <v>0</v>
      </c>
      <c r="G367" s="27">
        <v>0</v>
      </c>
      <c r="H367" s="6">
        <f t="shared" si="99"/>
        <v>0</v>
      </c>
      <c r="I367" s="6">
        <f t="shared" si="100"/>
        <v>30000</v>
      </c>
      <c r="J367" s="6">
        <f t="shared" si="101"/>
        <v>0</v>
      </c>
      <c r="K367" s="6">
        <f t="shared" si="102"/>
        <v>30000</v>
      </c>
    </row>
    <row r="368" spans="1:11" ht="12.75">
      <c r="A368" s="24" t="s">
        <v>53</v>
      </c>
      <c r="B368" s="25"/>
      <c r="C368" s="26">
        <v>67500</v>
      </c>
      <c r="D368" s="26">
        <v>0</v>
      </c>
      <c r="E368" s="6">
        <f t="shared" si="98"/>
        <v>67500</v>
      </c>
      <c r="F368" s="27">
        <v>0</v>
      </c>
      <c r="G368" s="27">
        <v>0</v>
      </c>
      <c r="H368" s="6">
        <f t="shared" si="99"/>
        <v>0</v>
      </c>
      <c r="I368" s="6">
        <f t="shared" si="100"/>
        <v>67500</v>
      </c>
      <c r="J368" s="6">
        <f t="shared" si="101"/>
        <v>0</v>
      </c>
      <c r="K368" s="6">
        <f t="shared" si="102"/>
        <v>67500</v>
      </c>
    </row>
    <row r="369" spans="1:11" ht="12.75">
      <c r="A369" s="32" t="s">
        <v>54</v>
      </c>
      <c r="B369" s="28"/>
      <c r="C369" s="29">
        <v>9300</v>
      </c>
      <c r="D369" s="29">
        <v>0</v>
      </c>
      <c r="E369" s="30">
        <f t="shared" si="98"/>
        <v>9300</v>
      </c>
      <c r="F369" s="31">
        <v>0</v>
      </c>
      <c r="G369" s="31">
        <v>0</v>
      </c>
      <c r="H369" s="30">
        <f t="shared" si="99"/>
        <v>0</v>
      </c>
      <c r="I369" s="30">
        <f t="shared" si="100"/>
        <v>9300</v>
      </c>
      <c r="J369" s="30">
        <f>D369+G369</f>
        <v>0</v>
      </c>
      <c r="K369" s="30">
        <f t="shared" si="102"/>
        <v>9300</v>
      </c>
    </row>
    <row r="370" spans="1:11" ht="12.75">
      <c r="A370" s="24">
        <v>80110</v>
      </c>
      <c r="B370" s="25" t="s">
        <v>68</v>
      </c>
      <c r="C370" s="26">
        <v>9861100</v>
      </c>
      <c r="D370" s="26">
        <v>0</v>
      </c>
      <c r="E370" s="6">
        <f t="shared" si="98"/>
        <v>9861100</v>
      </c>
      <c r="F370" s="27">
        <f>SUM(F371:F376)</f>
        <v>0</v>
      </c>
      <c r="G370" s="27">
        <f>SUM(G371:G376)</f>
        <v>0</v>
      </c>
      <c r="H370" s="6">
        <f t="shared" si="99"/>
        <v>0</v>
      </c>
      <c r="I370" s="6">
        <f t="shared" si="100"/>
        <v>9861100</v>
      </c>
      <c r="J370" s="22">
        <f aca="true" t="shared" si="103" ref="J370:J382">D370+G370</f>
        <v>0</v>
      </c>
      <c r="K370" s="22">
        <f t="shared" si="102"/>
        <v>9861100</v>
      </c>
    </row>
    <row r="371" spans="1:11" ht="12.75">
      <c r="A371" s="24" t="s">
        <v>52</v>
      </c>
      <c r="B371" s="25"/>
      <c r="C371" s="26">
        <v>5943920</v>
      </c>
      <c r="D371" s="26">
        <v>0</v>
      </c>
      <c r="E371" s="6">
        <f t="shared" si="98"/>
        <v>5943920</v>
      </c>
      <c r="F371" s="27">
        <v>0</v>
      </c>
      <c r="G371" s="27">
        <v>0</v>
      </c>
      <c r="H371" s="6">
        <f t="shared" si="99"/>
        <v>0</v>
      </c>
      <c r="I371" s="6">
        <f t="shared" si="100"/>
        <v>5943920</v>
      </c>
      <c r="J371" s="6">
        <f t="shared" si="103"/>
        <v>0</v>
      </c>
      <c r="K371" s="6">
        <f t="shared" si="102"/>
        <v>5943920</v>
      </c>
    </row>
    <row r="372" spans="1:11" ht="12.75">
      <c r="A372" s="24" t="s">
        <v>40</v>
      </c>
      <c r="B372" s="25"/>
      <c r="C372" s="26">
        <v>588570</v>
      </c>
      <c r="D372" s="26">
        <v>0</v>
      </c>
      <c r="E372" s="6">
        <f t="shared" si="98"/>
        <v>588570</v>
      </c>
      <c r="F372" s="27">
        <v>0</v>
      </c>
      <c r="G372" s="27">
        <v>0</v>
      </c>
      <c r="H372" s="6">
        <f t="shared" si="99"/>
        <v>0</v>
      </c>
      <c r="I372" s="6">
        <f t="shared" si="100"/>
        <v>588570</v>
      </c>
      <c r="J372" s="6">
        <f t="shared" si="103"/>
        <v>0</v>
      </c>
      <c r="K372" s="6">
        <f t="shared" si="102"/>
        <v>588570</v>
      </c>
    </row>
    <row r="373" spans="1:11" ht="12.75">
      <c r="A373" s="24" t="s">
        <v>53</v>
      </c>
      <c r="B373" s="25"/>
      <c r="C373" s="26">
        <v>1163100</v>
      </c>
      <c r="D373" s="26">
        <v>0</v>
      </c>
      <c r="E373" s="6">
        <f t="shared" si="98"/>
        <v>1163100</v>
      </c>
      <c r="F373" s="27">
        <v>0</v>
      </c>
      <c r="G373" s="27">
        <v>0</v>
      </c>
      <c r="H373" s="6">
        <f t="shared" si="99"/>
        <v>0</v>
      </c>
      <c r="I373" s="6">
        <f t="shared" si="100"/>
        <v>1163100</v>
      </c>
      <c r="J373" s="6">
        <f t="shared" si="103"/>
        <v>0</v>
      </c>
      <c r="K373" s="6">
        <f t="shared" si="102"/>
        <v>1163100</v>
      </c>
    </row>
    <row r="374" spans="1:11" ht="12.75">
      <c r="A374" s="24" t="s">
        <v>54</v>
      </c>
      <c r="B374" s="25"/>
      <c r="C374" s="26">
        <v>160000</v>
      </c>
      <c r="D374" s="26">
        <v>0</v>
      </c>
      <c r="E374" s="6">
        <f t="shared" si="98"/>
        <v>160000</v>
      </c>
      <c r="F374" s="27">
        <v>0</v>
      </c>
      <c r="G374" s="27">
        <v>0</v>
      </c>
      <c r="H374" s="6">
        <f t="shared" si="99"/>
        <v>0</v>
      </c>
      <c r="I374" s="6">
        <f t="shared" si="100"/>
        <v>160000</v>
      </c>
      <c r="J374" s="6">
        <f t="shared" si="103"/>
        <v>0</v>
      </c>
      <c r="K374" s="6">
        <f t="shared" si="102"/>
        <v>160000</v>
      </c>
    </row>
    <row r="375" spans="1:11" ht="12.75">
      <c r="A375" s="24" t="s">
        <v>44</v>
      </c>
      <c r="B375" s="25"/>
      <c r="C375" s="26">
        <v>705000</v>
      </c>
      <c r="D375" s="26">
        <v>0</v>
      </c>
      <c r="E375" s="6">
        <f t="shared" si="98"/>
        <v>705000</v>
      </c>
      <c r="F375" s="27">
        <v>0</v>
      </c>
      <c r="G375" s="27">
        <v>0</v>
      </c>
      <c r="H375" s="6">
        <f t="shared" si="99"/>
        <v>0</v>
      </c>
      <c r="I375" s="6">
        <f t="shared" si="100"/>
        <v>705000</v>
      </c>
      <c r="J375" s="6">
        <f t="shared" si="103"/>
        <v>0</v>
      </c>
      <c r="K375" s="6">
        <f t="shared" si="102"/>
        <v>705000</v>
      </c>
    </row>
    <row r="376" spans="1:11" ht="12.75">
      <c r="A376" s="24" t="s">
        <v>35</v>
      </c>
      <c r="B376" s="25"/>
      <c r="C376" s="26">
        <v>26000</v>
      </c>
      <c r="D376" s="26">
        <v>0</v>
      </c>
      <c r="E376" s="6">
        <f t="shared" si="98"/>
        <v>26000</v>
      </c>
      <c r="F376" s="27">
        <v>0</v>
      </c>
      <c r="G376" s="27">
        <v>0</v>
      </c>
      <c r="H376" s="6">
        <f t="shared" si="99"/>
        <v>0</v>
      </c>
      <c r="I376" s="6">
        <f t="shared" si="100"/>
        <v>26000</v>
      </c>
      <c r="J376" s="30">
        <f t="shared" si="103"/>
        <v>0</v>
      </c>
      <c r="K376" s="30">
        <f t="shared" si="102"/>
        <v>26000</v>
      </c>
    </row>
    <row r="377" spans="1:11" ht="12.75">
      <c r="A377" s="19">
        <v>80114</v>
      </c>
      <c r="B377" s="20" t="s">
        <v>70</v>
      </c>
      <c r="C377" s="21">
        <v>870000</v>
      </c>
      <c r="D377" s="21">
        <v>0</v>
      </c>
      <c r="E377" s="22">
        <f t="shared" si="98"/>
        <v>870000</v>
      </c>
      <c r="F377" s="23">
        <f>SUM(F378:F379)</f>
        <v>0</v>
      </c>
      <c r="G377" s="23">
        <f>SUM(G378:G379)</f>
        <v>0</v>
      </c>
      <c r="H377" s="22">
        <f t="shared" si="99"/>
        <v>0</v>
      </c>
      <c r="I377" s="22">
        <f t="shared" si="100"/>
        <v>870000</v>
      </c>
      <c r="J377" s="22">
        <f t="shared" si="103"/>
        <v>0</v>
      </c>
      <c r="K377" s="22">
        <f t="shared" si="102"/>
        <v>870000</v>
      </c>
    </row>
    <row r="378" spans="1:11" ht="12.75">
      <c r="A378" s="24" t="s">
        <v>40</v>
      </c>
      <c r="B378" s="25"/>
      <c r="C378" s="26">
        <v>50200</v>
      </c>
      <c r="D378" s="26">
        <v>0</v>
      </c>
      <c r="E378" s="6">
        <f t="shared" si="98"/>
        <v>50200</v>
      </c>
      <c r="F378" s="26">
        <v>0</v>
      </c>
      <c r="G378" s="26">
        <v>0</v>
      </c>
      <c r="H378" s="6">
        <f t="shared" si="99"/>
        <v>0</v>
      </c>
      <c r="I378" s="6">
        <f t="shared" si="100"/>
        <v>50200</v>
      </c>
      <c r="J378" s="6">
        <f t="shared" si="103"/>
        <v>0</v>
      </c>
      <c r="K378" s="6">
        <f t="shared" si="102"/>
        <v>50200</v>
      </c>
    </row>
    <row r="379" spans="1:11" ht="12.75">
      <c r="A379" s="32" t="s">
        <v>23</v>
      </c>
      <c r="B379" s="28"/>
      <c r="C379" s="29">
        <v>25000</v>
      </c>
      <c r="D379" s="29">
        <v>0</v>
      </c>
      <c r="E379" s="30">
        <f t="shared" si="98"/>
        <v>25000</v>
      </c>
      <c r="F379" s="29">
        <v>0</v>
      </c>
      <c r="G379" s="29">
        <v>0</v>
      </c>
      <c r="H379" s="30">
        <f t="shared" si="99"/>
        <v>0</v>
      </c>
      <c r="I379" s="30">
        <f t="shared" si="100"/>
        <v>25000</v>
      </c>
      <c r="J379" s="30">
        <f t="shared" si="103"/>
        <v>0</v>
      </c>
      <c r="K379" s="30">
        <f t="shared" si="102"/>
        <v>25000</v>
      </c>
    </row>
    <row r="380" spans="1:11" ht="12.75">
      <c r="A380" s="19">
        <v>80146</v>
      </c>
      <c r="B380" s="20" t="s">
        <v>64</v>
      </c>
      <c r="C380" s="21">
        <v>163300</v>
      </c>
      <c r="D380" s="21">
        <v>0</v>
      </c>
      <c r="E380" s="22">
        <f t="shared" si="98"/>
        <v>163300</v>
      </c>
      <c r="F380" s="23">
        <f>SUM(F381:F382)</f>
        <v>0</v>
      </c>
      <c r="G380" s="23">
        <f>SUM(G381:G382)</f>
        <v>0</v>
      </c>
      <c r="H380" s="22">
        <f t="shared" si="99"/>
        <v>0</v>
      </c>
      <c r="I380" s="22">
        <f t="shared" si="100"/>
        <v>163300</v>
      </c>
      <c r="J380" s="22">
        <f t="shared" si="103"/>
        <v>0</v>
      </c>
      <c r="K380" s="22">
        <f t="shared" si="102"/>
        <v>163300</v>
      </c>
    </row>
    <row r="381" spans="1:11" ht="12.75">
      <c r="A381" s="24" t="s">
        <v>52</v>
      </c>
      <c r="B381" s="25"/>
      <c r="C381" s="26">
        <v>55000</v>
      </c>
      <c r="D381" s="26">
        <v>0</v>
      </c>
      <c r="E381" s="6">
        <f t="shared" si="98"/>
        <v>55000</v>
      </c>
      <c r="F381" s="26">
        <v>0</v>
      </c>
      <c r="G381" s="26">
        <v>0</v>
      </c>
      <c r="H381" s="6">
        <f t="shared" si="99"/>
        <v>0</v>
      </c>
      <c r="I381" s="6">
        <f t="shared" si="100"/>
        <v>55000</v>
      </c>
      <c r="J381" s="6">
        <f t="shared" si="103"/>
        <v>0</v>
      </c>
      <c r="K381" s="6">
        <f t="shared" si="102"/>
        <v>55000</v>
      </c>
    </row>
    <row r="382" spans="1:11" ht="12.75">
      <c r="A382" s="32" t="s">
        <v>40</v>
      </c>
      <c r="B382" s="28"/>
      <c r="C382" s="29">
        <v>17700</v>
      </c>
      <c r="D382" s="29">
        <v>0</v>
      </c>
      <c r="E382" s="30">
        <f t="shared" si="98"/>
        <v>17700</v>
      </c>
      <c r="F382" s="29">
        <v>0</v>
      </c>
      <c r="G382" s="29">
        <v>0</v>
      </c>
      <c r="H382" s="30">
        <f t="shared" si="99"/>
        <v>0</v>
      </c>
      <c r="I382" s="30">
        <f t="shared" si="100"/>
        <v>17700</v>
      </c>
      <c r="J382" s="30">
        <f t="shared" si="103"/>
        <v>0</v>
      </c>
      <c r="K382" s="30">
        <f t="shared" si="102"/>
        <v>17700</v>
      </c>
    </row>
    <row r="398" spans="1:11" ht="12.75">
      <c r="A398" s="10" t="s">
        <v>55</v>
      </c>
      <c r="B398" s="11" t="s">
        <v>56</v>
      </c>
      <c r="C398" s="12">
        <v>2736698</v>
      </c>
      <c r="D398" s="12">
        <v>42863</v>
      </c>
      <c r="E398" s="3">
        <f>SUM(C398:D398)</f>
        <v>2779561</v>
      </c>
      <c r="F398" s="12">
        <f>F401</f>
        <v>0</v>
      </c>
      <c r="G398" s="12">
        <f>G401</f>
        <v>0</v>
      </c>
      <c r="H398" s="3">
        <f>F398+G398</f>
        <v>0</v>
      </c>
      <c r="I398" s="3">
        <f>C398+F398</f>
        <v>2736698</v>
      </c>
      <c r="J398" s="3">
        <f>D398+G398</f>
        <v>42863</v>
      </c>
      <c r="K398" s="3">
        <f>E398+H398</f>
        <v>2779561</v>
      </c>
    </row>
    <row r="399" spans="1:11" ht="12.75">
      <c r="A399" s="13"/>
      <c r="B399" s="14" t="s">
        <v>15</v>
      </c>
      <c r="C399" s="15"/>
      <c r="D399" s="15"/>
      <c r="E399" s="5"/>
      <c r="F399" s="15"/>
      <c r="G399" s="15"/>
      <c r="H399" s="5"/>
      <c r="I399" s="5"/>
      <c r="J399" s="9"/>
      <c r="K399" s="5"/>
    </row>
    <row r="400" spans="1:11" ht="12.75">
      <c r="A400" s="16"/>
      <c r="B400" s="17" t="s">
        <v>13</v>
      </c>
      <c r="C400" s="18">
        <v>131698</v>
      </c>
      <c r="D400" s="18">
        <v>42863</v>
      </c>
      <c r="E400" s="8">
        <f aca="true" t="shared" si="104" ref="E400:E406">SUM(C400:D400)</f>
        <v>174561</v>
      </c>
      <c r="F400" s="18">
        <v>0</v>
      </c>
      <c r="G400" s="18">
        <v>0</v>
      </c>
      <c r="H400" s="8">
        <f aca="true" t="shared" si="105" ref="H400:H406">F400+G400</f>
        <v>0</v>
      </c>
      <c r="I400" s="8">
        <f aca="true" t="shared" si="106" ref="I400:I406">C400+F400</f>
        <v>131698</v>
      </c>
      <c r="J400" s="8">
        <f aca="true" t="shared" si="107" ref="J400:J406">D400+G400</f>
        <v>42863</v>
      </c>
      <c r="K400" s="8">
        <f aca="true" t="shared" si="108" ref="K400:K406">E400+H400</f>
        <v>174561</v>
      </c>
    </row>
    <row r="401" spans="1:11" ht="12.75">
      <c r="A401" s="19">
        <v>92604</v>
      </c>
      <c r="B401" s="20" t="s">
        <v>34</v>
      </c>
      <c r="C401" s="21">
        <v>1800000</v>
      </c>
      <c r="D401" s="21">
        <v>0</v>
      </c>
      <c r="E401" s="22">
        <f t="shared" si="104"/>
        <v>1800000</v>
      </c>
      <c r="F401" s="21">
        <f>SUM(F402:F406)</f>
        <v>0</v>
      </c>
      <c r="G401" s="21">
        <f>SUM(G402:G406)</f>
        <v>0</v>
      </c>
      <c r="H401" s="22">
        <f t="shared" si="105"/>
        <v>0</v>
      </c>
      <c r="I401" s="22">
        <f t="shared" si="106"/>
        <v>1800000</v>
      </c>
      <c r="J401" s="22">
        <f t="shared" si="107"/>
        <v>0</v>
      </c>
      <c r="K401" s="22">
        <f t="shared" si="108"/>
        <v>1800000</v>
      </c>
    </row>
    <row r="402" spans="1:11" ht="12.75">
      <c r="A402" s="24" t="s">
        <v>51</v>
      </c>
      <c r="B402" s="25"/>
      <c r="C402" s="26">
        <v>2250</v>
      </c>
      <c r="D402" s="26">
        <v>0</v>
      </c>
      <c r="E402" s="6">
        <f t="shared" si="104"/>
        <v>2250</v>
      </c>
      <c r="F402" s="26">
        <v>0</v>
      </c>
      <c r="G402" s="26">
        <v>0</v>
      </c>
      <c r="H402" s="6">
        <f t="shared" si="105"/>
        <v>0</v>
      </c>
      <c r="I402" s="6">
        <f t="shared" si="106"/>
        <v>2250</v>
      </c>
      <c r="J402" s="6">
        <f t="shared" si="107"/>
        <v>0</v>
      </c>
      <c r="K402" s="6">
        <f t="shared" si="108"/>
        <v>2250</v>
      </c>
    </row>
    <row r="403" spans="1:11" ht="12.75">
      <c r="A403" s="24" t="s">
        <v>40</v>
      </c>
      <c r="B403" s="25"/>
      <c r="C403" s="26">
        <v>98000</v>
      </c>
      <c r="D403" s="26">
        <v>0</v>
      </c>
      <c r="E403" s="6">
        <f t="shared" si="104"/>
        <v>98000</v>
      </c>
      <c r="F403" s="26">
        <v>0</v>
      </c>
      <c r="G403" s="26">
        <v>0</v>
      </c>
      <c r="H403" s="6">
        <f t="shared" si="105"/>
        <v>0</v>
      </c>
      <c r="I403" s="6">
        <f t="shared" si="106"/>
        <v>98000</v>
      </c>
      <c r="J403" s="6">
        <f t="shared" si="107"/>
        <v>0</v>
      </c>
      <c r="K403" s="6">
        <f t="shared" si="108"/>
        <v>98000</v>
      </c>
    </row>
    <row r="404" spans="1:11" ht="12.75">
      <c r="A404" s="24" t="s">
        <v>23</v>
      </c>
      <c r="B404" s="25"/>
      <c r="C404" s="26">
        <v>115000</v>
      </c>
      <c r="D404" s="26">
        <v>0</v>
      </c>
      <c r="E404" s="6">
        <f t="shared" si="104"/>
        <v>115000</v>
      </c>
      <c r="F404" s="26">
        <v>0</v>
      </c>
      <c r="G404" s="26">
        <v>0</v>
      </c>
      <c r="H404" s="6">
        <f t="shared" si="105"/>
        <v>0</v>
      </c>
      <c r="I404" s="6">
        <f t="shared" si="106"/>
        <v>115000</v>
      </c>
      <c r="J404" s="6">
        <f t="shared" si="107"/>
        <v>0</v>
      </c>
      <c r="K404" s="6">
        <f t="shared" si="108"/>
        <v>115000</v>
      </c>
    </row>
    <row r="405" spans="1:11" ht="12.75">
      <c r="A405" s="24" t="s">
        <v>29</v>
      </c>
      <c r="B405" s="25"/>
      <c r="C405" s="26">
        <v>110000</v>
      </c>
      <c r="D405" s="26">
        <v>0</v>
      </c>
      <c r="E405" s="6">
        <f t="shared" si="104"/>
        <v>110000</v>
      </c>
      <c r="F405" s="26">
        <v>0</v>
      </c>
      <c r="G405" s="26">
        <v>0</v>
      </c>
      <c r="H405" s="6">
        <f t="shared" si="105"/>
        <v>0</v>
      </c>
      <c r="I405" s="6">
        <f t="shared" si="106"/>
        <v>110000</v>
      </c>
      <c r="J405" s="6">
        <f t="shared" si="107"/>
        <v>0</v>
      </c>
      <c r="K405" s="6">
        <f t="shared" si="108"/>
        <v>110000</v>
      </c>
    </row>
    <row r="406" spans="1:11" ht="12.75">
      <c r="A406" s="32" t="s">
        <v>57</v>
      </c>
      <c r="B406" s="28"/>
      <c r="C406" s="29">
        <v>20000</v>
      </c>
      <c r="D406" s="29">
        <v>0</v>
      </c>
      <c r="E406" s="30">
        <f t="shared" si="104"/>
        <v>20000</v>
      </c>
      <c r="F406" s="29">
        <v>0</v>
      </c>
      <c r="G406" s="29">
        <v>0</v>
      </c>
      <c r="H406" s="30">
        <f t="shared" si="105"/>
        <v>0</v>
      </c>
      <c r="I406" s="30">
        <f t="shared" si="106"/>
        <v>20000</v>
      </c>
      <c r="J406" s="30">
        <f t="shared" si="107"/>
        <v>0</v>
      </c>
      <c r="K406" s="30">
        <f t="shared" si="108"/>
        <v>20000</v>
      </c>
    </row>
    <row r="467" spans="1:11" ht="12.75">
      <c r="A467" s="10" t="s">
        <v>37</v>
      </c>
      <c r="B467" s="11" t="s">
        <v>38</v>
      </c>
      <c r="C467" s="12">
        <v>0</v>
      </c>
      <c r="D467" s="12">
        <v>557000</v>
      </c>
      <c r="E467" s="3">
        <f>SUM(C467:D467)</f>
        <v>557000</v>
      </c>
      <c r="F467" s="12">
        <f>F470</f>
        <v>0</v>
      </c>
      <c r="G467" s="12">
        <f>G470</f>
        <v>0</v>
      </c>
      <c r="H467" s="3">
        <f>F467+G467</f>
        <v>0</v>
      </c>
      <c r="I467" s="3">
        <f>C467+F467</f>
        <v>0</v>
      </c>
      <c r="J467" s="3">
        <f>D467+G467</f>
        <v>557000</v>
      </c>
      <c r="K467" s="3">
        <f>E467+H467</f>
        <v>557000</v>
      </c>
    </row>
    <row r="468" spans="1:11" ht="12.75">
      <c r="A468" s="13"/>
      <c r="B468" s="14" t="s">
        <v>15</v>
      </c>
      <c r="C468" s="15"/>
      <c r="D468" s="15"/>
      <c r="E468" s="5"/>
      <c r="F468" s="15"/>
      <c r="G468" s="15"/>
      <c r="H468" s="5"/>
      <c r="I468" s="5"/>
      <c r="J468" s="9"/>
      <c r="K468" s="5"/>
    </row>
    <row r="469" spans="1:11" ht="12.75">
      <c r="A469" s="16"/>
      <c r="B469" s="17" t="s">
        <v>13</v>
      </c>
      <c r="C469" s="18">
        <v>0</v>
      </c>
      <c r="D469" s="18">
        <v>0</v>
      </c>
      <c r="E469" s="8">
        <f aca="true" t="shared" si="109" ref="E469:E474">SUM(C469:D469)</f>
        <v>0</v>
      </c>
      <c r="F469" s="18">
        <v>0</v>
      </c>
      <c r="G469" s="18">
        <v>0</v>
      </c>
      <c r="H469" s="8">
        <f aca="true" t="shared" si="110" ref="H469:H474">F469+G469</f>
        <v>0</v>
      </c>
      <c r="I469" s="8">
        <f aca="true" t="shared" si="111" ref="I469:I474">C469+F469</f>
        <v>0</v>
      </c>
      <c r="J469" s="8">
        <f aca="true" t="shared" si="112" ref="J469:J474">D469+G469</f>
        <v>0</v>
      </c>
      <c r="K469" s="8">
        <f aca="true" t="shared" si="113" ref="K469:K474">E469+H469</f>
        <v>0</v>
      </c>
    </row>
    <row r="470" spans="1:11" ht="12.75">
      <c r="A470" s="34" t="s">
        <v>39</v>
      </c>
      <c r="B470" s="20" t="s">
        <v>42</v>
      </c>
      <c r="C470" s="21">
        <v>0</v>
      </c>
      <c r="D470" s="21">
        <v>557000</v>
      </c>
      <c r="E470" s="22">
        <f t="shared" si="109"/>
        <v>557000</v>
      </c>
      <c r="F470" s="21">
        <f>SUM(F471:F473)</f>
        <v>0</v>
      </c>
      <c r="G470" s="21">
        <f>SUM(G471:G473)</f>
        <v>0</v>
      </c>
      <c r="H470" s="22">
        <f t="shared" si="110"/>
        <v>0</v>
      </c>
      <c r="I470" s="22">
        <f t="shared" si="111"/>
        <v>0</v>
      </c>
      <c r="J470" s="22">
        <f t="shared" si="112"/>
        <v>557000</v>
      </c>
      <c r="K470" s="22">
        <f t="shared" si="113"/>
        <v>557000</v>
      </c>
    </row>
    <row r="471" spans="1:11" ht="12.75">
      <c r="A471" s="24" t="s">
        <v>40</v>
      </c>
      <c r="B471" s="25"/>
      <c r="C471" s="26">
        <v>0</v>
      </c>
      <c r="D471" s="26">
        <v>30000</v>
      </c>
      <c r="E471" s="6">
        <f t="shared" si="109"/>
        <v>30000</v>
      </c>
      <c r="F471" s="26">
        <v>0</v>
      </c>
      <c r="G471" s="26">
        <v>0</v>
      </c>
      <c r="H471" s="6">
        <f t="shared" si="110"/>
        <v>0</v>
      </c>
      <c r="I471" s="6">
        <f t="shared" si="111"/>
        <v>0</v>
      </c>
      <c r="J471" s="6">
        <f t="shared" si="112"/>
        <v>30000</v>
      </c>
      <c r="K471" s="6">
        <f t="shared" si="113"/>
        <v>30000</v>
      </c>
    </row>
    <row r="472" spans="1:11" ht="12.75">
      <c r="A472" s="24" t="s">
        <v>23</v>
      </c>
      <c r="B472" s="25"/>
      <c r="C472" s="26">
        <v>0</v>
      </c>
      <c r="D472" s="26">
        <v>11000</v>
      </c>
      <c r="E472" s="6">
        <f t="shared" si="109"/>
        <v>11000</v>
      </c>
      <c r="F472" s="26">
        <v>0</v>
      </c>
      <c r="G472" s="26">
        <v>0</v>
      </c>
      <c r="H472" s="6">
        <f t="shared" si="110"/>
        <v>0</v>
      </c>
      <c r="I472" s="6">
        <f t="shared" si="111"/>
        <v>0</v>
      </c>
      <c r="J472" s="6">
        <f t="shared" si="112"/>
        <v>11000</v>
      </c>
      <c r="K472" s="6">
        <f t="shared" si="113"/>
        <v>11000</v>
      </c>
    </row>
    <row r="473" spans="1:11" ht="12.75">
      <c r="A473" s="32" t="s">
        <v>41</v>
      </c>
      <c r="B473" s="28"/>
      <c r="C473" s="29">
        <v>0</v>
      </c>
      <c r="D473" s="29">
        <v>3000</v>
      </c>
      <c r="E473" s="30">
        <f t="shared" si="109"/>
        <v>3000</v>
      </c>
      <c r="F473" s="29">
        <v>0</v>
      </c>
      <c r="G473" s="29">
        <v>0</v>
      </c>
      <c r="H473" s="30">
        <f t="shared" si="110"/>
        <v>0</v>
      </c>
      <c r="I473" s="30">
        <f t="shared" si="111"/>
        <v>0</v>
      </c>
      <c r="J473" s="30">
        <f t="shared" si="112"/>
        <v>3000</v>
      </c>
      <c r="K473" s="30">
        <f t="shared" si="113"/>
        <v>3000</v>
      </c>
    </row>
    <row r="474" spans="1:11" ht="12.75">
      <c r="A474" s="10" t="s">
        <v>74</v>
      </c>
      <c r="B474" s="11" t="s">
        <v>75</v>
      </c>
      <c r="C474" s="12">
        <v>4798000</v>
      </c>
      <c r="D474" s="12">
        <v>0</v>
      </c>
      <c r="E474" s="3">
        <f t="shared" si="109"/>
        <v>4798000</v>
      </c>
      <c r="F474" s="12">
        <f>F477</f>
        <v>0</v>
      </c>
      <c r="G474" s="12">
        <f>G477</f>
        <v>0</v>
      </c>
      <c r="H474" s="3">
        <f t="shared" si="110"/>
        <v>0</v>
      </c>
      <c r="I474" s="3">
        <f t="shared" si="111"/>
        <v>4798000</v>
      </c>
      <c r="J474" s="3">
        <f t="shared" si="112"/>
        <v>0</v>
      </c>
      <c r="K474" s="3">
        <f t="shared" si="113"/>
        <v>4798000</v>
      </c>
    </row>
    <row r="475" spans="1:11" ht="12.75">
      <c r="A475" s="13"/>
      <c r="B475" s="14" t="s">
        <v>15</v>
      </c>
      <c r="C475" s="15"/>
      <c r="D475" s="15"/>
      <c r="E475" s="5"/>
      <c r="F475" s="15"/>
      <c r="G475" s="15"/>
      <c r="H475" s="5"/>
      <c r="I475" s="5"/>
      <c r="J475" s="5"/>
      <c r="K475" s="5"/>
    </row>
    <row r="476" spans="1:11" ht="12.75">
      <c r="A476" s="16"/>
      <c r="B476" s="17" t="s">
        <v>13</v>
      </c>
      <c r="C476" s="18">
        <v>2360000</v>
      </c>
      <c r="D476" s="18">
        <v>0</v>
      </c>
      <c r="E476" s="8">
        <f>SUM(C476:D476)</f>
        <v>2360000</v>
      </c>
      <c r="F476" s="18">
        <f>F478</f>
        <v>0</v>
      </c>
      <c r="G476" s="18">
        <f>G478</f>
        <v>0</v>
      </c>
      <c r="H476" s="8">
        <f>F476+G476</f>
        <v>0</v>
      </c>
      <c r="I476" s="8">
        <f aca="true" t="shared" si="114" ref="I476:K478">C476+F476</f>
        <v>2360000</v>
      </c>
      <c r="J476" s="8">
        <f t="shared" si="114"/>
        <v>0</v>
      </c>
      <c r="K476" s="8">
        <f t="shared" si="114"/>
        <v>2360000</v>
      </c>
    </row>
    <row r="477" spans="1:11" ht="12.75">
      <c r="A477" s="19">
        <v>60015</v>
      </c>
      <c r="B477" s="20" t="s">
        <v>76</v>
      </c>
      <c r="C477" s="21">
        <v>4798000</v>
      </c>
      <c r="D477" s="21">
        <v>0</v>
      </c>
      <c r="E477" s="22">
        <f>SUM(C477:D477)</f>
        <v>4798000</v>
      </c>
      <c r="F477" s="23">
        <f>SUM(F478:F478)</f>
        <v>0</v>
      </c>
      <c r="G477" s="23">
        <f>SUM(G478:G478)</f>
        <v>0</v>
      </c>
      <c r="H477" s="22">
        <f>F477+G477</f>
        <v>0</v>
      </c>
      <c r="I477" s="22">
        <f t="shared" si="114"/>
        <v>4798000</v>
      </c>
      <c r="J477" s="22">
        <f t="shared" si="114"/>
        <v>0</v>
      </c>
      <c r="K477" s="22">
        <f t="shared" si="114"/>
        <v>4798000</v>
      </c>
    </row>
    <row r="478" spans="1:11" ht="12.75">
      <c r="A478" s="32" t="s">
        <v>24</v>
      </c>
      <c r="B478" s="28"/>
      <c r="C478" s="29">
        <v>2360000</v>
      </c>
      <c r="D478" s="29">
        <v>0</v>
      </c>
      <c r="E478" s="30">
        <f>SUM(C478:D478)</f>
        <v>2360000</v>
      </c>
      <c r="F478" s="31">
        <v>0</v>
      </c>
      <c r="G478" s="31">
        <v>0</v>
      </c>
      <c r="H478" s="30">
        <f>F478+G478</f>
        <v>0</v>
      </c>
      <c r="I478" s="30">
        <f t="shared" si="114"/>
        <v>2360000</v>
      </c>
      <c r="J478" s="30">
        <f t="shared" si="114"/>
        <v>0</v>
      </c>
      <c r="K478" s="30">
        <f t="shared" si="114"/>
        <v>2360000</v>
      </c>
    </row>
    <row r="483" spans="9:11" ht="13.5" customHeight="1">
      <c r="I483" s="55" t="s">
        <v>80</v>
      </c>
      <c r="J483" s="55"/>
      <c r="K483" s="55"/>
    </row>
    <row r="484" spans="9:11" ht="12.75">
      <c r="I484" s="55" t="s">
        <v>164</v>
      </c>
      <c r="J484" s="55"/>
      <c r="K484" s="55"/>
    </row>
    <row r="485" spans="9:11" ht="12.75">
      <c r="I485" s="55" t="s">
        <v>165</v>
      </c>
      <c r="J485" s="55"/>
      <c r="K485" s="55"/>
    </row>
    <row r="486" spans="9:11" ht="12.75">
      <c r="I486" s="55" t="s">
        <v>166</v>
      </c>
      <c r="J486" s="55"/>
      <c r="K486" s="55"/>
    </row>
    <row r="487" spans="9:11" ht="12.75">
      <c r="I487" s="49"/>
      <c r="J487" s="49"/>
      <c r="K487" s="49"/>
    </row>
    <row r="488" spans="1:11" ht="40.5" customHeight="1">
      <c r="A488" s="56" t="s">
        <v>14</v>
      </c>
      <c r="B488" s="56"/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1:11" ht="15" customHeight="1">
      <c r="A489" s="57" t="s">
        <v>3</v>
      </c>
      <c r="B489" s="57" t="s">
        <v>4</v>
      </c>
      <c r="C489" s="51" t="s">
        <v>5</v>
      </c>
      <c r="D489" s="51"/>
      <c r="E489" s="51"/>
      <c r="F489" s="51" t="s">
        <v>6</v>
      </c>
      <c r="G489" s="51"/>
      <c r="H489" s="51"/>
      <c r="I489" s="51" t="s">
        <v>7</v>
      </c>
      <c r="J489" s="51"/>
      <c r="K489" s="51"/>
    </row>
    <row r="490" spans="1:11" ht="15" customHeight="1">
      <c r="A490" s="57"/>
      <c r="B490" s="57"/>
      <c r="C490" s="1" t="s">
        <v>0</v>
      </c>
      <c r="D490" s="1" t="s">
        <v>1</v>
      </c>
      <c r="E490" s="1" t="s">
        <v>2</v>
      </c>
      <c r="F490" s="1" t="s">
        <v>0</v>
      </c>
      <c r="G490" s="1" t="s">
        <v>1</v>
      </c>
      <c r="H490" s="1" t="s">
        <v>2</v>
      </c>
      <c r="I490" s="1" t="s">
        <v>0</v>
      </c>
      <c r="J490" s="1" t="s">
        <v>1</v>
      </c>
      <c r="K490" s="1" t="s">
        <v>2</v>
      </c>
    </row>
    <row r="491" spans="1:11" ht="15" customHeight="1">
      <c r="A491" s="1">
        <v>1</v>
      </c>
      <c r="B491" s="1">
        <v>2</v>
      </c>
      <c r="C491" s="1">
        <v>3</v>
      </c>
      <c r="D491" s="1">
        <v>4</v>
      </c>
      <c r="E491" s="1">
        <v>5</v>
      </c>
      <c r="F491" s="1">
        <v>6</v>
      </c>
      <c r="G491" s="1">
        <v>7</v>
      </c>
      <c r="H491" s="1">
        <v>8</v>
      </c>
      <c r="I491" s="1">
        <v>9</v>
      </c>
      <c r="J491" s="1">
        <v>10</v>
      </c>
      <c r="K491" s="1">
        <v>11</v>
      </c>
    </row>
    <row r="492" spans="1:11" ht="40.5" customHeight="1">
      <c r="A492" s="33" t="s">
        <v>8</v>
      </c>
      <c r="B492" s="2" t="s">
        <v>18</v>
      </c>
      <c r="C492" s="3">
        <v>140131784</v>
      </c>
      <c r="D492" s="3">
        <v>29905810</v>
      </c>
      <c r="E492" s="3">
        <f>SUM(C492:D492)</f>
        <v>170037594</v>
      </c>
      <c r="F492" s="3">
        <f>F496+F519</f>
        <v>0</v>
      </c>
      <c r="G492" s="3">
        <f>G496+G519</f>
        <v>4649</v>
      </c>
      <c r="H492" s="3">
        <f>F492+G492</f>
        <v>4649</v>
      </c>
      <c r="I492" s="3">
        <f>C492+F492</f>
        <v>140131784</v>
      </c>
      <c r="J492" s="3">
        <f>D492+G492</f>
        <v>29910459</v>
      </c>
      <c r="K492" s="3">
        <f>E492+H492</f>
        <v>170042243</v>
      </c>
    </row>
    <row r="493" spans="1:11" ht="15" customHeight="1">
      <c r="A493" s="4"/>
      <c r="B493" s="4" t="s">
        <v>15</v>
      </c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5" customHeight="1">
      <c r="A494" s="7"/>
      <c r="B494" s="7" t="s">
        <v>13</v>
      </c>
      <c r="C494" s="8">
        <v>13138198</v>
      </c>
      <c r="D494" s="8">
        <v>7365132</v>
      </c>
      <c r="E494" s="8">
        <f>SUM(C494:D494)</f>
        <v>20503330</v>
      </c>
      <c r="F494" s="8">
        <f>F498+F521</f>
        <v>0</v>
      </c>
      <c r="G494" s="8">
        <f>G498+G521</f>
        <v>0</v>
      </c>
      <c r="H494" s="8">
        <f>F494+G494</f>
        <v>0</v>
      </c>
      <c r="I494" s="8">
        <f>C494+F494</f>
        <v>13138198</v>
      </c>
      <c r="J494" s="8">
        <f>D494+G494</f>
        <v>7365132</v>
      </c>
      <c r="K494" s="8">
        <f>E494+H494</f>
        <v>20503330</v>
      </c>
    </row>
    <row r="495" spans="1:11" ht="15" customHeight="1">
      <c r="A495" s="51" t="s">
        <v>9</v>
      </c>
      <c r="B495" s="51"/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1:11" ht="15" customHeight="1">
      <c r="A496" s="10" t="s">
        <v>10</v>
      </c>
      <c r="B496" s="11" t="s">
        <v>11</v>
      </c>
      <c r="C496" s="12">
        <v>100540384</v>
      </c>
      <c r="D496" s="12">
        <v>16740267</v>
      </c>
      <c r="E496" s="3">
        <f>SUM(C496:D496)</f>
        <v>117280651</v>
      </c>
      <c r="F496" s="12">
        <f>F499+F508+F513</f>
        <v>0</v>
      </c>
      <c r="G496" s="12">
        <f>G499+G508+G513</f>
        <v>4649</v>
      </c>
      <c r="H496" s="3">
        <f>F496+G496</f>
        <v>4649</v>
      </c>
      <c r="I496" s="3">
        <f>C496+F496</f>
        <v>100540384</v>
      </c>
      <c r="J496" s="3">
        <f>D496+G496</f>
        <v>16744916</v>
      </c>
      <c r="K496" s="3">
        <f>E496+H496</f>
        <v>117285300</v>
      </c>
    </row>
    <row r="497" spans="1:11" ht="15" customHeight="1">
      <c r="A497" s="13"/>
      <c r="B497" s="14" t="s">
        <v>12</v>
      </c>
      <c r="C497" s="15"/>
      <c r="D497" s="15"/>
      <c r="E497" s="15"/>
      <c r="F497" s="15"/>
      <c r="G497" s="15"/>
      <c r="H497" s="5"/>
      <c r="I497" s="5"/>
      <c r="J497" s="5"/>
      <c r="K497" s="5"/>
    </row>
    <row r="498" spans="1:11" ht="15" customHeight="1">
      <c r="A498" s="16"/>
      <c r="B498" s="17" t="s">
        <v>13</v>
      </c>
      <c r="C498" s="18">
        <v>10142198</v>
      </c>
      <c r="D498" s="18">
        <v>7361482</v>
      </c>
      <c r="E498" s="8">
        <f>SUM(C498:D498)</f>
        <v>17503680</v>
      </c>
      <c r="F498" s="18">
        <v>0</v>
      </c>
      <c r="G498" s="18">
        <v>0</v>
      </c>
      <c r="H498" s="8">
        <f>F498+G498</f>
        <v>0</v>
      </c>
      <c r="I498" s="8">
        <f aca="true" t="shared" si="115" ref="I498:K499">C498+F498</f>
        <v>10142198</v>
      </c>
      <c r="J498" s="8">
        <f t="shared" si="115"/>
        <v>7361482</v>
      </c>
      <c r="K498" s="8">
        <f t="shared" si="115"/>
        <v>17503680</v>
      </c>
    </row>
    <row r="499" spans="1:11" ht="15" customHeight="1">
      <c r="A499" s="10" t="s">
        <v>110</v>
      </c>
      <c r="B499" s="11" t="s">
        <v>109</v>
      </c>
      <c r="C499" s="12">
        <v>3600000</v>
      </c>
      <c r="D499" s="12">
        <v>0</v>
      </c>
      <c r="E499" s="3">
        <f>SUM(C499:D499)</f>
        <v>3600000</v>
      </c>
      <c r="F499" s="12">
        <f>F502</f>
        <v>-13500</v>
      </c>
      <c r="G499" s="12">
        <f>G502</f>
        <v>0</v>
      </c>
      <c r="H499" s="3">
        <f>F499+G499</f>
        <v>-13500</v>
      </c>
      <c r="I499" s="3">
        <f t="shared" si="115"/>
        <v>3586500</v>
      </c>
      <c r="J499" s="3">
        <f t="shared" si="115"/>
        <v>0</v>
      </c>
      <c r="K499" s="3">
        <f t="shared" si="115"/>
        <v>3586500</v>
      </c>
    </row>
    <row r="500" spans="1:11" ht="15" customHeight="1">
      <c r="A500" s="13"/>
      <c r="B500" s="14" t="s">
        <v>15</v>
      </c>
      <c r="C500" s="15"/>
      <c r="D500" s="15"/>
      <c r="E500" s="5"/>
      <c r="F500" s="15"/>
      <c r="G500" s="15"/>
      <c r="H500" s="5"/>
      <c r="I500" s="5"/>
      <c r="J500" s="9"/>
      <c r="K500" s="5"/>
    </row>
    <row r="501" spans="1:11" ht="15" customHeight="1">
      <c r="A501" s="13"/>
      <c r="B501" s="14" t="s">
        <v>13</v>
      </c>
      <c r="C501" s="15">
        <v>0</v>
      </c>
      <c r="D501" s="15">
        <v>0</v>
      </c>
      <c r="E501" s="5">
        <f aca="true" t="shared" si="116" ref="E501:E507">SUM(C501:D501)</f>
        <v>0</v>
      </c>
      <c r="F501" s="15">
        <v>0</v>
      </c>
      <c r="G501" s="15">
        <v>0</v>
      </c>
      <c r="H501" s="5">
        <f aca="true" t="shared" si="117" ref="H501:H507">F501+G501</f>
        <v>0</v>
      </c>
      <c r="I501" s="5">
        <f aca="true" t="shared" si="118" ref="I501:I507">C501+F501</f>
        <v>0</v>
      </c>
      <c r="J501" s="5">
        <f aca="true" t="shared" si="119" ref="J501:J507">D501+G501</f>
        <v>0</v>
      </c>
      <c r="K501" s="5">
        <f aca="true" t="shared" si="120" ref="K501:K507">E501+H501</f>
        <v>0</v>
      </c>
    </row>
    <row r="502" spans="1:11" s="20" customFormat="1" ht="15" customHeight="1">
      <c r="A502" s="19">
        <v>75818</v>
      </c>
      <c r="B502" s="20" t="s">
        <v>112</v>
      </c>
      <c r="C502" s="21">
        <f>SUM(C503:C507)</f>
        <v>3600000</v>
      </c>
      <c r="D502" s="21">
        <v>0</v>
      </c>
      <c r="E502" s="22">
        <f t="shared" si="116"/>
        <v>3600000</v>
      </c>
      <c r="F502" s="21">
        <f>SUM(F503:F507)</f>
        <v>-13500</v>
      </c>
      <c r="G502" s="21">
        <f>SUM(G503:G507)</f>
        <v>0</v>
      </c>
      <c r="H502" s="22">
        <f t="shared" si="117"/>
        <v>-13500</v>
      </c>
      <c r="I502" s="22">
        <f t="shared" si="118"/>
        <v>3586500</v>
      </c>
      <c r="J502" s="22">
        <f t="shared" si="119"/>
        <v>0</v>
      </c>
      <c r="K502" s="22">
        <f t="shared" si="120"/>
        <v>3586500</v>
      </c>
    </row>
    <row r="503" spans="1:11" s="25" customFormat="1" ht="15" customHeight="1">
      <c r="A503" s="24" t="s">
        <v>111</v>
      </c>
      <c r="B503" s="25" t="s">
        <v>163</v>
      </c>
      <c r="C503" s="26">
        <v>1000000</v>
      </c>
      <c r="D503" s="26">
        <v>0</v>
      </c>
      <c r="E503" s="6">
        <f t="shared" si="116"/>
        <v>1000000</v>
      </c>
      <c r="F503" s="26">
        <v>-13500</v>
      </c>
      <c r="G503" s="26">
        <v>0</v>
      </c>
      <c r="H503" s="6">
        <f t="shared" si="117"/>
        <v>-13500</v>
      </c>
      <c r="I503" s="6">
        <f t="shared" si="118"/>
        <v>986500</v>
      </c>
      <c r="J503" s="6">
        <f t="shared" si="119"/>
        <v>0</v>
      </c>
      <c r="K503" s="6">
        <f t="shared" si="120"/>
        <v>986500</v>
      </c>
    </row>
    <row r="504" spans="1:11" s="25" customFormat="1" ht="15" customHeight="1">
      <c r="A504" s="42" t="s">
        <v>111</v>
      </c>
      <c r="B504" s="25" t="s">
        <v>163</v>
      </c>
      <c r="C504" s="26">
        <v>200000</v>
      </c>
      <c r="D504" s="26">
        <v>0</v>
      </c>
      <c r="E504" s="6">
        <f t="shared" si="116"/>
        <v>200000</v>
      </c>
      <c r="F504" s="26">
        <v>0</v>
      </c>
      <c r="G504" s="26">
        <v>0</v>
      </c>
      <c r="H504" s="6">
        <f t="shared" si="117"/>
        <v>0</v>
      </c>
      <c r="I504" s="6">
        <f t="shared" si="118"/>
        <v>200000</v>
      </c>
      <c r="J504" s="6">
        <f t="shared" si="119"/>
        <v>0</v>
      </c>
      <c r="K504" s="6">
        <f t="shared" si="120"/>
        <v>200000</v>
      </c>
    </row>
    <row r="505" spans="1:11" s="25" customFormat="1" ht="15" customHeight="1">
      <c r="A505" s="24" t="s">
        <v>111</v>
      </c>
      <c r="B505" s="25" t="s">
        <v>163</v>
      </c>
      <c r="C505" s="26">
        <v>100000</v>
      </c>
      <c r="D505" s="26">
        <v>0</v>
      </c>
      <c r="E505" s="6">
        <f t="shared" si="116"/>
        <v>100000</v>
      </c>
      <c r="F505" s="26">
        <v>0</v>
      </c>
      <c r="G505" s="26">
        <v>0</v>
      </c>
      <c r="H505" s="6">
        <f t="shared" si="117"/>
        <v>0</v>
      </c>
      <c r="I505" s="6">
        <f t="shared" si="118"/>
        <v>100000</v>
      </c>
      <c r="J505" s="6">
        <f t="shared" si="119"/>
        <v>0</v>
      </c>
      <c r="K505" s="6">
        <f t="shared" si="120"/>
        <v>100000</v>
      </c>
    </row>
    <row r="506" spans="1:11" s="25" customFormat="1" ht="15" customHeight="1">
      <c r="A506" s="24" t="s">
        <v>111</v>
      </c>
      <c r="B506" s="25" t="s">
        <v>163</v>
      </c>
      <c r="C506" s="26">
        <v>2000000</v>
      </c>
      <c r="D506" s="26">
        <v>0</v>
      </c>
      <c r="E506" s="6">
        <f t="shared" si="116"/>
        <v>2000000</v>
      </c>
      <c r="F506" s="26">
        <v>0</v>
      </c>
      <c r="G506" s="26">
        <v>0</v>
      </c>
      <c r="H506" s="6">
        <f t="shared" si="117"/>
        <v>0</v>
      </c>
      <c r="I506" s="6">
        <f t="shared" si="118"/>
        <v>2000000</v>
      </c>
      <c r="J506" s="6">
        <f t="shared" si="119"/>
        <v>0</v>
      </c>
      <c r="K506" s="6">
        <f t="shared" si="120"/>
        <v>2000000</v>
      </c>
    </row>
    <row r="507" spans="1:11" s="28" customFormat="1" ht="15" customHeight="1">
      <c r="A507" s="32" t="s">
        <v>111</v>
      </c>
      <c r="B507" s="28" t="s">
        <v>163</v>
      </c>
      <c r="C507" s="29">
        <v>300000</v>
      </c>
      <c r="D507" s="29">
        <v>0</v>
      </c>
      <c r="E507" s="30">
        <f t="shared" si="116"/>
        <v>300000</v>
      </c>
      <c r="F507" s="29">
        <v>0</v>
      </c>
      <c r="G507" s="29">
        <v>0</v>
      </c>
      <c r="H507" s="30">
        <f t="shared" si="117"/>
        <v>0</v>
      </c>
      <c r="I507" s="30">
        <f t="shared" si="118"/>
        <v>300000</v>
      </c>
      <c r="J507" s="30">
        <f t="shared" si="119"/>
        <v>0</v>
      </c>
      <c r="K507" s="30">
        <f t="shared" si="120"/>
        <v>300000</v>
      </c>
    </row>
    <row r="508" spans="1:11" ht="15" customHeight="1">
      <c r="A508" s="10" t="s">
        <v>30</v>
      </c>
      <c r="B508" s="11" t="s">
        <v>31</v>
      </c>
      <c r="C508" s="12">
        <v>9025685</v>
      </c>
      <c r="D508" s="12">
        <v>8094464</v>
      </c>
      <c r="E508" s="3">
        <f>SUM(C508:D508)</f>
        <v>17120149</v>
      </c>
      <c r="F508" s="12">
        <f>F511</f>
        <v>0</v>
      </c>
      <c r="G508" s="12">
        <f>G511</f>
        <v>4649</v>
      </c>
      <c r="H508" s="3">
        <f>F508+G508</f>
        <v>4649</v>
      </c>
      <c r="I508" s="3">
        <f>C508+F508</f>
        <v>9025685</v>
      </c>
      <c r="J508" s="3">
        <f>D508+G508</f>
        <v>8099113</v>
      </c>
      <c r="K508" s="3">
        <f>E508+H508</f>
        <v>17124798</v>
      </c>
    </row>
    <row r="509" spans="1:11" ht="15" customHeight="1">
      <c r="A509" s="13"/>
      <c r="B509" s="14" t="s">
        <v>15</v>
      </c>
      <c r="C509" s="15"/>
      <c r="D509" s="15"/>
      <c r="E509" s="5"/>
      <c r="F509" s="15"/>
      <c r="G509" s="15"/>
      <c r="H509" s="5"/>
      <c r="I509" s="5"/>
      <c r="J509" s="5"/>
      <c r="K509" s="5"/>
    </row>
    <row r="510" spans="1:11" ht="15" customHeight="1">
      <c r="A510" s="16"/>
      <c r="B510" s="17" t="s">
        <v>13</v>
      </c>
      <c r="C510" s="18">
        <v>332000</v>
      </c>
      <c r="D510" s="18">
        <v>310000</v>
      </c>
      <c r="E510" s="8">
        <f>SUM(C510:D510)</f>
        <v>642000</v>
      </c>
      <c r="F510" s="18">
        <v>0</v>
      </c>
      <c r="G510" s="18">
        <v>0</v>
      </c>
      <c r="H510" s="8">
        <f>F510+G510</f>
        <v>0</v>
      </c>
      <c r="I510" s="8">
        <f aca="true" t="shared" si="121" ref="I510:K513">C510+F510</f>
        <v>332000</v>
      </c>
      <c r="J510" s="8">
        <f t="shared" si="121"/>
        <v>310000</v>
      </c>
      <c r="K510" s="8">
        <f t="shared" si="121"/>
        <v>642000</v>
      </c>
    </row>
    <row r="511" spans="1:11" ht="15" customHeight="1">
      <c r="A511" s="19">
        <v>85395</v>
      </c>
      <c r="B511" s="20" t="s">
        <v>34</v>
      </c>
      <c r="C511" s="21">
        <v>567552</v>
      </c>
      <c r="D511" s="21">
        <v>708930</v>
      </c>
      <c r="E511" s="22">
        <f>SUM(C511:D511)</f>
        <v>1276482</v>
      </c>
      <c r="F511" s="21">
        <f>SUM(F512)</f>
        <v>0</v>
      </c>
      <c r="G511" s="21">
        <f>SUM(G512)</f>
        <v>4649</v>
      </c>
      <c r="H511" s="22">
        <f>F511+G511</f>
        <v>4649</v>
      </c>
      <c r="I511" s="22">
        <f t="shared" si="121"/>
        <v>567552</v>
      </c>
      <c r="J511" s="22">
        <f t="shared" si="121"/>
        <v>713579</v>
      </c>
      <c r="K511" s="22">
        <f t="shared" si="121"/>
        <v>1281131</v>
      </c>
    </row>
    <row r="512" spans="1:11" ht="15" customHeight="1">
      <c r="A512" s="32" t="s">
        <v>32</v>
      </c>
      <c r="B512" s="28" t="s">
        <v>139</v>
      </c>
      <c r="C512" s="29">
        <v>0</v>
      </c>
      <c r="D512" s="29">
        <v>141793</v>
      </c>
      <c r="E512" s="30">
        <f>SUM(C512:D512)</f>
        <v>141793</v>
      </c>
      <c r="F512" s="29">
        <v>0</v>
      </c>
      <c r="G512" s="29">
        <v>4649</v>
      </c>
      <c r="H512" s="30">
        <f>F512+G512</f>
        <v>4649</v>
      </c>
      <c r="I512" s="30">
        <f t="shared" si="121"/>
        <v>0</v>
      </c>
      <c r="J512" s="30">
        <f t="shared" si="121"/>
        <v>146442</v>
      </c>
      <c r="K512" s="30">
        <f t="shared" si="121"/>
        <v>146442</v>
      </c>
    </row>
    <row r="513" spans="1:11" ht="15" customHeight="1">
      <c r="A513" s="10" t="s">
        <v>55</v>
      </c>
      <c r="B513" s="11" t="s">
        <v>56</v>
      </c>
      <c r="C513" s="12">
        <v>2736698</v>
      </c>
      <c r="D513" s="12">
        <v>42863</v>
      </c>
      <c r="E513" s="3">
        <f>SUM(C513:D513)</f>
        <v>2779561</v>
      </c>
      <c r="F513" s="12">
        <f>F516</f>
        <v>13500</v>
      </c>
      <c r="G513" s="12">
        <f>G516</f>
        <v>0</v>
      </c>
      <c r="H513" s="3">
        <f>F513+G513</f>
        <v>13500</v>
      </c>
      <c r="I513" s="3">
        <f t="shared" si="121"/>
        <v>2750198</v>
      </c>
      <c r="J513" s="3">
        <f t="shared" si="121"/>
        <v>42863</v>
      </c>
      <c r="K513" s="3">
        <f t="shared" si="121"/>
        <v>2793061</v>
      </c>
    </row>
    <row r="514" spans="1:11" ht="15" customHeight="1">
      <c r="A514" s="13"/>
      <c r="B514" s="14" t="s">
        <v>15</v>
      </c>
      <c r="C514" s="15"/>
      <c r="D514" s="15"/>
      <c r="E514" s="5"/>
      <c r="F514" s="15"/>
      <c r="G514" s="15"/>
      <c r="H514" s="5"/>
      <c r="I514" s="5"/>
      <c r="J514" s="9"/>
      <c r="K514" s="5"/>
    </row>
    <row r="515" spans="1:11" ht="15" customHeight="1">
      <c r="A515" s="13"/>
      <c r="B515" s="14" t="s">
        <v>13</v>
      </c>
      <c r="C515" s="15">
        <v>131698</v>
      </c>
      <c r="D515" s="15">
        <v>42863</v>
      </c>
      <c r="E515" s="5">
        <f>SUM(C515:D515)</f>
        <v>174561</v>
      </c>
      <c r="F515" s="15">
        <v>0</v>
      </c>
      <c r="G515" s="15">
        <f>G517</f>
        <v>0</v>
      </c>
      <c r="H515" s="5">
        <f>F515+G515</f>
        <v>0</v>
      </c>
      <c r="I515" s="5">
        <f aca="true" t="shared" si="122" ref="I515:K517">C515+F515</f>
        <v>131698</v>
      </c>
      <c r="J515" s="5">
        <f t="shared" si="122"/>
        <v>42863</v>
      </c>
      <c r="K515" s="5">
        <f t="shared" si="122"/>
        <v>174561</v>
      </c>
    </row>
    <row r="516" spans="1:11" s="20" customFormat="1" ht="15" customHeight="1">
      <c r="A516" s="19">
        <v>92695</v>
      </c>
      <c r="B516" s="20" t="s">
        <v>34</v>
      </c>
      <c r="C516" s="21">
        <v>216698</v>
      </c>
      <c r="D516" s="21">
        <v>42863</v>
      </c>
      <c r="E516" s="22">
        <f>SUM(C516:D516)</f>
        <v>259561</v>
      </c>
      <c r="F516" s="21">
        <f>SUM(F517)</f>
        <v>13500</v>
      </c>
      <c r="G516" s="21">
        <f>SUM(G517)</f>
        <v>0</v>
      </c>
      <c r="H516" s="22">
        <f>F516+G516</f>
        <v>13500</v>
      </c>
      <c r="I516" s="22">
        <f t="shared" si="122"/>
        <v>230198</v>
      </c>
      <c r="J516" s="22">
        <f t="shared" si="122"/>
        <v>42863</v>
      </c>
      <c r="K516" s="22">
        <f t="shared" si="122"/>
        <v>273061</v>
      </c>
    </row>
    <row r="517" spans="1:11" s="28" customFormat="1" ht="15" customHeight="1">
      <c r="A517" s="32" t="s">
        <v>29</v>
      </c>
      <c r="B517" s="28" t="s">
        <v>167</v>
      </c>
      <c r="C517" s="29">
        <v>42000</v>
      </c>
      <c r="D517" s="29">
        <v>0</v>
      </c>
      <c r="E517" s="30">
        <f>SUM(C517:D517)</f>
        <v>42000</v>
      </c>
      <c r="F517" s="29">
        <v>13500</v>
      </c>
      <c r="G517" s="29">
        <v>0</v>
      </c>
      <c r="H517" s="30">
        <f>F517+G517</f>
        <v>13500</v>
      </c>
      <c r="I517" s="30">
        <f t="shared" si="122"/>
        <v>55500</v>
      </c>
      <c r="J517" s="30">
        <f t="shared" si="122"/>
        <v>0</v>
      </c>
      <c r="K517" s="30">
        <f t="shared" si="122"/>
        <v>55500</v>
      </c>
    </row>
    <row r="518" spans="1:11" ht="15" customHeight="1">
      <c r="A518" s="52" t="s">
        <v>36</v>
      </c>
      <c r="B518" s="53"/>
      <c r="C518" s="53"/>
      <c r="D518" s="53"/>
      <c r="E518" s="53"/>
      <c r="F518" s="53"/>
      <c r="G518" s="53"/>
      <c r="H518" s="53"/>
      <c r="I518" s="53"/>
      <c r="J518" s="53"/>
      <c r="K518" s="54"/>
    </row>
    <row r="519" spans="1:11" ht="15" customHeight="1">
      <c r="A519" s="10" t="s">
        <v>89</v>
      </c>
      <c r="B519" s="11" t="s">
        <v>11</v>
      </c>
      <c r="C519" s="12">
        <v>39591400</v>
      </c>
      <c r="D519" s="12">
        <v>13165543</v>
      </c>
      <c r="E519" s="3">
        <f>SUM(C519:D519)</f>
        <v>52756943</v>
      </c>
      <c r="F519" s="12">
        <v>0</v>
      </c>
      <c r="G519" s="12">
        <v>0</v>
      </c>
      <c r="H519" s="3">
        <f>F519+G519</f>
        <v>0</v>
      </c>
      <c r="I519" s="3">
        <f>C519+F519</f>
        <v>39591400</v>
      </c>
      <c r="J519" s="3">
        <f>D519+G519</f>
        <v>13165543</v>
      </c>
      <c r="K519" s="3">
        <f>E519+H519</f>
        <v>52756943</v>
      </c>
    </row>
    <row r="520" spans="1:11" ht="15" customHeight="1">
      <c r="A520" s="13"/>
      <c r="B520" s="14" t="s">
        <v>12</v>
      </c>
      <c r="C520" s="15"/>
      <c r="D520" s="15"/>
      <c r="E520" s="15"/>
      <c r="F520" s="15"/>
      <c r="G520" s="15"/>
      <c r="H520" s="5"/>
      <c r="I520" s="5"/>
      <c r="J520" s="5"/>
      <c r="K520" s="5"/>
    </row>
    <row r="521" spans="1:11" ht="15" customHeight="1">
      <c r="A521" s="16"/>
      <c r="B521" s="17" t="s">
        <v>13</v>
      </c>
      <c r="C521" s="18">
        <v>2996000</v>
      </c>
      <c r="D521" s="18">
        <v>3650</v>
      </c>
      <c r="E521" s="8">
        <f>SUM(C521:D521)</f>
        <v>2999650</v>
      </c>
      <c r="F521" s="18">
        <v>0</v>
      </c>
      <c r="G521" s="18">
        <v>0</v>
      </c>
      <c r="H521" s="8">
        <f>F521+G521</f>
        <v>0</v>
      </c>
      <c r="I521" s="8">
        <f>C521+F521</f>
        <v>2996000</v>
      </c>
      <c r="J521" s="8">
        <f>D521+G521</f>
        <v>3650</v>
      </c>
      <c r="K521" s="8">
        <f>E521+H521</f>
        <v>2999650</v>
      </c>
    </row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.75" customHeight="1"/>
  </sheetData>
  <mergeCells count="24">
    <mergeCell ref="I485:K485"/>
    <mergeCell ref="I486:K486"/>
    <mergeCell ref="A495:K495"/>
    <mergeCell ref="A518:K518"/>
    <mergeCell ref="A488:K488"/>
    <mergeCell ref="A489:A490"/>
    <mergeCell ref="B489:B490"/>
    <mergeCell ref="C489:E489"/>
    <mergeCell ref="F489:H489"/>
    <mergeCell ref="I489:K489"/>
    <mergeCell ref="F7:H7"/>
    <mergeCell ref="I7:K7"/>
    <mergeCell ref="I483:K483"/>
    <mergeCell ref="I484:K484"/>
    <mergeCell ref="A13:K13"/>
    <mergeCell ref="A157:K157"/>
    <mergeCell ref="I1:K1"/>
    <mergeCell ref="I2:K2"/>
    <mergeCell ref="I3:K3"/>
    <mergeCell ref="I4:K4"/>
    <mergeCell ref="A5:K5"/>
    <mergeCell ref="A7:A8"/>
    <mergeCell ref="B7:B8"/>
    <mergeCell ref="C7:E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2003-07-01T08:06:08Z</cp:lastPrinted>
  <dcterms:created xsi:type="dcterms:W3CDTF">2003-04-01T13:17:05Z</dcterms:created>
  <dcterms:modified xsi:type="dcterms:W3CDTF">2003-10-16T12:08:24Z</dcterms:modified>
  <cp:category/>
  <cp:version/>
  <cp:contentType/>
  <cp:contentStatus/>
</cp:coreProperties>
</file>