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<sst xmlns="http://schemas.openxmlformats.org/spreadsheetml/2006/main" count="289" uniqueCount="109">
  <si>
    <t>Rady Miejskiej Piotrkowa Tryb.</t>
  </si>
  <si>
    <t>śr. wł.</t>
  </si>
  <si>
    <t>dotacje</t>
  </si>
  <si>
    <t>Razem</t>
  </si>
  <si>
    <t>klasyfikacja budżetowa</t>
  </si>
  <si>
    <t>TREŚĆ</t>
  </si>
  <si>
    <t>Plan przed zmianą</t>
  </si>
  <si>
    <t>Zmiana (+):(-)</t>
  </si>
  <si>
    <t>Plan po zmianach</t>
  </si>
  <si>
    <t>A + B</t>
  </si>
  <si>
    <t>WYDATKI  DOTYCZĄCE  ZADAŃ  GMINY</t>
  </si>
  <si>
    <t xml:space="preserve">A </t>
  </si>
  <si>
    <t>Wydatki ogółem</t>
  </si>
  <si>
    <t>w tym</t>
  </si>
  <si>
    <t>inwestycje</t>
  </si>
  <si>
    <t>ZMIANY  W  PLANIE  WYDATKÓW</t>
  </si>
  <si>
    <t>w tym:</t>
  </si>
  <si>
    <t>Dział 630</t>
  </si>
  <si>
    <t>Turystyka</t>
  </si>
  <si>
    <t>WYDATKI OGÓŁEM   dotyczące zadań gminy                            i powiatu</t>
  </si>
  <si>
    <t xml:space="preserve">Ośrodki informacji turystycznej </t>
  </si>
  <si>
    <t>Dział 750</t>
  </si>
  <si>
    <t>Administracja publiczna</t>
  </si>
  <si>
    <t>Urząd Miasta</t>
  </si>
  <si>
    <t>§ 4210</t>
  </si>
  <si>
    <t>§ 6050</t>
  </si>
  <si>
    <t>§ 6060</t>
  </si>
  <si>
    <t>Dział 801</t>
  </si>
  <si>
    <t>Oświata i wychowanie</t>
  </si>
  <si>
    <t>Szkoły podstawowe</t>
  </si>
  <si>
    <t>§ 4300</t>
  </si>
  <si>
    <t>Dział 853</t>
  </si>
  <si>
    <t>Opieka społeczna</t>
  </si>
  <si>
    <t>§ 3110</t>
  </si>
  <si>
    <t>Zasiłki i pomoc w naturze</t>
  </si>
  <si>
    <t>Dodatki mieszkaniowe</t>
  </si>
  <si>
    <t>Pozostała działalność</t>
  </si>
  <si>
    <t>Dział 900</t>
  </si>
  <si>
    <t>Gospodarka komunalna</t>
  </si>
  <si>
    <t>§ 4270</t>
  </si>
  <si>
    <t>WYDATKI  DOTYCZĄCE  ZADAŃ  POWIATU</t>
  </si>
  <si>
    <t>Dział 010</t>
  </si>
  <si>
    <t>Rolnictwo i łowiectwo</t>
  </si>
  <si>
    <t>01021</t>
  </si>
  <si>
    <t>§ 4040</t>
  </si>
  <si>
    <t>§ 4510</t>
  </si>
  <si>
    <t>Inspekcja weterynaryjna</t>
  </si>
  <si>
    <t>Domy pomocy społecznej</t>
  </si>
  <si>
    <t>§ 4220</t>
  </si>
  <si>
    <t>§ 4260</t>
  </si>
  <si>
    <t>§ 4440</t>
  </si>
  <si>
    <t>§ 4480</t>
  </si>
  <si>
    <t>§ 4520</t>
  </si>
  <si>
    <t>Dział 921</t>
  </si>
  <si>
    <t xml:space="preserve">Kultura i ochrona dziedzictwa </t>
  </si>
  <si>
    <t>§ 2820</t>
  </si>
  <si>
    <t>Pozostałe zadania w zakr. kultur</t>
  </si>
  <si>
    <t>§ 2830</t>
  </si>
  <si>
    <t>§ 3020</t>
  </si>
  <si>
    <t>§ 4010</t>
  </si>
  <si>
    <t>§ 4110</t>
  </si>
  <si>
    <t>§ 4120</t>
  </si>
  <si>
    <t>Dział 926</t>
  </si>
  <si>
    <t>Kultura fizyczna i sport</t>
  </si>
  <si>
    <t>§ 4430</t>
  </si>
  <si>
    <t>Ośrodki pomocy społecznej</t>
  </si>
  <si>
    <t>Dział 754</t>
  </si>
  <si>
    <t>Bezpieczeństwo publiczne</t>
  </si>
  <si>
    <t>Ochotnicze straże pożarne</t>
  </si>
  <si>
    <t>Dział 700</t>
  </si>
  <si>
    <t>Gospodarka mieszkaniowa</t>
  </si>
  <si>
    <t>§ 4590</t>
  </si>
  <si>
    <t>Żłobki</t>
  </si>
  <si>
    <t>Dokształc. i doskon. nauczycieli</t>
  </si>
  <si>
    <t>Dział 854</t>
  </si>
  <si>
    <t>Edukacyjna opieka wychowawcza</t>
  </si>
  <si>
    <t>Świetlice szkolne</t>
  </si>
  <si>
    <t>Przedszkola przy szkołach podst.</t>
  </si>
  <si>
    <t xml:space="preserve">Przedszkola </t>
  </si>
  <si>
    <t>Gimnazja</t>
  </si>
  <si>
    <t>Szkoły zawodowe</t>
  </si>
  <si>
    <t>Internaty i bursy szkolne</t>
  </si>
  <si>
    <t>Poradnie</t>
  </si>
  <si>
    <t>Zespoły ekonomiczno-administr.</t>
  </si>
  <si>
    <t>Licea ogólnokształcące</t>
  </si>
  <si>
    <t>§ 4240</t>
  </si>
  <si>
    <t xml:space="preserve">Centra kształcenia </t>
  </si>
  <si>
    <t>Placówki opiekuńczo-wychow.</t>
  </si>
  <si>
    <t>§ 4410</t>
  </si>
  <si>
    <t>Dział 600</t>
  </si>
  <si>
    <t>Transport i łączność</t>
  </si>
  <si>
    <t>Drogi publiczne gminne</t>
  </si>
  <si>
    <t>Drogi publiczne</t>
  </si>
  <si>
    <t>Zakłady gospodarki mieszkaniowe</t>
  </si>
  <si>
    <t>Ochrona i konserwcja zabytków</t>
  </si>
  <si>
    <t>Usługi opiekuńcze i specj.usł.op.</t>
  </si>
  <si>
    <t>85403</t>
  </si>
  <si>
    <t>Specjalne ośrodki szkolno-wych.</t>
  </si>
  <si>
    <t>Ośrodki adopcyjno-opiekuńcze</t>
  </si>
  <si>
    <t>§ 4230</t>
  </si>
  <si>
    <t>Zespół ds. orzekania o st.niepeł.</t>
  </si>
  <si>
    <t>Dział 851</t>
  </si>
  <si>
    <t>Ochrona zdrowia</t>
  </si>
  <si>
    <t>85195</t>
  </si>
  <si>
    <t>§ 2330</t>
  </si>
  <si>
    <t>§ 6300</t>
  </si>
  <si>
    <t>Załącznik nr 2</t>
  </si>
  <si>
    <t>do Uchwały Nr VII/83/2003</t>
  </si>
  <si>
    <t>z dnia 30 kwietnia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</si>
</sst>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workbookViewId="0" topLeftCell="D1">
      <selection activeCell="K5" sqref="K5"/>
    </sheetView>
  </sheetViews>
  <sheetFormatPr defaultColWidth="9.00390625" defaultRowHeight="12.75"/>
  <cols>
    <col min="1" max="1" width="11.25390625" style="0" customWidth="1"/>
    <col min="2" max="2" width="27.125" style="0" customWidth="1"/>
    <col min="3" max="3" width="11.125" style="0" bestFit="1" customWidth="1"/>
    <col min="4" max="4" width="10.125" style="0" bestFit="1" customWidth="1"/>
    <col min="5" max="5" width="11.125" style="0" bestFit="1" customWidth="1"/>
    <col min="6" max="6" width="9.875" style="0" bestFit="1" customWidth="1"/>
    <col min="9" max="9" width="11.125" style="0" bestFit="1" customWidth="1"/>
    <col min="10" max="10" width="10.125" style="0" bestFit="1" customWidth="1"/>
    <col min="11" max="11" width="11.125" style="0" bestFit="1" customWidth="1"/>
  </cols>
  <sheetData>
    <row r="1" spans="9:11" ht="12.75">
      <c r="I1" s="38" t="s">
        <v>106</v>
      </c>
      <c r="J1" s="38"/>
      <c r="K1" s="38"/>
    </row>
    <row r="2" spans="9:11" ht="12.75">
      <c r="I2" s="38" t="s">
        <v>107</v>
      </c>
      <c r="J2" s="38"/>
      <c r="K2" s="38"/>
    </row>
    <row r="3" spans="9:11" ht="12.75">
      <c r="I3" s="38" t="s">
        <v>0</v>
      </c>
      <c r="J3" s="38"/>
      <c r="K3" s="38"/>
    </row>
    <row r="4" spans="9:11" ht="12.75">
      <c r="I4" s="38" t="s">
        <v>108</v>
      </c>
      <c r="J4" s="38"/>
      <c r="K4" s="38"/>
    </row>
    <row r="5" spans="9:11" ht="12.75">
      <c r="I5" s="1"/>
      <c r="J5" s="1"/>
      <c r="K5" s="1"/>
    </row>
    <row r="6" spans="1:11" ht="38.25" customHeight="1">
      <c r="A6" s="40" t="s">
        <v>15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15" customHeight="1"/>
    <row r="8" spans="1:11" ht="15" customHeight="1">
      <c r="A8" s="41" t="s">
        <v>4</v>
      </c>
      <c r="B8" s="41" t="s">
        <v>5</v>
      </c>
      <c r="C8" s="39" t="s">
        <v>6</v>
      </c>
      <c r="D8" s="39"/>
      <c r="E8" s="39"/>
      <c r="F8" s="39" t="s">
        <v>7</v>
      </c>
      <c r="G8" s="39"/>
      <c r="H8" s="39"/>
      <c r="I8" s="39" t="s">
        <v>8</v>
      </c>
      <c r="J8" s="39"/>
      <c r="K8" s="39"/>
    </row>
    <row r="9" spans="1:11" ht="15" customHeight="1">
      <c r="A9" s="41"/>
      <c r="B9" s="41"/>
      <c r="C9" s="2" t="s">
        <v>1</v>
      </c>
      <c r="D9" s="2" t="s">
        <v>2</v>
      </c>
      <c r="E9" s="2" t="s">
        <v>3</v>
      </c>
      <c r="F9" s="2" t="s">
        <v>1</v>
      </c>
      <c r="G9" s="2" t="s">
        <v>2</v>
      </c>
      <c r="H9" s="2" t="s">
        <v>3</v>
      </c>
      <c r="I9" s="2" t="s">
        <v>1</v>
      </c>
      <c r="J9" s="2" t="s">
        <v>2</v>
      </c>
      <c r="K9" s="2" t="s">
        <v>3</v>
      </c>
    </row>
    <row r="10" spans="1:11" ht="1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36.75" customHeight="1">
      <c r="A11" s="35" t="s">
        <v>9</v>
      </c>
      <c r="B11" s="3" t="s">
        <v>19</v>
      </c>
      <c r="C11" s="4">
        <v>135898240</v>
      </c>
      <c r="D11" s="4">
        <v>26858580</v>
      </c>
      <c r="E11" s="4">
        <f>SUM(C11:D11)</f>
        <v>162756820</v>
      </c>
      <c r="F11" s="4">
        <f>F15+F148</f>
        <v>4233544</v>
      </c>
      <c r="G11" s="4">
        <f>G15+G148</f>
        <v>675495</v>
      </c>
      <c r="H11" s="4">
        <f>F11+G11</f>
        <v>4909039</v>
      </c>
      <c r="I11" s="4">
        <f>C11+F11</f>
        <v>140131784</v>
      </c>
      <c r="J11" s="4">
        <f>D11+G11</f>
        <v>27534075</v>
      </c>
      <c r="K11" s="4">
        <f>E11+H11</f>
        <v>167665859</v>
      </c>
    </row>
    <row r="12" spans="1:11" ht="15" customHeight="1">
      <c r="A12" s="5"/>
      <c r="B12" s="5" t="s">
        <v>16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ht="15" customHeight="1">
      <c r="A13" s="8"/>
      <c r="B13" s="8" t="s">
        <v>14</v>
      </c>
      <c r="C13" s="9">
        <v>10625698</v>
      </c>
      <c r="D13" s="9">
        <v>7356513</v>
      </c>
      <c r="E13" s="9">
        <f>SUM(C13:D13)</f>
        <v>17982211</v>
      </c>
      <c r="F13" s="9">
        <f>F17+F150</f>
        <v>2512500</v>
      </c>
      <c r="G13" s="9">
        <f>G17+G150</f>
        <v>8619</v>
      </c>
      <c r="H13" s="9">
        <f>F13+G13</f>
        <v>2521119</v>
      </c>
      <c r="I13" s="9">
        <f>C13+F13</f>
        <v>13138198</v>
      </c>
      <c r="J13" s="9">
        <f>D13+G13</f>
        <v>7365132</v>
      </c>
      <c r="K13" s="9">
        <f>E13+H13</f>
        <v>20503330</v>
      </c>
    </row>
    <row r="14" spans="1:11" ht="15" customHeight="1">
      <c r="A14" s="39" t="s">
        <v>10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5" customHeight="1">
      <c r="A15" s="11" t="s">
        <v>11</v>
      </c>
      <c r="B15" s="12" t="s">
        <v>12</v>
      </c>
      <c r="C15" s="13">
        <v>97546350</v>
      </c>
      <c r="D15" s="13">
        <v>15493480</v>
      </c>
      <c r="E15" s="4">
        <f>SUM(C15:D15)</f>
        <v>113039830</v>
      </c>
      <c r="F15" s="13">
        <f>F18+F23+F31+F39+F50+F57+F90+F109+F121+F129+F138</f>
        <v>2994034</v>
      </c>
      <c r="G15" s="13">
        <f>G18+G23+G31+G39+G50+G57+G90+G109+G121+G129+G138</f>
        <v>675495</v>
      </c>
      <c r="H15" s="4">
        <f>F15+G15</f>
        <v>3669529</v>
      </c>
      <c r="I15" s="4">
        <f>C15+F15</f>
        <v>100540384</v>
      </c>
      <c r="J15" s="4">
        <f>D15+G15</f>
        <v>16168975</v>
      </c>
      <c r="K15" s="4">
        <f>E15+H15</f>
        <v>116709359</v>
      </c>
    </row>
    <row r="16" spans="1:11" ht="15" customHeight="1">
      <c r="A16" s="14"/>
      <c r="B16" s="15" t="s">
        <v>13</v>
      </c>
      <c r="C16" s="16"/>
      <c r="D16" s="16"/>
      <c r="E16" s="16"/>
      <c r="F16" s="16"/>
      <c r="G16" s="16"/>
      <c r="H16" s="6"/>
      <c r="I16" s="6"/>
      <c r="J16" s="6"/>
      <c r="K16" s="6"/>
    </row>
    <row r="17" spans="1:11" ht="15" customHeight="1">
      <c r="A17" s="17"/>
      <c r="B17" s="18" t="s">
        <v>14</v>
      </c>
      <c r="C17" s="19">
        <v>8109698</v>
      </c>
      <c r="D17" s="19">
        <v>7352863</v>
      </c>
      <c r="E17" s="9">
        <f>SUM(C17:D17)</f>
        <v>15462561</v>
      </c>
      <c r="F17" s="19">
        <f>F20+F25+F33+F41+F52+F59+F92+F111+F123+F131+F140</f>
        <v>2032500</v>
      </c>
      <c r="G17" s="19">
        <f>G20+G25+G33+G41+G52+G59+G92+G111+G123+G131+G140</f>
        <v>8619</v>
      </c>
      <c r="H17" s="9">
        <f>F17+G17</f>
        <v>2041119</v>
      </c>
      <c r="I17" s="9">
        <f aca="true" t="shared" si="0" ref="I17:K18">C17+F17</f>
        <v>10142198</v>
      </c>
      <c r="J17" s="9">
        <f t="shared" si="0"/>
        <v>7361482</v>
      </c>
      <c r="K17" s="9">
        <f t="shared" si="0"/>
        <v>17503680</v>
      </c>
    </row>
    <row r="18" spans="1:11" ht="15" customHeight="1">
      <c r="A18" s="11" t="s">
        <v>89</v>
      </c>
      <c r="B18" s="12" t="s">
        <v>90</v>
      </c>
      <c r="C18" s="13">
        <v>7333688</v>
      </c>
      <c r="D18" s="13">
        <v>7000000</v>
      </c>
      <c r="E18" s="4">
        <f>SUM(C18:D18)</f>
        <v>14333688</v>
      </c>
      <c r="F18" s="13">
        <f>F21</f>
        <v>885000</v>
      </c>
      <c r="G18" s="13">
        <f>G21</f>
        <v>0</v>
      </c>
      <c r="H18" s="4">
        <f>F18+G18</f>
        <v>885000</v>
      </c>
      <c r="I18" s="4">
        <f t="shared" si="0"/>
        <v>8218688</v>
      </c>
      <c r="J18" s="4">
        <f t="shared" si="0"/>
        <v>7000000</v>
      </c>
      <c r="K18" s="4">
        <f t="shared" si="0"/>
        <v>15218688</v>
      </c>
    </row>
    <row r="19" spans="1:11" ht="15" customHeight="1">
      <c r="A19" s="14"/>
      <c r="B19" s="15" t="s">
        <v>16</v>
      </c>
      <c r="C19" s="16"/>
      <c r="D19" s="16"/>
      <c r="E19" s="6"/>
      <c r="F19" s="16"/>
      <c r="G19" s="16"/>
      <c r="H19" s="6"/>
      <c r="I19" s="6"/>
      <c r="J19" s="6"/>
      <c r="K19" s="6"/>
    </row>
    <row r="20" spans="1:11" ht="15" customHeight="1">
      <c r="A20" s="17"/>
      <c r="B20" s="18" t="s">
        <v>14</v>
      </c>
      <c r="C20" s="19">
        <v>3042000</v>
      </c>
      <c r="D20" s="19">
        <v>7000000</v>
      </c>
      <c r="E20" s="9">
        <f>SUM(C20:D20)</f>
        <v>10042000</v>
      </c>
      <c r="F20" s="19">
        <f>F22</f>
        <v>885000</v>
      </c>
      <c r="G20" s="19">
        <f>G22</f>
        <v>0</v>
      </c>
      <c r="H20" s="9">
        <f>F20+G20</f>
        <v>885000</v>
      </c>
      <c r="I20" s="9">
        <f aca="true" t="shared" si="1" ref="I20:K23">C20+F20</f>
        <v>3927000</v>
      </c>
      <c r="J20" s="9">
        <f t="shared" si="1"/>
        <v>7000000</v>
      </c>
      <c r="K20" s="9">
        <f t="shared" si="1"/>
        <v>10927000</v>
      </c>
    </row>
    <row r="21" spans="1:11" ht="15" customHeight="1">
      <c r="A21" s="20">
        <v>60016</v>
      </c>
      <c r="B21" s="21" t="s">
        <v>91</v>
      </c>
      <c r="C21" s="22">
        <v>4580188</v>
      </c>
      <c r="D21" s="22">
        <v>7000000</v>
      </c>
      <c r="E21" s="23">
        <f>SUM(C21:D21)</f>
        <v>11580188</v>
      </c>
      <c r="F21" s="24">
        <f>SUM(F22:F22)</f>
        <v>885000</v>
      </c>
      <c r="G21" s="24">
        <f>SUM(G22:G22)</f>
        <v>0</v>
      </c>
      <c r="H21" s="23">
        <f>F21+G21</f>
        <v>885000</v>
      </c>
      <c r="I21" s="23">
        <f t="shared" si="1"/>
        <v>5465188</v>
      </c>
      <c r="J21" s="23">
        <f t="shared" si="1"/>
        <v>7000000</v>
      </c>
      <c r="K21" s="23">
        <f t="shared" si="1"/>
        <v>12465188</v>
      </c>
    </row>
    <row r="22" spans="1:11" ht="15" customHeight="1">
      <c r="A22" s="34" t="s">
        <v>25</v>
      </c>
      <c r="B22" s="30"/>
      <c r="C22" s="31">
        <v>3042000</v>
      </c>
      <c r="D22" s="31">
        <v>1000000</v>
      </c>
      <c r="E22" s="32">
        <f>SUM(C22:D22)</f>
        <v>4042000</v>
      </c>
      <c r="F22" s="33">
        <v>885000</v>
      </c>
      <c r="G22" s="33">
        <v>0</v>
      </c>
      <c r="H22" s="32">
        <f>F22+G22</f>
        <v>885000</v>
      </c>
      <c r="I22" s="32">
        <f t="shared" si="1"/>
        <v>3927000</v>
      </c>
      <c r="J22" s="32">
        <f t="shared" si="1"/>
        <v>1000000</v>
      </c>
      <c r="K22" s="32">
        <f t="shared" si="1"/>
        <v>4927000</v>
      </c>
    </row>
    <row r="23" spans="1:11" ht="15" customHeight="1">
      <c r="A23" s="11" t="s">
        <v>17</v>
      </c>
      <c r="B23" s="12" t="s">
        <v>18</v>
      </c>
      <c r="C23" s="13">
        <v>25000</v>
      </c>
      <c r="D23" s="13">
        <v>0</v>
      </c>
      <c r="E23" s="4">
        <f>SUM(C23:D23)</f>
        <v>25000</v>
      </c>
      <c r="F23" s="13">
        <f>F26+F28</f>
        <v>0</v>
      </c>
      <c r="G23" s="13">
        <f>G26+G28</f>
        <v>8619</v>
      </c>
      <c r="H23" s="4">
        <f>F23+G23</f>
        <v>8619</v>
      </c>
      <c r="I23" s="4">
        <f t="shared" si="1"/>
        <v>25000</v>
      </c>
      <c r="J23" s="4">
        <f t="shared" si="1"/>
        <v>8619</v>
      </c>
      <c r="K23" s="4">
        <f t="shared" si="1"/>
        <v>33619</v>
      </c>
    </row>
    <row r="24" spans="1:11" ht="15" customHeight="1">
      <c r="A24" s="14"/>
      <c r="B24" s="15" t="s">
        <v>16</v>
      </c>
      <c r="C24" s="16"/>
      <c r="D24" s="16"/>
      <c r="E24" s="6"/>
      <c r="F24" s="16"/>
      <c r="G24" s="16"/>
      <c r="H24" s="6"/>
      <c r="I24" s="6"/>
      <c r="J24" s="6"/>
      <c r="K24" s="6"/>
    </row>
    <row r="25" spans="1:11" ht="15" customHeight="1">
      <c r="A25" s="17"/>
      <c r="B25" s="18" t="s">
        <v>14</v>
      </c>
      <c r="C25" s="19">
        <v>0</v>
      </c>
      <c r="D25" s="19">
        <v>0</v>
      </c>
      <c r="E25" s="9">
        <f aca="true" t="shared" si="2" ref="E25:E31">SUM(C25:D25)</f>
        <v>0</v>
      </c>
      <c r="F25" s="19">
        <f>F27</f>
        <v>1500</v>
      </c>
      <c r="G25" s="19">
        <f>G27</f>
        <v>8619</v>
      </c>
      <c r="H25" s="9">
        <f aca="true" t="shared" si="3" ref="H25:H31">F25+G25</f>
        <v>10119</v>
      </c>
      <c r="I25" s="9">
        <f aca="true" t="shared" si="4" ref="I25:I31">C25+F25</f>
        <v>1500</v>
      </c>
      <c r="J25" s="9">
        <f aca="true" t="shared" si="5" ref="J25:J31">D25+G25</f>
        <v>8619</v>
      </c>
      <c r="K25" s="9">
        <f aca="true" t="shared" si="6" ref="K25:K31">E25+H25</f>
        <v>10119</v>
      </c>
    </row>
    <row r="26" spans="1:11" ht="15" customHeight="1">
      <c r="A26" s="20">
        <v>63001</v>
      </c>
      <c r="B26" s="21" t="s">
        <v>20</v>
      </c>
      <c r="C26" s="22">
        <v>0</v>
      </c>
      <c r="D26" s="22">
        <v>0</v>
      </c>
      <c r="E26" s="23">
        <f t="shared" si="2"/>
        <v>0</v>
      </c>
      <c r="F26" s="24">
        <f>SUM(F27:F27)</f>
        <v>1500</v>
      </c>
      <c r="G26" s="24">
        <f>SUM(G27:G27)</f>
        <v>8619</v>
      </c>
      <c r="H26" s="23">
        <f t="shared" si="3"/>
        <v>10119</v>
      </c>
      <c r="I26" s="23">
        <f t="shared" si="4"/>
        <v>1500</v>
      </c>
      <c r="J26" s="23">
        <f t="shared" si="5"/>
        <v>8619</v>
      </c>
      <c r="K26" s="23">
        <f t="shared" si="6"/>
        <v>10119</v>
      </c>
    </row>
    <row r="27" spans="1:11" ht="15" customHeight="1">
      <c r="A27" s="25" t="s">
        <v>26</v>
      </c>
      <c r="B27" s="26"/>
      <c r="C27" s="27">
        <v>0</v>
      </c>
      <c r="D27" s="27">
        <v>0</v>
      </c>
      <c r="E27" s="7">
        <f t="shared" si="2"/>
        <v>0</v>
      </c>
      <c r="F27" s="28">
        <v>1500</v>
      </c>
      <c r="G27" s="28">
        <v>8619</v>
      </c>
      <c r="H27" s="7">
        <f t="shared" si="3"/>
        <v>10119</v>
      </c>
      <c r="I27" s="7">
        <f t="shared" si="4"/>
        <v>1500</v>
      </c>
      <c r="J27" s="7">
        <f t="shared" si="5"/>
        <v>8619</v>
      </c>
      <c r="K27" s="7">
        <f t="shared" si="6"/>
        <v>10119</v>
      </c>
    </row>
    <row r="28" spans="1:11" ht="15" customHeight="1">
      <c r="A28" s="20">
        <v>63095</v>
      </c>
      <c r="B28" s="21" t="s">
        <v>36</v>
      </c>
      <c r="C28" s="22">
        <v>25000</v>
      </c>
      <c r="D28" s="22">
        <v>0</v>
      </c>
      <c r="E28" s="23">
        <f t="shared" si="2"/>
        <v>25000</v>
      </c>
      <c r="F28" s="24">
        <f>F29</f>
        <v>-1500</v>
      </c>
      <c r="G28" s="24">
        <f>G29</f>
        <v>0</v>
      </c>
      <c r="H28" s="23">
        <f t="shared" si="3"/>
        <v>-1500</v>
      </c>
      <c r="I28" s="23">
        <f t="shared" si="4"/>
        <v>23500</v>
      </c>
      <c r="J28" s="23">
        <f t="shared" si="5"/>
        <v>0</v>
      </c>
      <c r="K28" s="23">
        <f t="shared" si="6"/>
        <v>23500</v>
      </c>
    </row>
    <row r="29" spans="1:11" ht="15" customHeight="1">
      <c r="A29" s="34" t="s">
        <v>57</v>
      </c>
      <c r="B29" s="30"/>
      <c r="C29" s="31">
        <v>25000</v>
      </c>
      <c r="D29" s="31">
        <v>0</v>
      </c>
      <c r="E29" s="32">
        <f t="shared" si="2"/>
        <v>25000</v>
      </c>
      <c r="F29" s="33">
        <v>-1500</v>
      </c>
      <c r="G29" s="33">
        <v>0</v>
      </c>
      <c r="H29" s="32">
        <f t="shared" si="3"/>
        <v>-1500</v>
      </c>
      <c r="I29" s="32">
        <f t="shared" si="4"/>
        <v>23500</v>
      </c>
      <c r="J29" s="32">
        <f t="shared" si="5"/>
        <v>0</v>
      </c>
      <c r="K29" s="32">
        <f t="shared" si="6"/>
        <v>23500</v>
      </c>
    </row>
    <row r="30" spans="1:11" ht="15" customHeight="1">
      <c r="A30" s="25"/>
      <c r="B30" s="26"/>
      <c r="C30" s="27"/>
      <c r="D30" s="27"/>
      <c r="E30" s="7"/>
      <c r="F30" s="28"/>
      <c r="G30" s="28"/>
      <c r="H30" s="7"/>
      <c r="I30" s="7"/>
      <c r="J30" s="7"/>
      <c r="K30" s="7"/>
    </row>
    <row r="31" spans="1:11" ht="15" customHeight="1">
      <c r="A31" s="11" t="s">
        <v>69</v>
      </c>
      <c r="B31" s="12" t="s">
        <v>70</v>
      </c>
      <c r="C31" s="13">
        <v>8072000</v>
      </c>
      <c r="D31" s="13">
        <v>0</v>
      </c>
      <c r="E31" s="4">
        <f t="shared" si="2"/>
        <v>8072000</v>
      </c>
      <c r="F31" s="13">
        <f>F34+F36</f>
        <v>1126549</v>
      </c>
      <c r="G31" s="13">
        <f>G34+G36</f>
        <v>0</v>
      </c>
      <c r="H31" s="4">
        <f t="shared" si="3"/>
        <v>1126549</v>
      </c>
      <c r="I31" s="4">
        <f t="shared" si="4"/>
        <v>9198549</v>
      </c>
      <c r="J31" s="4">
        <f t="shared" si="5"/>
        <v>0</v>
      </c>
      <c r="K31" s="4">
        <f t="shared" si="6"/>
        <v>9198549</v>
      </c>
    </row>
    <row r="32" spans="1:11" ht="15" customHeight="1">
      <c r="A32" s="14"/>
      <c r="B32" s="15" t="s">
        <v>16</v>
      </c>
      <c r="C32" s="16"/>
      <c r="D32" s="16"/>
      <c r="E32" s="6"/>
      <c r="F32" s="16"/>
      <c r="G32" s="16"/>
      <c r="H32" s="6"/>
      <c r="I32" s="6"/>
      <c r="J32" s="6"/>
      <c r="K32" s="6"/>
    </row>
    <row r="33" spans="1:11" ht="15" customHeight="1">
      <c r="A33" s="17"/>
      <c r="B33" s="18" t="s">
        <v>14</v>
      </c>
      <c r="C33" s="19">
        <v>300000</v>
      </c>
      <c r="D33" s="19">
        <v>0</v>
      </c>
      <c r="E33" s="9">
        <f aca="true" t="shared" si="7" ref="E33:E39">SUM(C33:D33)</f>
        <v>300000</v>
      </c>
      <c r="F33" s="19">
        <f>F38</f>
        <v>860000</v>
      </c>
      <c r="G33" s="19">
        <f>G38</f>
        <v>0</v>
      </c>
      <c r="H33" s="9">
        <f aca="true" t="shared" si="8" ref="H33:H39">F33+G33</f>
        <v>860000</v>
      </c>
      <c r="I33" s="9">
        <f aca="true" t="shared" si="9" ref="I33:K39">C33+F33</f>
        <v>1160000</v>
      </c>
      <c r="J33" s="9">
        <f t="shared" si="9"/>
        <v>0</v>
      </c>
      <c r="K33" s="9">
        <f t="shared" si="9"/>
        <v>1160000</v>
      </c>
    </row>
    <row r="34" spans="1:11" ht="15" customHeight="1">
      <c r="A34" s="20">
        <v>70001</v>
      </c>
      <c r="B34" s="21" t="s">
        <v>93</v>
      </c>
      <c r="C34" s="22">
        <v>6950000</v>
      </c>
      <c r="D34" s="22">
        <v>0</v>
      </c>
      <c r="E34" s="23">
        <f t="shared" si="7"/>
        <v>6950000</v>
      </c>
      <c r="F34" s="24">
        <f>SUM(F35)</f>
        <v>245000</v>
      </c>
      <c r="G34" s="24">
        <f>SUM(G35)</f>
        <v>0</v>
      </c>
      <c r="H34" s="23">
        <f t="shared" si="8"/>
        <v>245000</v>
      </c>
      <c r="I34" s="23">
        <f aca="true" t="shared" si="10" ref="I34:K35">C34+F34</f>
        <v>7195000</v>
      </c>
      <c r="J34" s="23">
        <f t="shared" si="10"/>
        <v>0</v>
      </c>
      <c r="K34" s="23">
        <f t="shared" si="10"/>
        <v>7195000</v>
      </c>
    </row>
    <row r="35" spans="1:11" ht="15" customHeight="1">
      <c r="A35" s="34" t="s">
        <v>39</v>
      </c>
      <c r="B35" s="30"/>
      <c r="C35" s="31">
        <v>700000</v>
      </c>
      <c r="D35" s="31">
        <v>0</v>
      </c>
      <c r="E35" s="32">
        <f t="shared" si="7"/>
        <v>700000</v>
      </c>
      <c r="F35" s="33">
        <v>245000</v>
      </c>
      <c r="G35" s="33">
        <v>0</v>
      </c>
      <c r="H35" s="32">
        <f t="shared" si="8"/>
        <v>245000</v>
      </c>
      <c r="I35" s="32">
        <f t="shared" si="10"/>
        <v>945000</v>
      </c>
      <c r="J35" s="32">
        <f t="shared" si="10"/>
        <v>0</v>
      </c>
      <c r="K35" s="32">
        <f t="shared" si="10"/>
        <v>945000</v>
      </c>
    </row>
    <row r="36" spans="1:11" ht="15" customHeight="1">
      <c r="A36" s="20">
        <v>70095</v>
      </c>
      <c r="B36" s="21" t="s">
        <v>36</v>
      </c>
      <c r="C36" s="22">
        <v>12000</v>
      </c>
      <c r="D36" s="22">
        <v>0</v>
      </c>
      <c r="E36" s="23">
        <f t="shared" si="7"/>
        <v>12000</v>
      </c>
      <c r="F36" s="24">
        <f>SUM(F37:F38)</f>
        <v>881549</v>
      </c>
      <c r="G36" s="24">
        <f>SUM(G37:G38)</f>
        <v>0</v>
      </c>
      <c r="H36" s="23">
        <f t="shared" si="8"/>
        <v>881549</v>
      </c>
      <c r="I36" s="23">
        <f t="shared" si="9"/>
        <v>893549</v>
      </c>
      <c r="J36" s="23">
        <f t="shared" si="9"/>
        <v>0</v>
      </c>
      <c r="K36" s="23">
        <f t="shared" si="9"/>
        <v>893549</v>
      </c>
    </row>
    <row r="37" spans="1:11" ht="15" customHeight="1">
      <c r="A37" s="25" t="s">
        <v>71</v>
      </c>
      <c r="B37" s="26"/>
      <c r="C37" s="27">
        <v>0</v>
      </c>
      <c r="D37" s="27">
        <v>0</v>
      </c>
      <c r="E37" s="7">
        <f t="shared" si="7"/>
        <v>0</v>
      </c>
      <c r="F37" s="28">
        <v>21549</v>
      </c>
      <c r="G37" s="28">
        <v>0</v>
      </c>
      <c r="H37" s="7">
        <f t="shared" si="8"/>
        <v>21549</v>
      </c>
      <c r="I37" s="7">
        <f>C37+F37</f>
        <v>21549</v>
      </c>
      <c r="J37" s="7">
        <f>D37+G37</f>
        <v>0</v>
      </c>
      <c r="K37" s="7">
        <f>E37+H37</f>
        <v>21549</v>
      </c>
    </row>
    <row r="38" spans="1:11" ht="15" customHeight="1">
      <c r="A38" s="34" t="s">
        <v>25</v>
      </c>
      <c r="B38" s="30"/>
      <c r="C38" s="31">
        <v>0</v>
      </c>
      <c r="D38" s="31">
        <v>0</v>
      </c>
      <c r="E38" s="32">
        <f t="shared" si="7"/>
        <v>0</v>
      </c>
      <c r="F38" s="33">
        <v>860000</v>
      </c>
      <c r="G38" s="33">
        <v>0</v>
      </c>
      <c r="H38" s="32">
        <f t="shared" si="8"/>
        <v>860000</v>
      </c>
      <c r="I38" s="32">
        <f t="shared" si="9"/>
        <v>860000</v>
      </c>
      <c r="J38" s="32">
        <f t="shared" si="9"/>
        <v>0</v>
      </c>
      <c r="K38" s="32">
        <f t="shared" si="9"/>
        <v>860000</v>
      </c>
    </row>
    <row r="39" spans="1:11" ht="15" customHeight="1">
      <c r="A39" s="11" t="s">
        <v>21</v>
      </c>
      <c r="B39" s="12" t="s">
        <v>22</v>
      </c>
      <c r="C39" s="13">
        <v>17789231</v>
      </c>
      <c r="D39" s="13">
        <v>412946</v>
      </c>
      <c r="E39" s="4">
        <f t="shared" si="7"/>
        <v>18202177</v>
      </c>
      <c r="F39" s="13">
        <f>F42</f>
        <v>137867</v>
      </c>
      <c r="G39" s="13">
        <f>G42</f>
        <v>0</v>
      </c>
      <c r="H39" s="4">
        <f t="shared" si="8"/>
        <v>137867</v>
      </c>
      <c r="I39" s="4">
        <f t="shared" si="9"/>
        <v>17927098</v>
      </c>
      <c r="J39" s="4">
        <f t="shared" si="9"/>
        <v>412946</v>
      </c>
      <c r="K39" s="4">
        <f t="shared" si="9"/>
        <v>18340044</v>
      </c>
    </row>
    <row r="40" spans="1:11" ht="15" customHeight="1">
      <c r="A40" s="14"/>
      <c r="B40" s="15" t="s">
        <v>16</v>
      </c>
      <c r="C40" s="16"/>
      <c r="D40" s="16"/>
      <c r="E40" s="6"/>
      <c r="F40" s="16"/>
      <c r="G40" s="16"/>
      <c r="H40" s="6"/>
      <c r="I40" s="6"/>
      <c r="J40" s="6"/>
      <c r="K40" s="6"/>
    </row>
    <row r="41" spans="1:11" ht="15" customHeight="1">
      <c r="A41" s="17"/>
      <c r="B41" s="18" t="s">
        <v>14</v>
      </c>
      <c r="C41" s="19">
        <v>720000</v>
      </c>
      <c r="D41" s="19">
        <v>0</v>
      </c>
      <c r="E41" s="9">
        <f aca="true" t="shared" si="11" ref="E41:E50">SUM(C41:D41)</f>
        <v>720000</v>
      </c>
      <c r="F41" s="19">
        <f>F48+F49</f>
        <v>285000</v>
      </c>
      <c r="G41" s="19">
        <f>G48+G49</f>
        <v>0</v>
      </c>
      <c r="H41" s="9">
        <f aca="true" t="shared" si="12" ref="H41:H50">F41+G41</f>
        <v>285000</v>
      </c>
      <c r="I41" s="9">
        <f aca="true" t="shared" si="13" ref="I41:K42">C41+F41</f>
        <v>1005000</v>
      </c>
      <c r="J41" s="9">
        <f t="shared" si="13"/>
        <v>0</v>
      </c>
      <c r="K41" s="9">
        <f t="shared" si="13"/>
        <v>1005000</v>
      </c>
    </row>
    <row r="42" spans="1:11" ht="15" customHeight="1">
      <c r="A42" s="20">
        <v>75023</v>
      </c>
      <c r="B42" s="21" t="s">
        <v>23</v>
      </c>
      <c r="C42" s="22">
        <v>16770231</v>
      </c>
      <c r="D42" s="22">
        <v>0</v>
      </c>
      <c r="E42" s="23">
        <f t="shared" si="11"/>
        <v>16770231</v>
      </c>
      <c r="F42" s="24">
        <f>SUM(F43:F49)</f>
        <v>137867</v>
      </c>
      <c r="G42" s="24">
        <f>SUM(G43:G49)</f>
        <v>0</v>
      </c>
      <c r="H42" s="23">
        <f t="shared" si="12"/>
        <v>137867</v>
      </c>
      <c r="I42" s="23">
        <f t="shared" si="13"/>
        <v>16908098</v>
      </c>
      <c r="J42" s="23">
        <f t="shared" si="13"/>
        <v>0</v>
      </c>
      <c r="K42" s="23">
        <f t="shared" si="13"/>
        <v>16908098</v>
      </c>
    </row>
    <row r="43" spans="1:11" ht="15" customHeight="1">
      <c r="A43" s="25" t="s">
        <v>59</v>
      </c>
      <c r="B43" s="26"/>
      <c r="C43" s="27">
        <v>10173479</v>
      </c>
      <c r="D43" s="27">
        <v>0</v>
      </c>
      <c r="E43" s="7">
        <f t="shared" si="11"/>
        <v>10173479</v>
      </c>
      <c r="F43" s="28">
        <v>-119504</v>
      </c>
      <c r="G43" s="28">
        <v>0</v>
      </c>
      <c r="H43" s="7">
        <f t="shared" si="12"/>
        <v>-119504</v>
      </c>
      <c r="I43" s="7">
        <f aca="true" t="shared" si="14" ref="I43:I50">C43+F43</f>
        <v>10053975</v>
      </c>
      <c r="J43" s="7"/>
      <c r="K43" s="7">
        <f aca="true" t="shared" si="15" ref="K43:K50">E43+H43</f>
        <v>10053975</v>
      </c>
    </row>
    <row r="44" spans="1:11" ht="15" customHeight="1">
      <c r="A44" s="25" t="s">
        <v>60</v>
      </c>
      <c r="B44" s="26"/>
      <c r="C44" s="27">
        <v>1668251</v>
      </c>
      <c r="D44" s="27">
        <v>0</v>
      </c>
      <c r="E44" s="7">
        <f t="shared" si="11"/>
        <v>1668251</v>
      </c>
      <c r="F44" s="28">
        <v>-19767</v>
      </c>
      <c r="G44" s="28">
        <v>0</v>
      </c>
      <c r="H44" s="7">
        <f t="shared" si="12"/>
        <v>-19767</v>
      </c>
      <c r="I44" s="7">
        <f t="shared" si="14"/>
        <v>1648484</v>
      </c>
      <c r="J44" s="7"/>
      <c r="K44" s="7">
        <f t="shared" si="15"/>
        <v>1648484</v>
      </c>
    </row>
    <row r="45" spans="1:11" ht="15" customHeight="1">
      <c r="A45" s="25" t="s">
        <v>61</v>
      </c>
      <c r="B45" s="26"/>
      <c r="C45" s="27">
        <v>237501</v>
      </c>
      <c r="D45" s="27">
        <v>0</v>
      </c>
      <c r="E45" s="7">
        <f t="shared" si="11"/>
        <v>237501</v>
      </c>
      <c r="F45" s="28">
        <v>-2862</v>
      </c>
      <c r="G45" s="28">
        <v>0</v>
      </c>
      <c r="H45" s="7">
        <f t="shared" si="12"/>
        <v>-2862</v>
      </c>
      <c r="I45" s="7">
        <f t="shared" si="14"/>
        <v>234639</v>
      </c>
      <c r="J45" s="7"/>
      <c r="K45" s="7">
        <f t="shared" si="15"/>
        <v>234639</v>
      </c>
    </row>
    <row r="46" spans="1:11" ht="15" customHeight="1">
      <c r="A46" s="25" t="s">
        <v>24</v>
      </c>
      <c r="B46" s="26"/>
      <c r="C46" s="27">
        <v>580000</v>
      </c>
      <c r="D46" s="27">
        <v>0</v>
      </c>
      <c r="E46" s="7">
        <f t="shared" si="11"/>
        <v>580000</v>
      </c>
      <c r="F46" s="28">
        <v>120000</v>
      </c>
      <c r="G46" s="28">
        <v>0</v>
      </c>
      <c r="H46" s="7">
        <f t="shared" si="12"/>
        <v>120000</v>
      </c>
      <c r="I46" s="7">
        <f t="shared" si="14"/>
        <v>700000</v>
      </c>
      <c r="J46" s="7">
        <f>D46+G46</f>
        <v>0</v>
      </c>
      <c r="K46" s="7">
        <f t="shared" si="15"/>
        <v>700000</v>
      </c>
    </row>
    <row r="47" spans="1:11" ht="15" customHeight="1">
      <c r="A47" s="25" t="s">
        <v>30</v>
      </c>
      <c r="B47" s="26"/>
      <c r="C47" s="27">
        <v>1681000</v>
      </c>
      <c r="D47" s="27">
        <v>0</v>
      </c>
      <c r="E47" s="7">
        <f t="shared" si="11"/>
        <v>1681000</v>
      </c>
      <c r="F47" s="28">
        <v>-125000</v>
      </c>
      <c r="G47" s="28">
        <v>0</v>
      </c>
      <c r="H47" s="7">
        <f t="shared" si="12"/>
        <v>-125000</v>
      </c>
      <c r="I47" s="7">
        <f t="shared" si="14"/>
        <v>1556000</v>
      </c>
      <c r="J47" s="7"/>
      <c r="K47" s="7">
        <f t="shared" si="15"/>
        <v>1556000</v>
      </c>
    </row>
    <row r="48" spans="1:11" ht="15" customHeight="1">
      <c r="A48" s="25" t="s">
        <v>25</v>
      </c>
      <c r="B48" s="26"/>
      <c r="C48" s="27">
        <v>110000</v>
      </c>
      <c r="D48" s="27">
        <v>0</v>
      </c>
      <c r="E48" s="7">
        <f t="shared" si="11"/>
        <v>110000</v>
      </c>
      <c r="F48" s="28">
        <v>10000</v>
      </c>
      <c r="G48" s="28">
        <v>0</v>
      </c>
      <c r="H48" s="7">
        <f t="shared" si="12"/>
        <v>10000</v>
      </c>
      <c r="I48" s="7">
        <f t="shared" si="14"/>
        <v>120000</v>
      </c>
      <c r="J48" s="7">
        <f>D48+G48</f>
        <v>0</v>
      </c>
      <c r="K48" s="7">
        <f t="shared" si="15"/>
        <v>120000</v>
      </c>
    </row>
    <row r="49" spans="1:11" ht="15" customHeight="1">
      <c r="A49" s="29" t="s">
        <v>26</v>
      </c>
      <c r="B49" s="30"/>
      <c r="C49" s="31">
        <v>610000</v>
      </c>
      <c r="D49" s="31">
        <v>0</v>
      </c>
      <c r="E49" s="32">
        <f t="shared" si="11"/>
        <v>610000</v>
      </c>
      <c r="F49" s="33">
        <v>275000</v>
      </c>
      <c r="G49" s="33">
        <v>0</v>
      </c>
      <c r="H49" s="32">
        <f t="shared" si="12"/>
        <v>275000</v>
      </c>
      <c r="I49" s="32">
        <f t="shared" si="14"/>
        <v>885000</v>
      </c>
      <c r="J49" s="32">
        <f>D49+G49</f>
        <v>0</v>
      </c>
      <c r="K49" s="32">
        <f t="shared" si="15"/>
        <v>885000</v>
      </c>
    </row>
    <row r="50" spans="1:11" ht="15" customHeight="1">
      <c r="A50" s="11" t="s">
        <v>66</v>
      </c>
      <c r="B50" s="12" t="s">
        <v>67</v>
      </c>
      <c r="C50" s="13">
        <v>1374000</v>
      </c>
      <c r="D50" s="13">
        <v>3900</v>
      </c>
      <c r="E50" s="4">
        <f t="shared" si="11"/>
        <v>1377900</v>
      </c>
      <c r="F50" s="13">
        <f>F53+F55</f>
        <v>0</v>
      </c>
      <c r="G50" s="13">
        <f>G53+G55</f>
        <v>0</v>
      </c>
      <c r="H50" s="4">
        <f t="shared" si="12"/>
        <v>0</v>
      </c>
      <c r="I50" s="4">
        <f t="shared" si="14"/>
        <v>1374000</v>
      </c>
      <c r="J50" s="4">
        <f>D50+G50</f>
        <v>3900</v>
      </c>
      <c r="K50" s="4">
        <f t="shared" si="15"/>
        <v>1377900</v>
      </c>
    </row>
    <row r="51" spans="1:11" ht="15" customHeight="1">
      <c r="A51" s="14"/>
      <c r="B51" s="15" t="s">
        <v>16</v>
      </c>
      <c r="C51" s="16"/>
      <c r="D51" s="16"/>
      <c r="E51" s="6"/>
      <c r="F51" s="16"/>
      <c r="G51" s="16"/>
      <c r="H51" s="6"/>
      <c r="I51" s="6"/>
      <c r="J51" s="6"/>
      <c r="K51" s="6"/>
    </row>
    <row r="52" spans="1:11" ht="15" customHeight="1">
      <c r="A52" s="17"/>
      <c r="B52" s="18" t="s">
        <v>14</v>
      </c>
      <c r="C52" s="19">
        <v>0</v>
      </c>
      <c r="D52" s="19">
        <v>0</v>
      </c>
      <c r="E52" s="9">
        <f>SUM(C52:D52)</f>
        <v>0</v>
      </c>
      <c r="F52" s="19">
        <v>0</v>
      </c>
      <c r="G52" s="19">
        <v>0</v>
      </c>
      <c r="H52" s="9">
        <f aca="true" t="shared" si="16" ref="H52:H57">F52+G52</f>
        <v>0</v>
      </c>
      <c r="I52" s="9">
        <f aca="true" t="shared" si="17" ref="I52:K55">C52+F52</f>
        <v>0</v>
      </c>
      <c r="J52" s="9">
        <f t="shared" si="17"/>
        <v>0</v>
      </c>
      <c r="K52" s="9">
        <f t="shared" si="17"/>
        <v>0</v>
      </c>
    </row>
    <row r="53" spans="1:11" ht="15" customHeight="1">
      <c r="A53" s="20">
        <v>75412</v>
      </c>
      <c r="B53" s="21" t="s">
        <v>68</v>
      </c>
      <c r="C53" s="22">
        <v>35000</v>
      </c>
      <c r="D53" s="22">
        <v>0</v>
      </c>
      <c r="E53" s="23">
        <f>SUM(C53:D53)</f>
        <v>35000</v>
      </c>
      <c r="F53" s="24">
        <f>SUM(F54)</f>
        <v>-5000</v>
      </c>
      <c r="G53" s="24">
        <f>SUM(G54)</f>
        <v>0</v>
      </c>
      <c r="H53" s="23">
        <f t="shared" si="16"/>
        <v>-5000</v>
      </c>
      <c r="I53" s="23">
        <f t="shared" si="17"/>
        <v>30000</v>
      </c>
      <c r="J53" s="23">
        <f t="shared" si="17"/>
        <v>0</v>
      </c>
      <c r="K53" s="23">
        <f t="shared" si="17"/>
        <v>30000</v>
      </c>
    </row>
    <row r="54" spans="1:11" ht="15" customHeight="1">
      <c r="A54" s="34" t="s">
        <v>57</v>
      </c>
      <c r="B54" s="30"/>
      <c r="C54" s="31">
        <v>35000</v>
      </c>
      <c r="D54" s="31">
        <v>0</v>
      </c>
      <c r="E54" s="32">
        <f>SUM(C54:D54)</f>
        <v>35000</v>
      </c>
      <c r="F54" s="33">
        <v>-5000</v>
      </c>
      <c r="G54" s="33">
        <v>0</v>
      </c>
      <c r="H54" s="32">
        <f t="shared" si="16"/>
        <v>-5000</v>
      </c>
      <c r="I54" s="32">
        <f t="shared" si="17"/>
        <v>30000</v>
      </c>
      <c r="J54" s="32">
        <f t="shared" si="17"/>
        <v>0</v>
      </c>
      <c r="K54" s="32">
        <f t="shared" si="17"/>
        <v>30000</v>
      </c>
    </row>
    <row r="55" spans="1:11" ht="15" customHeight="1">
      <c r="A55" s="20">
        <v>75495</v>
      </c>
      <c r="B55" s="21" t="s">
        <v>36</v>
      </c>
      <c r="C55" s="22">
        <v>100000</v>
      </c>
      <c r="D55" s="22">
        <v>0</v>
      </c>
      <c r="E55" s="23">
        <f>SUM(C55:D55)</f>
        <v>100000</v>
      </c>
      <c r="F55" s="24">
        <f>F56</f>
        <v>5000</v>
      </c>
      <c r="G55" s="24">
        <f>G56</f>
        <v>0</v>
      </c>
      <c r="H55" s="23">
        <f t="shared" si="16"/>
        <v>5000</v>
      </c>
      <c r="I55" s="23">
        <f t="shared" si="17"/>
        <v>105000</v>
      </c>
      <c r="J55" s="23">
        <f t="shared" si="17"/>
        <v>0</v>
      </c>
      <c r="K55" s="23">
        <f t="shared" si="17"/>
        <v>105000</v>
      </c>
    </row>
    <row r="56" spans="1:11" ht="15" customHeight="1">
      <c r="A56" s="34" t="s">
        <v>57</v>
      </c>
      <c r="B56" s="30"/>
      <c r="C56" s="31">
        <v>60000</v>
      </c>
      <c r="D56" s="31">
        <v>0</v>
      </c>
      <c r="E56" s="32">
        <f>SUM(C56:D56)</f>
        <v>60000</v>
      </c>
      <c r="F56" s="33">
        <v>5000</v>
      </c>
      <c r="G56" s="33">
        <v>0</v>
      </c>
      <c r="H56" s="32">
        <f t="shared" si="16"/>
        <v>5000</v>
      </c>
      <c r="I56" s="32">
        <f aca="true" t="shared" si="18" ref="I56:K57">C56+F56</f>
        <v>65000</v>
      </c>
      <c r="J56" s="32">
        <f t="shared" si="18"/>
        <v>0</v>
      </c>
      <c r="K56" s="32">
        <f t="shared" si="18"/>
        <v>65000</v>
      </c>
    </row>
    <row r="57" spans="1:11" ht="15" customHeight="1">
      <c r="A57" s="11" t="s">
        <v>27</v>
      </c>
      <c r="B57" s="12" t="s">
        <v>28</v>
      </c>
      <c r="C57" s="13">
        <v>25728131</v>
      </c>
      <c r="D57" s="13">
        <v>0</v>
      </c>
      <c r="E57" s="4">
        <f aca="true" t="shared" si="19" ref="E57:E84">SUM(C57:D57)</f>
        <v>25728131</v>
      </c>
      <c r="F57" s="13">
        <f>F60+F67+F72+F79+F82+F85</f>
        <v>300747</v>
      </c>
      <c r="G57" s="13">
        <f>G60+G67+G72+G79+G82+G85</f>
        <v>3400</v>
      </c>
      <c r="H57" s="4">
        <f t="shared" si="16"/>
        <v>304147</v>
      </c>
      <c r="I57" s="4">
        <f t="shared" si="18"/>
        <v>26028878</v>
      </c>
      <c r="J57" s="4">
        <f t="shared" si="18"/>
        <v>3400</v>
      </c>
      <c r="K57" s="4">
        <f t="shared" si="18"/>
        <v>26032278</v>
      </c>
    </row>
    <row r="58" spans="1:11" ht="15" customHeight="1">
      <c r="A58" s="14"/>
      <c r="B58" s="15" t="s">
        <v>16</v>
      </c>
      <c r="C58" s="16"/>
      <c r="D58" s="16"/>
      <c r="E58" s="6"/>
      <c r="F58" s="16"/>
      <c r="G58" s="16"/>
      <c r="H58" s="6"/>
      <c r="I58" s="6"/>
      <c r="J58" s="6"/>
      <c r="K58" s="6"/>
    </row>
    <row r="59" spans="1:11" ht="15" customHeight="1">
      <c r="A59" s="17"/>
      <c r="B59" s="18" t="s">
        <v>14</v>
      </c>
      <c r="C59" s="19">
        <v>210000</v>
      </c>
      <c r="D59" s="19">
        <v>0</v>
      </c>
      <c r="E59" s="9">
        <f t="shared" si="19"/>
        <v>210000</v>
      </c>
      <c r="F59" s="19">
        <v>0</v>
      </c>
      <c r="G59" s="19">
        <v>0</v>
      </c>
      <c r="H59" s="9">
        <f>F59+G59</f>
        <v>0</v>
      </c>
      <c r="I59" s="9">
        <f>C59+F59</f>
        <v>210000</v>
      </c>
      <c r="J59" s="9">
        <f>D59+G59</f>
        <v>0</v>
      </c>
      <c r="K59" s="9">
        <f>E59+H59</f>
        <v>210000</v>
      </c>
    </row>
    <row r="60" spans="1:11" ht="15" customHeight="1">
      <c r="A60" s="20">
        <v>80101</v>
      </c>
      <c r="B60" s="21" t="s">
        <v>29</v>
      </c>
      <c r="C60" s="22">
        <v>13740581</v>
      </c>
      <c r="D60" s="22">
        <v>0</v>
      </c>
      <c r="E60" s="23">
        <f t="shared" si="19"/>
        <v>13740581</v>
      </c>
      <c r="F60" s="24">
        <f>SUM(F61:F66)</f>
        <v>169066</v>
      </c>
      <c r="G60" s="24">
        <f>SUM(G61:G66)</f>
        <v>3400</v>
      </c>
      <c r="H60" s="23">
        <f aca="true" t="shared" si="20" ref="H60:H120">F60+G60</f>
        <v>172466</v>
      </c>
      <c r="I60" s="23">
        <f aca="true" t="shared" si="21" ref="I60:J66">C60+F60</f>
        <v>13909647</v>
      </c>
      <c r="J60" s="23">
        <f t="shared" si="21"/>
        <v>3400</v>
      </c>
      <c r="K60" s="23">
        <f aca="true" t="shared" si="22" ref="K60:K66">E60+H60</f>
        <v>13913047</v>
      </c>
    </row>
    <row r="61" spans="1:11" ht="15" customHeight="1">
      <c r="A61" s="25" t="s">
        <v>59</v>
      </c>
      <c r="B61" s="26"/>
      <c r="C61" s="27">
        <v>8919181</v>
      </c>
      <c r="D61" s="27">
        <v>0</v>
      </c>
      <c r="E61" s="7">
        <f t="shared" si="19"/>
        <v>8919181</v>
      </c>
      <c r="F61" s="28">
        <v>200000</v>
      </c>
      <c r="G61" s="28">
        <v>0</v>
      </c>
      <c r="H61" s="7">
        <f t="shared" si="20"/>
        <v>200000</v>
      </c>
      <c r="I61" s="7">
        <f t="shared" si="21"/>
        <v>9119181</v>
      </c>
      <c r="J61" s="7">
        <f t="shared" si="21"/>
        <v>0</v>
      </c>
      <c r="K61" s="7">
        <f t="shared" si="22"/>
        <v>9119181</v>
      </c>
    </row>
    <row r="62" spans="1:11" ht="15" customHeight="1">
      <c r="A62" s="25" t="s">
        <v>44</v>
      </c>
      <c r="B62" s="26"/>
      <c r="C62" s="27">
        <v>849000</v>
      </c>
      <c r="D62" s="27">
        <v>0</v>
      </c>
      <c r="E62" s="7">
        <f>SUM(C62:D62)</f>
        <v>849000</v>
      </c>
      <c r="F62" s="28">
        <v>-71714</v>
      </c>
      <c r="G62" s="28">
        <v>0</v>
      </c>
      <c r="H62" s="7">
        <f>F62+G62</f>
        <v>-71714</v>
      </c>
      <c r="I62" s="7">
        <f t="shared" si="21"/>
        <v>777286</v>
      </c>
      <c r="J62" s="7">
        <f t="shared" si="21"/>
        <v>0</v>
      </c>
      <c r="K62" s="7">
        <f t="shared" si="22"/>
        <v>777286</v>
      </c>
    </row>
    <row r="63" spans="1:11" ht="15" customHeight="1">
      <c r="A63" s="25" t="s">
        <v>60</v>
      </c>
      <c r="B63" s="26"/>
      <c r="C63" s="27">
        <v>1744200</v>
      </c>
      <c r="D63" s="27">
        <v>0</v>
      </c>
      <c r="E63" s="7">
        <f t="shared" si="19"/>
        <v>1744200</v>
      </c>
      <c r="F63" s="28">
        <v>36000</v>
      </c>
      <c r="G63" s="28">
        <v>0</v>
      </c>
      <c r="H63" s="7">
        <f t="shared" si="20"/>
        <v>36000</v>
      </c>
      <c r="I63" s="7">
        <f t="shared" si="21"/>
        <v>1780200</v>
      </c>
      <c r="J63" s="7">
        <f t="shared" si="21"/>
        <v>0</v>
      </c>
      <c r="K63" s="7">
        <f t="shared" si="22"/>
        <v>1780200</v>
      </c>
    </row>
    <row r="64" spans="1:11" ht="15" customHeight="1">
      <c r="A64" s="25" t="s">
        <v>61</v>
      </c>
      <c r="B64" s="26"/>
      <c r="C64" s="27">
        <v>238600</v>
      </c>
      <c r="D64" s="27">
        <v>0</v>
      </c>
      <c r="E64" s="7">
        <f t="shared" si="19"/>
        <v>238600</v>
      </c>
      <c r="F64" s="28">
        <v>5000</v>
      </c>
      <c r="G64" s="28">
        <v>0</v>
      </c>
      <c r="H64" s="7">
        <f t="shared" si="20"/>
        <v>5000</v>
      </c>
      <c r="I64" s="7">
        <f t="shared" si="21"/>
        <v>243600</v>
      </c>
      <c r="J64" s="7">
        <f t="shared" si="21"/>
        <v>0</v>
      </c>
      <c r="K64" s="7">
        <f t="shared" si="22"/>
        <v>243600</v>
      </c>
    </row>
    <row r="65" spans="1:11" ht="15" customHeight="1">
      <c r="A65" s="25" t="s">
        <v>39</v>
      </c>
      <c r="B65" s="26"/>
      <c r="C65" s="27">
        <v>119000</v>
      </c>
      <c r="D65" s="27">
        <v>0</v>
      </c>
      <c r="E65" s="7">
        <f>SUM(C65:D65)</f>
        <v>119000</v>
      </c>
      <c r="F65" s="28">
        <v>-220</v>
      </c>
      <c r="G65" s="28">
        <v>0</v>
      </c>
      <c r="H65" s="7">
        <f>F65+G65</f>
        <v>-220</v>
      </c>
      <c r="I65" s="7">
        <f t="shared" si="21"/>
        <v>118780</v>
      </c>
      <c r="J65" s="7">
        <f t="shared" si="21"/>
        <v>0</v>
      </c>
      <c r="K65" s="7">
        <f t="shared" si="22"/>
        <v>118780</v>
      </c>
    </row>
    <row r="66" spans="1:11" ht="15" customHeight="1">
      <c r="A66" s="34" t="s">
        <v>30</v>
      </c>
      <c r="B66" s="30"/>
      <c r="C66" s="31">
        <v>251000</v>
      </c>
      <c r="D66" s="31">
        <v>0</v>
      </c>
      <c r="E66" s="32">
        <f t="shared" si="19"/>
        <v>251000</v>
      </c>
      <c r="F66" s="33">
        <v>0</v>
      </c>
      <c r="G66" s="33">
        <v>3400</v>
      </c>
      <c r="H66" s="32">
        <f t="shared" si="20"/>
        <v>3400</v>
      </c>
      <c r="I66" s="32">
        <f t="shared" si="21"/>
        <v>251000</v>
      </c>
      <c r="J66" s="32">
        <f t="shared" si="21"/>
        <v>3400</v>
      </c>
      <c r="K66" s="32">
        <f t="shared" si="22"/>
        <v>254400</v>
      </c>
    </row>
    <row r="67" spans="1:11" ht="15" customHeight="1">
      <c r="A67" s="20">
        <v>80104</v>
      </c>
      <c r="B67" s="21" t="s">
        <v>77</v>
      </c>
      <c r="C67" s="22">
        <v>480000</v>
      </c>
      <c r="D67" s="22">
        <v>0</v>
      </c>
      <c r="E67" s="23">
        <f t="shared" si="19"/>
        <v>480000</v>
      </c>
      <c r="F67" s="24">
        <f>SUM(F68:F71)</f>
        <v>-49702</v>
      </c>
      <c r="G67" s="24">
        <f>SUM(G68:G71)</f>
        <v>0</v>
      </c>
      <c r="H67" s="23">
        <f t="shared" si="20"/>
        <v>-49702</v>
      </c>
      <c r="I67" s="23">
        <f aca="true" t="shared" si="23" ref="I67:I81">C67+F67</f>
        <v>430298</v>
      </c>
      <c r="J67" s="23">
        <f aca="true" t="shared" si="24" ref="J67:J81">D67+G67</f>
        <v>0</v>
      </c>
      <c r="K67" s="23">
        <f aca="true" t="shared" si="25" ref="K67:K81">E67+H67</f>
        <v>430298</v>
      </c>
    </row>
    <row r="68" spans="1:11" ht="15" customHeight="1">
      <c r="A68" s="25" t="s">
        <v>59</v>
      </c>
      <c r="B68" s="26"/>
      <c r="C68" s="27">
        <v>348000</v>
      </c>
      <c r="D68" s="27">
        <v>0</v>
      </c>
      <c r="E68" s="7">
        <f t="shared" si="19"/>
        <v>348000</v>
      </c>
      <c r="F68" s="28">
        <v>-36000</v>
      </c>
      <c r="G68" s="28">
        <v>0</v>
      </c>
      <c r="H68" s="7">
        <f t="shared" si="20"/>
        <v>-36000</v>
      </c>
      <c r="I68" s="7">
        <f t="shared" si="23"/>
        <v>312000</v>
      </c>
      <c r="J68" s="7">
        <f t="shared" si="24"/>
        <v>0</v>
      </c>
      <c r="K68" s="7">
        <f t="shared" si="25"/>
        <v>312000</v>
      </c>
    </row>
    <row r="69" spans="1:11" ht="15" customHeight="1">
      <c r="A69" s="25" t="s">
        <v>44</v>
      </c>
      <c r="B69" s="26"/>
      <c r="C69" s="27">
        <v>30000</v>
      </c>
      <c r="D69" s="27">
        <v>0</v>
      </c>
      <c r="E69" s="7">
        <f t="shared" si="19"/>
        <v>30000</v>
      </c>
      <c r="F69" s="28">
        <v>-6402</v>
      </c>
      <c r="G69" s="28">
        <v>0</v>
      </c>
      <c r="H69" s="7">
        <f t="shared" si="20"/>
        <v>-6402</v>
      </c>
      <c r="I69" s="7">
        <f t="shared" si="23"/>
        <v>23598</v>
      </c>
      <c r="J69" s="7">
        <f t="shared" si="24"/>
        <v>0</v>
      </c>
      <c r="K69" s="7">
        <f t="shared" si="25"/>
        <v>23598</v>
      </c>
    </row>
    <row r="70" spans="1:11" ht="15" customHeight="1">
      <c r="A70" s="25" t="s">
        <v>60</v>
      </c>
      <c r="B70" s="26"/>
      <c r="C70" s="27">
        <v>67500</v>
      </c>
      <c r="D70" s="27">
        <v>0</v>
      </c>
      <c r="E70" s="7">
        <f t="shared" si="19"/>
        <v>67500</v>
      </c>
      <c r="F70" s="28">
        <v>-6400</v>
      </c>
      <c r="G70" s="28">
        <v>0</v>
      </c>
      <c r="H70" s="7">
        <f t="shared" si="20"/>
        <v>-6400</v>
      </c>
      <c r="I70" s="7">
        <f t="shared" si="23"/>
        <v>61100</v>
      </c>
      <c r="J70" s="7">
        <f t="shared" si="24"/>
        <v>0</v>
      </c>
      <c r="K70" s="7">
        <f t="shared" si="25"/>
        <v>61100</v>
      </c>
    </row>
    <row r="71" spans="1:11" ht="15" customHeight="1">
      <c r="A71" s="34" t="s">
        <v>61</v>
      </c>
      <c r="B71" s="30"/>
      <c r="C71" s="31">
        <v>9300</v>
      </c>
      <c r="D71" s="31">
        <v>0</v>
      </c>
      <c r="E71" s="32">
        <f t="shared" si="19"/>
        <v>9300</v>
      </c>
      <c r="F71" s="33">
        <v>-900</v>
      </c>
      <c r="G71" s="33">
        <v>0</v>
      </c>
      <c r="H71" s="32">
        <f t="shared" si="20"/>
        <v>-900</v>
      </c>
      <c r="I71" s="32">
        <f t="shared" si="23"/>
        <v>8400</v>
      </c>
      <c r="J71" s="32">
        <f>D71+G71</f>
        <v>0</v>
      </c>
      <c r="K71" s="32">
        <f t="shared" si="25"/>
        <v>8400</v>
      </c>
    </row>
    <row r="72" spans="1:11" ht="15" customHeight="1">
      <c r="A72" s="25">
        <v>80110</v>
      </c>
      <c r="B72" s="26" t="s">
        <v>79</v>
      </c>
      <c r="C72" s="27">
        <v>9861100</v>
      </c>
      <c r="D72" s="27">
        <v>0</v>
      </c>
      <c r="E72" s="7">
        <f t="shared" si="19"/>
        <v>9861100</v>
      </c>
      <c r="F72" s="28">
        <f>SUM(F73:F78)</f>
        <v>195974</v>
      </c>
      <c r="G72" s="28">
        <f>SUM(G73:G78)</f>
        <v>0</v>
      </c>
      <c r="H72" s="7">
        <f t="shared" si="20"/>
        <v>195974</v>
      </c>
      <c r="I72" s="7">
        <f t="shared" si="23"/>
        <v>10057074</v>
      </c>
      <c r="J72" s="23">
        <f t="shared" si="24"/>
        <v>0</v>
      </c>
      <c r="K72" s="23">
        <f t="shared" si="25"/>
        <v>10057074</v>
      </c>
    </row>
    <row r="73" spans="1:11" ht="15" customHeight="1">
      <c r="A73" s="25" t="s">
        <v>59</v>
      </c>
      <c r="B73" s="26"/>
      <c r="C73" s="27">
        <v>5943920</v>
      </c>
      <c r="D73" s="27">
        <v>0</v>
      </c>
      <c r="E73" s="7">
        <f t="shared" si="19"/>
        <v>5943920</v>
      </c>
      <c r="F73" s="28">
        <v>155000</v>
      </c>
      <c r="G73" s="28">
        <v>0</v>
      </c>
      <c r="H73" s="7">
        <f t="shared" si="20"/>
        <v>155000</v>
      </c>
      <c r="I73" s="7">
        <f t="shared" si="23"/>
        <v>6098920</v>
      </c>
      <c r="J73" s="7">
        <f t="shared" si="24"/>
        <v>0</v>
      </c>
      <c r="K73" s="7">
        <f t="shared" si="25"/>
        <v>6098920</v>
      </c>
    </row>
    <row r="74" spans="1:11" ht="15" customHeight="1">
      <c r="A74" s="25" t="s">
        <v>44</v>
      </c>
      <c r="B74" s="26"/>
      <c r="C74" s="27">
        <v>588570</v>
      </c>
      <c r="D74" s="27">
        <v>0</v>
      </c>
      <c r="E74" s="7">
        <f t="shared" si="19"/>
        <v>588570</v>
      </c>
      <c r="F74" s="28">
        <v>-32093</v>
      </c>
      <c r="G74" s="28">
        <v>0</v>
      </c>
      <c r="H74" s="7">
        <f t="shared" si="20"/>
        <v>-32093</v>
      </c>
      <c r="I74" s="7">
        <f t="shared" si="23"/>
        <v>556477</v>
      </c>
      <c r="J74" s="7">
        <f t="shared" si="24"/>
        <v>0</v>
      </c>
      <c r="K74" s="7">
        <f t="shared" si="25"/>
        <v>556477</v>
      </c>
    </row>
    <row r="75" spans="1:11" ht="15" customHeight="1">
      <c r="A75" s="25" t="s">
        <v>60</v>
      </c>
      <c r="B75" s="26"/>
      <c r="C75" s="27">
        <v>1163100</v>
      </c>
      <c r="D75" s="27">
        <v>0</v>
      </c>
      <c r="E75" s="7">
        <f t="shared" si="19"/>
        <v>1163100</v>
      </c>
      <c r="F75" s="28">
        <v>28000</v>
      </c>
      <c r="G75" s="28">
        <v>0</v>
      </c>
      <c r="H75" s="7">
        <f t="shared" si="20"/>
        <v>28000</v>
      </c>
      <c r="I75" s="7">
        <f t="shared" si="23"/>
        <v>1191100</v>
      </c>
      <c r="J75" s="7">
        <f t="shared" si="24"/>
        <v>0</v>
      </c>
      <c r="K75" s="7">
        <f t="shared" si="25"/>
        <v>1191100</v>
      </c>
    </row>
    <row r="76" spans="1:11" ht="15" customHeight="1">
      <c r="A76" s="25" t="s">
        <v>61</v>
      </c>
      <c r="B76" s="26"/>
      <c r="C76" s="27">
        <v>160000</v>
      </c>
      <c r="D76" s="27">
        <v>0</v>
      </c>
      <c r="E76" s="7">
        <f t="shared" si="19"/>
        <v>160000</v>
      </c>
      <c r="F76" s="28">
        <v>4000</v>
      </c>
      <c r="G76" s="28">
        <v>0</v>
      </c>
      <c r="H76" s="7">
        <f t="shared" si="20"/>
        <v>4000</v>
      </c>
      <c r="I76" s="7">
        <f t="shared" si="23"/>
        <v>164000</v>
      </c>
      <c r="J76" s="7">
        <f t="shared" si="24"/>
        <v>0</v>
      </c>
      <c r="K76" s="7">
        <f t="shared" si="25"/>
        <v>164000</v>
      </c>
    </row>
    <row r="77" spans="1:11" ht="15" customHeight="1">
      <c r="A77" s="25" t="s">
        <v>49</v>
      </c>
      <c r="B77" s="26"/>
      <c r="C77" s="27">
        <v>705000</v>
      </c>
      <c r="D77" s="27">
        <v>0</v>
      </c>
      <c r="E77" s="7">
        <f t="shared" si="19"/>
        <v>705000</v>
      </c>
      <c r="F77" s="28">
        <v>37847</v>
      </c>
      <c r="G77" s="28">
        <v>0</v>
      </c>
      <c r="H77" s="7">
        <f t="shared" si="20"/>
        <v>37847</v>
      </c>
      <c r="I77" s="7">
        <f t="shared" si="23"/>
        <v>742847</v>
      </c>
      <c r="J77" s="7">
        <f t="shared" si="24"/>
        <v>0</v>
      </c>
      <c r="K77" s="7">
        <f t="shared" si="25"/>
        <v>742847</v>
      </c>
    </row>
    <row r="78" spans="1:11" ht="15" customHeight="1">
      <c r="A78" s="25" t="s">
        <v>39</v>
      </c>
      <c r="B78" s="26"/>
      <c r="C78" s="27">
        <v>26000</v>
      </c>
      <c r="D78" s="27">
        <v>0</v>
      </c>
      <c r="E78" s="7">
        <f t="shared" si="19"/>
        <v>26000</v>
      </c>
      <c r="F78" s="28">
        <v>3220</v>
      </c>
      <c r="G78" s="28">
        <v>0</v>
      </c>
      <c r="H78" s="7">
        <f t="shared" si="20"/>
        <v>3220</v>
      </c>
      <c r="I78" s="7">
        <f t="shared" si="23"/>
        <v>29220</v>
      </c>
      <c r="J78" s="32">
        <f t="shared" si="24"/>
        <v>0</v>
      </c>
      <c r="K78" s="32">
        <f t="shared" si="25"/>
        <v>29220</v>
      </c>
    </row>
    <row r="79" spans="1:11" ht="15" customHeight="1">
      <c r="A79" s="20">
        <v>80114</v>
      </c>
      <c r="B79" s="21" t="s">
        <v>83</v>
      </c>
      <c r="C79" s="22">
        <v>870000</v>
      </c>
      <c r="D79" s="22">
        <v>0</v>
      </c>
      <c r="E79" s="23">
        <f>SUM(C79:D79)</f>
        <v>870000</v>
      </c>
      <c r="F79" s="24">
        <f>SUM(F80:F81)</f>
        <v>0</v>
      </c>
      <c r="G79" s="24">
        <f>SUM(G80:G81)</f>
        <v>0</v>
      </c>
      <c r="H79" s="23">
        <f>F79+G79</f>
        <v>0</v>
      </c>
      <c r="I79" s="23">
        <f t="shared" si="23"/>
        <v>870000</v>
      </c>
      <c r="J79" s="23">
        <f t="shared" si="24"/>
        <v>0</v>
      </c>
      <c r="K79" s="23">
        <f t="shared" si="25"/>
        <v>870000</v>
      </c>
    </row>
    <row r="80" spans="1:11" ht="15" customHeight="1">
      <c r="A80" s="25" t="s">
        <v>44</v>
      </c>
      <c r="B80" s="26"/>
      <c r="C80" s="27">
        <v>50200</v>
      </c>
      <c r="D80" s="27">
        <v>0</v>
      </c>
      <c r="E80" s="7">
        <f>SUM(C80:D80)</f>
        <v>50200</v>
      </c>
      <c r="F80" s="27">
        <v>-4964</v>
      </c>
      <c r="G80" s="27">
        <v>0</v>
      </c>
      <c r="H80" s="7">
        <f>F80+G80</f>
        <v>-4964</v>
      </c>
      <c r="I80" s="7">
        <f t="shared" si="23"/>
        <v>45236</v>
      </c>
      <c r="J80" s="7">
        <f t="shared" si="24"/>
        <v>0</v>
      </c>
      <c r="K80" s="7">
        <f t="shared" si="25"/>
        <v>45236</v>
      </c>
    </row>
    <row r="81" spans="1:11" ht="15" customHeight="1">
      <c r="A81" s="34" t="s">
        <v>24</v>
      </c>
      <c r="B81" s="30"/>
      <c r="C81" s="31">
        <v>25000</v>
      </c>
      <c r="D81" s="31">
        <v>0</v>
      </c>
      <c r="E81" s="32">
        <f>SUM(C81:D81)</f>
        <v>25000</v>
      </c>
      <c r="F81" s="31">
        <v>4964</v>
      </c>
      <c r="G81" s="31">
        <v>0</v>
      </c>
      <c r="H81" s="32">
        <f>F81+G81</f>
        <v>4964</v>
      </c>
      <c r="I81" s="32">
        <f t="shared" si="23"/>
        <v>29964</v>
      </c>
      <c r="J81" s="32">
        <f t="shared" si="24"/>
        <v>0</v>
      </c>
      <c r="K81" s="32">
        <f t="shared" si="25"/>
        <v>29964</v>
      </c>
    </row>
    <row r="82" spans="1:11" ht="15" customHeight="1">
      <c r="A82" s="20">
        <v>80146</v>
      </c>
      <c r="B82" s="21" t="s">
        <v>73</v>
      </c>
      <c r="C82" s="22">
        <v>163300</v>
      </c>
      <c r="D82" s="22">
        <v>0</v>
      </c>
      <c r="E82" s="23">
        <f t="shared" si="19"/>
        <v>163300</v>
      </c>
      <c r="F82" s="24">
        <f>SUM(F83:F84)</f>
        <v>26256</v>
      </c>
      <c r="G82" s="24">
        <f>SUM(G83:G84)</f>
        <v>0</v>
      </c>
      <c r="H82" s="23">
        <f t="shared" si="20"/>
        <v>26256</v>
      </c>
      <c r="I82" s="23">
        <f aca="true" t="shared" si="26" ref="I82:I89">C82+F82</f>
        <v>189556</v>
      </c>
      <c r="J82" s="23">
        <f aca="true" t="shared" si="27" ref="J82:K120">D82+G82</f>
        <v>0</v>
      </c>
      <c r="K82" s="23">
        <f t="shared" si="27"/>
        <v>189556</v>
      </c>
    </row>
    <row r="83" spans="1:11" ht="15" customHeight="1">
      <c r="A83" s="25" t="s">
        <v>59</v>
      </c>
      <c r="B83" s="26"/>
      <c r="C83" s="27">
        <v>55000</v>
      </c>
      <c r="D83" s="27">
        <v>0</v>
      </c>
      <c r="E83" s="7">
        <f t="shared" si="19"/>
        <v>55000</v>
      </c>
      <c r="F83" s="27">
        <v>34850</v>
      </c>
      <c r="G83" s="27">
        <v>0</v>
      </c>
      <c r="H83" s="7">
        <f t="shared" si="20"/>
        <v>34850</v>
      </c>
      <c r="I83" s="7">
        <f t="shared" si="26"/>
        <v>89850</v>
      </c>
      <c r="J83" s="7">
        <f t="shared" si="27"/>
        <v>0</v>
      </c>
      <c r="K83" s="7">
        <f t="shared" si="27"/>
        <v>89850</v>
      </c>
    </row>
    <row r="84" spans="1:11" ht="15" customHeight="1">
      <c r="A84" s="34" t="s">
        <v>44</v>
      </c>
      <c r="B84" s="30"/>
      <c r="C84" s="31">
        <v>17700</v>
      </c>
      <c r="D84" s="31">
        <v>0</v>
      </c>
      <c r="E84" s="32">
        <f t="shared" si="19"/>
        <v>17700</v>
      </c>
      <c r="F84" s="31">
        <v>-8594</v>
      </c>
      <c r="G84" s="31">
        <v>0</v>
      </c>
      <c r="H84" s="32">
        <f t="shared" si="20"/>
        <v>-8594</v>
      </c>
      <c r="I84" s="32">
        <f t="shared" si="26"/>
        <v>9106</v>
      </c>
      <c r="J84" s="32">
        <f t="shared" si="27"/>
        <v>0</v>
      </c>
      <c r="K84" s="32">
        <f t="shared" si="27"/>
        <v>9106</v>
      </c>
    </row>
    <row r="85" spans="1:11" ht="15" customHeight="1">
      <c r="A85" s="20">
        <v>80195</v>
      </c>
      <c r="B85" s="21" t="s">
        <v>36</v>
      </c>
      <c r="C85" s="22">
        <v>613150</v>
      </c>
      <c r="D85" s="22">
        <v>0</v>
      </c>
      <c r="E85" s="23">
        <f>SUM(C85:D85)</f>
        <v>613150</v>
      </c>
      <c r="F85" s="24">
        <f>SUM(F86:F89)</f>
        <v>-40847</v>
      </c>
      <c r="G85" s="24">
        <f>SUM(G86:G89)</f>
        <v>0</v>
      </c>
      <c r="H85" s="23">
        <f>F85+G85</f>
        <v>-40847</v>
      </c>
      <c r="I85" s="23">
        <f t="shared" si="26"/>
        <v>572303</v>
      </c>
      <c r="J85" s="23">
        <f t="shared" si="27"/>
        <v>0</v>
      </c>
      <c r="K85" s="23">
        <f t="shared" si="27"/>
        <v>572303</v>
      </c>
    </row>
    <row r="86" spans="1:11" ht="15" customHeight="1">
      <c r="A86" s="25" t="s">
        <v>44</v>
      </c>
      <c r="B86" s="26"/>
      <c r="C86" s="27">
        <v>15900</v>
      </c>
      <c r="D86" s="27">
        <v>0</v>
      </c>
      <c r="E86" s="7">
        <f>SUM(C86:D86)</f>
        <v>15900</v>
      </c>
      <c r="F86" s="28">
        <v>-847</v>
      </c>
      <c r="G86" s="28">
        <v>0</v>
      </c>
      <c r="H86" s="7">
        <f>F86+G86</f>
        <v>-847</v>
      </c>
      <c r="I86" s="7">
        <f t="shared" si="26"/>
        <v>15053</v>
      </c>
      <c r="J86" s="7">
        <f t="shared" si="27"/>
        <v>0</v>
      </c>
      <c r="K86" s="7">
        <f t="shared" si="27"/>
        <v>15053</v>
      </c>
    </row>
    <row r="87" spans="1:11" ht="15" customHeight="1">
      <c r="A87" s="25" t="s">
        <v>24</v>
      </c>
      <c r="B87" s="26"/>
      <c r="C87" s="27">
        <v>80000</v>
      </c>
      <c r="D87" s="27">
        <v>0</v>
      </c>
      <c r="E87" s="7">
        <f>SUM(C87:D87)</f>
        <v>80000</v>
      </c>
      <c r="F87" s="28">
        <v>-5000</v>
      </c>
      <c r="G87" s="28">
        <v>0</v>
      </c>
      <c r="H87" s="7">
        <f>F87+G87</f>
        <v>-5000</v>
      </c>
      <c r="I87" s="7">
        <f t="shared" si="26"/>
        <v>75000</v>
      </c>
      <c r="J87" s="7">
        <f t="shared" si="27"/>
        <v>0</v>
      </c>
      <c r="K87" s="7">
        <f t="shared" si="27"/>
        <v>75000</v>
      </c>
    </row>
    <row r="88" spans="1:11" ht="15" customHeight="1">
      <c r="A88" s="34" t="s">
        <v>49</v>
      </c>
      <c r="B88" s="30"/>
      <c r="C88" s="31">
        <v>186450</v>
      </c>
      <c r="D88" s="31">
        <v>0</v>
      </c>
      <c r="E88" s="32">
        <f>SUM(C88:D88)</f>
        <v>186450</v>
      </c>
      <c r="F88" s="33">
        <v>-30000</v>
      </c>
      <c r="G88" s="33">
        <v>0</v>
      </c>
      <c r="H88" s="32">
        <f>F88+G88</f>
        <v>-30000</v>
      </c>
      <c r="I88" s="32">
        <f t="shared" si="26"/>
        <v>156450</v>
      </c>
      <c r="J88" s="32">
        <f t="shared" si="27"/>
        <v>0</v>
      </c>
      <c r="K88" s="32">
        <f t="shared" si="27"/>
        <v>156450</v>
      </c>
    </row>
    <row r="89" spans="1:11" ht="15" customHeight="1">
      <c r="A89" s="34" t="s">
        <v>30</v>
      </c>
      <c r="B89" s="30"/>
      <c r="C89" s="31">
        <v>87700</v>
      </c>
      <c r="D89" s="31">
        <v>0</v>
      </c>
      <c r="E89" s="32">
        <f>SUM(C89:D89)</f>
        <v>87700</v>
      </c>
      <c r="F89" s="33">
        <v>-5000</v>
      </c>
      <c r="G89" s="33">
        <v>0</v>
      </c>
      <c r="H89" s="32">
        <f>F89+G89</f>
        <v>-5000</v>
      </c>
      <c r="I89" s="32">
        <f t="shared" si="26"/>
        <v>82700</v>
      </c>
      <c r="J89" s="32">
        <f t="shared" si="27"/>
        <v>0</v>
      </c>
      <c r="K89" s="32">
        <f t="shared" si="27"/>
        <v>82700</v>
      </c>
    </row>
    <row r="90" spans="1:11" ht="15" customHeight="1">
      <c r="A90" s="11" t="s">
        <v>31</v>
      </c>
      <c r="B90" s="12" t="s">
        <v>32</v>
      </c>
      <c r="C90" s="13">
        <v>8633552</v>
      </c>
      <c r="D90" s="13">
        <v>7172507</v>
      </c>
      <c r="E90" s="4">
        <f aca="true" t="shared" si="28" ref="E90:E128">SUM(C90:D90)</f>
        <v>15806059</v>
      </c>
      <c r="F90" s="13">
        <f>F93+F97+F99+F101+F105+F107</f>
        <v>392133</v>
      </c>
      <c r="G90" s="13">
        <f>G93+G97+G99+G101+G105+G107</f>
        <v>663476</v>
      </c>
      <c r="H90" s="4">
        <f t="shared" si="20"/>
        <v>1055609</v>
      </c>
      <c r="I90" s="4">
        <f aca="true" t="shared" si="29" ref="I90:J106">C90+F90</f>
        <v>9025685</v>
      </c>
      <c r="J90" s="4">
        <f t="shared" si="27"/>
        <v>7835983</v>
      </c>
      <c r="K90" s="4">
        <f t="shared" si="27"/>
        <v>16861668</v>
      </c>
    </row>
    <row r="91" spans="1:11" ht="15" customHeight="1">
      <c r="A91" s="14"/>
      <c r="B91" s="15" t="s">
        <v>16</v>
      </c>
      <c r="C91" s="16"/>
      <c r="D91" s="16"/>
      <c r="E91" s="6"/>
      <c r="F91" s="16"/>
      <c r="G91" s="16"/>
      <c r="H91" s="6"/>
      <c r="I91" s="6"/>
      <c r="J91" s="6"/>
      <c r="K91" s="6"/>
    </row>
    <row r="92" spans="1:11" ht="15" customHeight="1">
      <c r="A92" s="17"/>
      <c r="B92" s="18" t="s">
        <v>14</v>
      </c>
      <c r="C92" s="19">
        <v>332000</v>
      </c>
      <c r="D92" s="19">
        <v>310000</v>
      </c>
      <c r="E92" s="9">
        <f t="shared" si="28"/>
        <v>642000</v>
      </c>
      <c r="F92" s="19">
        <v>0</v>
      </c>
      <c r="G92" s="19">
        <v>0</v>
      </c>
      <c r="H92" s="9">
        <f t="shared" si="20"/>
        <v>0</v>
      </c>
      <c r="I92" s="9">
        <f t="shared" si="29"/>
        <v>332000</v>
      </c>
      <c r="J92" s="9">
        <f t="shared" si="27"/>
        <v>310000</v>
      </c>
      <c r="K92" s="9">
        <f t="shared" si="27"/>
        <v>642000</v>
      </c>
    </row>
    <row r="93" spans="1:11" ht="15" customHeight="1">
      <c r="A93" s="20">
        <v>85305</v>
      </c>
      <c r="B93" s="21" t="s">
        <v>72</v>
      </c>
      <c r="C93" s="22">
        <v>586000</v>
      </c>
      <c r="D93" s="22">
        <v>0</v>
      </c>
      <c r="E93" s="23">
        <f t="shared" si="28"/>
        <v>586000</v>
      </c>
      <c r="F93" s="22">
        <f>SUM(F94:F96)</f>
        <v>0</v>
      </c>
      <c r="G93" s="22">
        <f>SUM(G94:G96)</f>
        <v>0</v>
      </c>
      <c r="H93" s="23">
        <f t="shared" si="20"/>
        <v>0</v>
      </c>
      <c r="I93" s="23">
        <f t="shared" si="29"/>
        <v>586000</v>
      </c>
      <c r="J93" s="23">
        <f t="shared" si="27"/>
        <v>0</v>
      </c>
      <c r="K93" s="23">
        <f>E93+H93</f>
        <v>586000</v>
      </c>
    </row>
    <row r="94" spans="1:11" ht="15" customHeight="1">
      <c r="A94" s="37" t="s">
        <v>44</v>
      </c>
      <c r="B94" s="26"/>
      <c r="C94" s="27">
        <v>39000</v>
      </c>
      <c r="D94" s="27">
        <v>0</v>
      </c>
      <c r="E94" s="7">
        <f t="shared" si="28"/>
        <v>39000</v>
      </c>
      <c r="F94" s="27">
        <v>-7044</v>
      </c>
      <c r="G94" s="27">
        <v>0</v>
      </c>
      <c r="H94" s="7">
        <f t="shared" si="20"/>
        <v>-7044</v>
      </c>
      <c r="I94" s="7">
        <f t="shared" si="29"/>
        <v>31956</v>
      </c>
      <c r="J94" s="7">
        <f t="shared" si="27"/>
        <v>0</v>
      </c>
      <c r="K94" s="7">
        <f t="shared" si="27"/>
        <v>31956</v>
      </c>
    </row>
    <row r="95" spans="1:11" ht="15" customHeight="1">
      <c r="A95" s="25" t="s">
        <v>24</v>
      </c>
      <c r="B95" s="26"/>
      <c r="C95" s="27">
        <v>5000</v>
      </c>
      <c r="D95" s="27">
        <v>0</v>
      </c>
      <c r="E95" s="7">
        <f t="shared" si="28"/>
        <v>5000</v>
      </c>
      <c r="F95" s="27">
        <v>5819</v>
      </c>
      <c r="G95" s="27">
        <v>0</v>
      </c>
      <c r="H95" s="7">
        <f t="shared" si="20"/>
        <v>5819</v>
      </c>
      <c r="I95" s="7">
        <f t="shared" si="29"/>
        <v>10819</v>
      </c>
      <c r="J95" s="7">
        <f t="shared" si="27"/>
        <v>0</v>
      </c>
      <c r="K95" s="7">
        <f t="shared" si="27"/>
        <v>10819</v>
      </c>
    </row>
    <row r="96" spans="1:11" ht="15" customHeight="1">
      <c r="A96" s="34" t="s">
        <v>51</v>
      </c>
      <c r="B96" s="30"/>
      <c r="C96" s="31">
        <v>5000</v>
      </c>
      <c r="D96" s="31">
        <v>0</v>
      </c>
      <c r="E96" s="32">
        <f t="shared" si="28"/>
        <v>5000</v>
      </c>
      <c r="F96" s="31">
        <v>1225</v>
      </c>
      <c r="G96" s="31">
        <v>0</v>
      </c>
      <c r="H96" s="32">
        <f t="shared" si="20"/>
        <v>1225</v>
      </c>
      <c r="I96" s="32">
        <f t="shared" si="29"/>
        <v>6225</v>
      </c>
      <c r="J96" s="32">
        <f t="shared" si="27"/>
        <v>0</v>
      </c>
      <c r="K96" s="32">
        <f t="shared" si="27"/>
        <v>6225</v>
      </c>
    </row>
    <row r="97" spans="1:11" ht="15" customHeight="1">
      <c r="A97" s="20">
        <v>85314</v>
      </c>
      <c r="B97" s="21" t="s">
        <v>34</v>
      </c>
      <c r="C97" s="22">
        <v>1112000</v>
      </c>
      <c r="D97" s="22">
        <v>4686390</v>
      </c>
      <c r="E97" s="23">
        <f t="shared" si="28"/>
        <v>5798390</v>
      </c>
      <c r="F97" s="22">
        <f>SUM(F98)</f>
        <v>165000</v>
      </c>
      <c r="G97" s="22">
        <f>SUM(G98)</f>
        <v>229618</v>
      </c>
      <c r="H97" s="23">
        <f t="shared" si="20"/>
        <v>394618</v>
      </c>
      <c r="I97" s="23">
        <f t="shared" si="29"/>
        <v>1277000</v>
      </c>
      <c r="J97" s="23">
        <f t="shared" si="27"/>
        <v>4916008</v>
      </c>
      <c r="K97" s="23">
        <f t="shared" si="27"/>
        <v>6193008</v>
      </c>
    </row>
    <row r="98" spans="1:11" ht="15" customHeight="1">
      <c r="A98" s="34" t="s">
        <v>33</v>
      </c>
      <c r="B98" s="30"/>
      <c r="C98" s="31">
        <v>1112000</v>
      </c>
      <c r="D98" s="31">
        <v>4386390</v>
      </c>
      <c r="E98" s="32">
        <f t="shared" si="28"/>
        <v>5498390</v>
      </c>
      <c r="F98" s="31">
        <v>165000</v>
      </c>
      <c r="G98" s="31">
        <v>229618</v>
      </c>
      <c r="H98" s="32">
        <f t="shared" si="20"/>
        <v>394618</v>
      </c>
      <c r="I98" s="32">
        <f t="shared" si="29"/>
        <v>1277000</v>
      </c>
      <c r="J98" s="32">
        <f t="shared" si="27"/>
        <v>4616008</v>
      </c>
      <c r="K98" s="32">
        <f t="shared" si="27"/>
        <v>5893008</v>
      </c>
    </row>
    <row r="99" spans="1:11" ht="15" customHeight="1">
      <c r="A99" s="20">
        <v>85315</v>
      </c>
      <c r="B99" s="21" t="s">
        <v>35</v>
      </c>
      <c r="C99" s="22">
        <v>4000000</v>
      </c>
      <c r="D99" s="22">
        <v>0</v>
      </c>
      <c r="E99" s="23">
        <f t="shared" si="28"/>
        <v>4000000</v>
      </c>
      <c r="F99" s="22">
        <f>SUM(F100)</f>
        <v>55000</v>
      </c>
      <c r="G99" s="22">
        <f>SUM(G100)</f>
        <v>292065</v>
      </c>
      <c r="H99" s="23">
        <f t="shared" si="20"/>
        <v>347065</v>
      </c>
      <c r="I99" s="23">
        <f t="shared" si="29"/>
        <v>4055000</v>
      </c>
      <c r="J99" s="23">
        <f t="shared" si="27"/>
        <v>292065</v>
      </c>
      <c r="K99" s="23">
        <f t="shared" si="27"/>
        <v>4347065</v>
      </c>
    </row>
    <row r="100" spans="1:11" ht="15" customHeight="1">
      <c r="A100" s="34" t="s">
        <v>33</v>
      </c>
      <c r="B100" s="30"/>
      <c r="C100" s="31">
        <v>4000000</v>
      </c>
      <c r="D100" s="31">
        <v>0</v>
      </c>
      <c r="E100" s="32">
        <f t="shared" si="28"/>
        <v>4000000</v>
      </c>
      <c r="F100" s="31">
        <v>55000</v>
      </c>
      <c r="G100" s="31">
        <v>292065</v>
      </c>
      <c r="H100" s="32">
        <f t="shared" si="20"/>
        <v>347065</v>
      </c>
      <c r="I100" s="32">
        <f t="shared" si="29"/>
        <v>4055000</v>
      </c>
      <c r="J100" s="32">
        <f t="shared" si="27"/>
        <v>292065</v>
      </c>
      <c r="K100" s="32">
        <f t="shared" si="27"/>
        <v>4347065</v>
      </c>
    </row>
    <row r="101" spans="1:11" ht="15" customHeight="1">
      <c r="A101" s="20">
        <v>85319</v>
      </c>
      <c r="B101" s="21" t="s">
        <v>65</v>
      </c>
      <c r="C101" s="22">
        <v>1100000</v>
      </c>
      <c r="D101" s="22">
        <v>1113160</v>
      </c>
      <c r="E101" s="23">
        <f t="shared" si="28"/>
        <v>2213160</v>
      </c>
      <c r="F101" s="22">
        <f>SUM(F102:F104)</f>
        <v>142133</v>
      </c>
      <c r="G101" s="22">
        <f>SUM(G102:G104)</f>
        <v>0</v>
      </c>
      <c r="H101" s="23">
        <f t="shared" si="20"/>
        <v>142133</v>
      </c>
      <c r="I101" s="23">
        <f t="shared" si="29"/>
        <v>1242133</v>
      </c>
      <c r="J101" s="23">
        <f t="shared" si="27"/>
        <v>1113160</v>
      </c>
      <c r="K101" s="23">
        <f t="shared" si="27"/>
        <v>2355293</v>
      </c>
    </row>
    <row r="102" spans="1:11" ht="15" customHeight="1">
      <c r="A102" s="25" t="s">
        <v>59</v>
      </c>
      <c r="B102" s="26"/>
      <c r="C102" s="27">
        <v>680000</v>
      </c>
      <c r="D102" s="27">
        <v>790000</v>
      </c>
      <c r="E102" s="7">
        <f t="shared" si="28"/>
        <v>1470000</v>
      </c>
      <c r="F102" s="27">
        <v>119504</v>
      </c>
      <c r="G102" s="27">
        <v>0</v>
      </c>
      <c r="H102" s="7">
        <f t="shared" si="20"/>
        <v>119504</v>
      </c>
      <c r="I102" s="7">
        <f t="shared" si="29"/>
        <v>799504</v>
      </c>
      <c r="J102" s="7">
        <f t="shared" si="29"/>
        <v>790000</v>
      </c>
      <c r="K102" s="7">
        <f t="shared" si="27"/>
        <v>1589504</v>
      </c>
    </row>
    <row r="103" spans="1:11" ht="15" customHeight="1">
      <c r="A103" s="25" t="s">
        <v>60</v>
      </c>
      <c r="B103" s="26"/>
      <c r="C103" s="27">
        <v>125000</v>
      </c>
      <c r="D103" s="27">
        <v>152000</v>
      </c>
      <c r="E103" s="7">
        <f t="shared" si="28"/>
        <v>277000</v>
      </c>
      <c r="F103" s="27">
        <v>19767</v>
      </c>
      <c r="G103" s="27">
        <v>0</v>
      </c>
      <c r="H103" s="7">
        <f t="shared" si="20"/>
        <v>19767</v>
      </c>
      <c r="I103" s="7">
        <f t="shared" si="29"/>
        <v>144767</v>
      </c>
      <c r="J103" s="7">
        <f t="shared" si="29"/>
        <v>152000</v>
      </c>
      <c r="K103" s="7">
        <f t="shared" si="27"/>
        <v>296767</v>
      </c>
    </row>
    <row r="104" spans="1:11" ht="15" customHeight="1">
      <c r="A104" s="34" t="s">
        <v>61</v>
      </c>
      <c r="B104" s="30"/>
      <c r="C104" s="31">
        <v>19000</v>
      </c>
      <c r="D104" s="31">
        <v>20000</v>
      </c>
      <c r="E104" s="32">
        <f t="shared" si="28"/>
        <v>39000</v>
      </c>
      <c r="F104" s="31">
        <v>2862</v>
      </c>
      <c r="G104" s="31">
        <v>0</v>
      </c>
      <c r="H104" s="32">
        <f t="shared" si="20"/>
        <v>2862</v>
      </c>
      <c r="I104" s="32">
        <f t="shared" si="29"/>
        <v>21862</v>
      </c>
      <c r="J104" s="32">
        <f t="shared" si="29"/>
        <v>20000</v>
      </c>
      <c r="K104" s="32">
        <f t="shared" si="27"/>
        <v>41862</v>
      </c>
    </row>
    <row r="105" spans="1:11" ht="15" customHeight="1">
      <c r="A105" s="20">
        <v>85328</v>
      </c>
      <c r="B105" s="21" t="s">
        <v>95</v>
      </c>
      <c r="C105" s="22">
        <v>400000</v>
      </c>
      <c r="D105" s="22">
        <v>78800</v>
      </c>
      <c r="E105" s="23">
        <f t="shared" si="28"/>
        <v>478800</v>
      </c>
      <c r="F105" s="22">
        <f>SUM(F106)</f>
        <v>30000</v>
      </c>
      <c r="G105" s="22">
        <f>SUM(G106)</f>
        <v>0</v>
      </c>
      <c r="H105" s="23">
        <f t="shared" si="20"/>
        <v>30000</v>
      </c>
      <c r="I105" s="23">
        <f t="shared" si="29"/>
        <v>430000</v>
      </c>
      <c r="J105" s="23">
        <f t="shared" si="29"/>
        <v>78800</v>
      </c>
      <c r="K105" s="23">
        <f t="shared" si="27"/>
        <v>508800</v>
      </c>
    </row>
    <row r="106" spans="1:11" ht="15" customHeight="1">
      <c r="A106" s="34" t="s">
        <v>30</v>
      </c>
      <c r="B106" s="30"/>
      <c r="C106" s="31">
        <v>35000</v>
      </c>
      <c r="D106" s="31">
        <v>78800</v>
      </c>
      <c r="E106" s="32">
        <f t="shared" si="28"/>
        <v>113800</v>
      </c>
      <c r="F106" s="31">
        <v>30000</v>
      </c>
      <c r="G106" s="31">
        <v>0</v>
      </c>
      <c r="H106" s="32">
        <f t="shared" si="20"/>
        <v>30000</v>
      </c>
      <c r="I106" s="32">
        <f t="shared" si="29"/>
        <v>65000</v>
      </c>
      <c r="J106" s="32">
        <f t="shared" si="29"/>
        <v>78800</v>
      </c>
      <c r="K106" s="32">
        <f t="shared" si="27"/>
        <v>143800</v>
      </c>
    </row>
    <row r="107" spans="1:11" ht="15" customHeight="1">
      <c r="A107" s="20">
        <v>85395</v>
      </c>
      <c r="B107" s="21" t="s">
        <v>36</v>
      </c>
      <c r="C107" s="22">
        <v>567552</v>
      </c>
      <c r="D107" s="22">
        <v>567137</v>
      </c>
      <c r="E107" s="23">
        <f t="shared" si="28"/>
        <v>1134689</v>
      </c>
      <c r="F107" s="22">
        <f>SUM(F108)</f>
        <v>0</v>
      </c>
      <c r="G107" s="22">
        <f>SUM(G108)</f>
        <v>141793</v>
      </c>
      <c r="H107" s="23">
        <f t="shared" si="20"/>
        <v>141793</v>
      </c>
      <c r="I107" s="23">
        <f aca="true" t="shared" si="30" ref="I107:J120">C107+F107</f>
        <v>567552</v>
      </c>
      <c r="J107" s="23">
        <f t="shared" si="30"/>
        <v>708930</v>
      </c>
      <c r="K107" s="23">
        <f t="shared" si="27"/>
        <v>1276482</v>
      </c>
    </row>
    <row r="108" spans="1:11" ht="15" customHeight="1">
      <c r="A108" s="34" t="s">
        <v>33</v>
      </c>
      <c r="B108" s="30"/>
      <c r="C108" s="31">
        <v>0</v>
      </c>
      <c r="D108" s="31">
        <v>0</v>
      </c>
      <c r="E108" s="32">
        <f t="shared" si="28"/>
        <v>0</v>
      </c>
      <c r="F108" s="31">
        <v>0</v>
      </c>
      <c r="G108" s="31">
        <v>141793</v>
      </c>
      <c r="H108" s="32">
        <f t="shared" si="20"/>
        <v>141793</v>
      </c>
      <c r="I108" s="32">
        <f t="shared" si="30"/>
        <v>0</v>
      </c>
      <c r="J108" s="32">
        <f t="shared" si="30"/>
        <v>141793</v>
      </c>
      <c r="K108" s="32">
        <f t="shared" si="27"/>
        <v>141793</v>
      </c>
    </row>
    <row r="109" spans="1:11" ht="15" customHeight="1">
      <c r="A109" s="11" t="s">
        <v>74</v>
      </c>
      <c r="B109" s="12" t="s">
        <v>75</v>
      </c>
      <c r="C109" s="13">
        <v>7868250</v>
      </c>
      <c r="D109" s="13">
        <v>0</v>
      </c>
      <c r="E109" s="4">
        <f t="shared" si="28"/>
        <v>7868250</v>
      </c>
      <c r="F109" s="13">
        <f>F112+F115+F118</f>
        <v>127253</v>
      </c>
      <c r="G109" s="13">
        <f>G112+G115+G118</f>
        <v>0</v>
      </c>
      <c r="H109" s="4">
        <f>F109+G109</f>
        <v>127253</v>
      </c>
      <c r="I109" s="4">
        <f>C109+F109</f>
        <v>7995503</v>
      </c>
      <c r="J109" s="4">
        <f>D109+G109</f>
        <v>0</v>
      </c>
      <c r="K109" s="4">
        <f>E109+H109</f>
        <v>7995503</v>
      </c>
    </row>
    <row r="110" spans="1:11" ht="15" customHeight="1">
      <c r="A110" s="14"/>
      <c r="B110" s="15" t="s">
        <v>16</v>
      </c>
      <c r="C110" s="16"/>
      <c r="D110" s="16"/>
      <c r="E110" s="6"/>
      <c r="F110" s="16"/>
      <c r="G110" s="16"/>
      <c r="H110" s="6"/>
      <c r="I110" s="6"/>
      <c r="J110" s="6"/>
      <c r="K110" s="6"/>
    </row>
    <row r="111" spans="1:11" ht="15" customHeight="1">
      <c r="A111" s="17"/>
      <c r="B111" s="18" t="s">
        <v>14</v>
      </c>
      <c r="C111" s="19">
        <v>0</v>
      </c>
      <c r="D111" s="19">
        <v>0</v>
      </c>
      <c r="E111" s="9">
        <f>SUM(C111:D111)</f>
        <v>0</v>
      </c>
      <c r="F111" s="19">
        <v>0</v>
      </c>
      <c r="G111" s="19">
        <v>0</v>
      </c>
      <c r="H111" s="9">
        <f>F111+G111</f>
        <v>0</v>
      </c>
      <c r="I111" s="9">
        <f aca="true" t="shared" si="31" ref="I111:K114">C111+F111</f>
        <v>0</v>
      </c>
      <c r="J111" s="9">
        <f t="shared" si="31"/>
        <v>0</v>
      </c>
      <c r="K111" s="9">
        <f t="shared" si="31"/>
        <v>0</v>
      </c>
    </row>
    <row r="112" spans="1:11" ht="15" customHeight="1">
      <c r="A112" s="20">
        <v>85401</v>
      </c>
      <c r="B112" s="21" t="s">
        <v>76</v>
      </c>
      <c r="C112" s="22">
        <v>1567300</v>
      </c>
      <c r="D112" s="22">
        <v>0</v>
      </c>
      <c r="E112" s="23">
        <f>SUM(C112:D112)</f>
        <v>1567300</v>
      </c>
      <c r="F112" s="24">
        <f>SUM(F113:F114)</f>
        <v>53358</v>
      </c>
      <c r="G112" s="24">
        <f>SUM(G113:G114)</f>
        <v>0</v>
      </c>
      <c r="H112" s="23">
        <f>F112+G112</f>
        <v>53358</v>
      </c>
      <c r="I112" s="23">
        <f t="shared" si="31"/>
        <v>1620658</v>
      </c>
      <c r="J112" s="23">
        <f t="shared" si="31"/>
        <v>0</v>
      </c>
      <c r="K112" s="23">
        <f t="shared" si="31"/>
        <v>1620658</v>
      </c>
    </row>
    <row r="113" spans="1:11" ht="15" customHeight="1">
      <c r="A113" s="25" t="s">
        <v>59</v>
      </c>
      <c r="B113" s="26"/>
      <c r="C113" s="27">
        <v>1100000</v>
      </c>
      <c r="D113" s="27">
        <v>0</v>
      </c>
      <c r="E113" s="7">
        <f>SUM(C113:D113)</f>
        <v>1100000</v>
      </c>
      <c r="F113" s="28">
        <v>62964</v>
      </c>
      <c r="G113" s="28">
        <v>0</v>
      </c>
      <c r="H113" s="7">
        <f>F113+G113</f>
        <v>62964</v>
      </c>
      <c r="I113" s="7">
        <f t="shared" si="31"/>
        <v>1162964</v>
      </c>
      <c r="J113" s="7">
        <f t="shared" si="31"/>
        <v>0</v>
      </c>
      <c r="K113" s="7">
        <f t="shared" si="31"/>
        <v>1162964</v>
      </c>
    </row>
    <row r="114" spans="1:11" ht="15" customHeight="1">
      <c r="A114" s="34" t="s">
        <v>44</v>
      </c>
      <c r="B114" s="30"/>
      <c r="C114" s="31">
        <v>123900</v>
      </c>
      <c r="D114" s="31">
        <v>0</v>
      </c>
      <c r="E114" s="32">
        <f>SUM(C114:D114)</f>
        <v>123900</v>
      </c>
      <c r="F114" s="33">
        <v>-9606</v>
      </c>
      <c r="G114" s="33">
        <v>0</v>
      </c>
      <c r="H114" s="32">
        <f>F114+G114</f>
        <v>-9606</v>
      </c>
      <c r="I114" s="32">
        <f t="shared" si="31"/>
        <v>114294</v>
      </c>
      <c r="J114" s="32">
        <f t="shared" si="31"/>
        <v>0</v>
      </c>
      <c r="K114" s="32">
        <f t="shared" si="31"/>
        <v>114294</v>
      </c>
    </row>
    <row r="115" spans="1:11" ht="15" customHeight="1">
      <c r="A115" s="20">
        <v>85404</v>
      </c>
      <c r="B115" s="21" t="s">
        <v>78</v>
      </c>
      <c r="C115" s="22">
        <v>6214100</v>
      </c>
      <c r="D115" s="22">
        <v>0</v>
      </c>
      <c r="E115" s="23">
        <f t="shared" si="28"/>
        <v>6214100</v>
      </c>
      <c r="F115" s="22">
        <f>SUM(F116:F117)</f>
        <v>73895</v>
      </c>
      <c r="G115" s="22">
        <f>SUM(G116:G117)</f>
        <v>0</v>
      </c>
      <c r="H115" s="23">
        <f t="shared" si="20"/>
        <v>73895</v>
      </c>
      <c r="I115" s="23">
        <f t="shared" si="30"/>
        <v>6287995</v>
      </c>
      <c r="J115" s="23">
        <f t="shared" si="30"/>
        <v>0</v>
      </c>
      <c r="K115" s="23">
        <f t="shared" si="27"/>
        <v>6287995</v>
      </c>
    </row>
    <row r="116" spans="1:11" ht="15" customHeight="1">
      <c r="A116" s="25" t="s">
        <v>59</v>
      </c>
      <c r="B116" s="26"/>
      <c r="C116" s="27">
        <v>4202000</v>
      </c>
      <c r="D116" s="27">
        <v>0</v>
      </c>
      <c r="E116" s="27">
        <f t="shared" si="28"/>
        <v>4202000</v>
      </c>
      <c r="F116" s="27">
        <v>90835</v>
      </c>
      <c r="G116" s="27">
        <v>0</v>
      </c>
      <c r="H116" s="7">
        <f t="shared" si="20"/>
        <v>90835</v>
      </c>
      <c r="I116" s="7">
        <f t="shared" si="30"/>
        <v>4292835</v>
      </c>
      <c r="J116" s="7">
        <f t="shared" si="30"/>
        <v>0</v>
      </c>
      <c r="K116" s="7">
        <f t="shared" si="27"/>
        <v>4292835</v>
      </c>
    </row>
    <row r="117" spans="1:11" ht="15" customHeight="1">
      <c r="A117" s="34" t="s">
        <v>44</v>
      </c>
      <c r="B117" s="30"/>
      <c r="C117" s="31">
        <v>360000</v>
      </c>
      <c r="D117" s="31">
        <v>0</v>
      </c>
      <c r="E117" s="32">
        <f t="shared" si="28"/>
        <v>360000</v>
      </c>
      <c r="F117" s="31">
        <v>-16940</v>
      </c>
      <c r="G117" s="31">
        <v>0</v>
      </c>
      <c r="H117" s="32">
        <f t="shared" si="20"/>
        <v>-16940</v>
      </c>
      <c r="I117" s="32">
        <f t="shared" si="30"/>
        <v>343060</v>
      </c>
      <c r="J117" s="32">
        <f t="shared" si="30"/>
        <v>0</v>
      </c>
      <c r="K117" s="32">
        <f t="shared" si="27"/>
        <v>343060</v>
      </c>
    </row>
    <row r="118" spans="1:11" ht="15" customHeight="1">
      <c r="A118" s="20">
        <v>85446</v>
      </c>
      <c r="B118" s="21" t="s">
        <v>73</v>
      </c>
      <c r="C118" s="22">
        <v>56850</v>
      </c>
      <c r="D118" s="22">
        <v>0</v>
      </c>
      <c r="E118" s="23">
        <f t="shared" si="28"/>
        <v>56850</v>
      </c>
      <c r="F118" s="22">
        <f>SUM(F119:F120)</f>
        <v>0</v>
      </c>
      <c r="G118" s="22">
        <f>SUM(G119:G120)</f>
        <v>0</v>
      </c>
      <c r="H118" s="23">
        <f t="shared" si="20"/>
        <v>0</v>
      </c>
      <c r="I118" s="23">
        <f t="shared" si="30"/>
        <v>56850</v>
      </c>
      <c r="J118" s="23">
        <f t="shared" si="30"/>
        <v>0</v>
      </c>
      <c r="K118" s="23">
        <f t="shared" si="27"/>
        <v>56850</v>
      </c>
    </row>
    <row r="119" spans="1:11" ht="15" customHeight="1">
      <c r="A119" s="25" t="s">
        <v>59</v>
      </c>
      <c r="B119" s="26"/>
      <c r="C119" s="27">
        <v>28000</v>
      </c>
      <c r="D119" s="27">
        <v>0</v>
      </c>
      <c r="E119" s="7">
        <f t="shared" si="28"/>
        <v>28000</v>
      </c>
      <c r="F119" s="27">
        <v>253</v>
      </c>
      <c r="G119" s="27">
        <v>0</v>
      </c>
      <c r="H119" s="7">
        <f t="shared" si="20"/>
        <v>253</v>
      </c>
      <c r="I119" s="7">
        <f t="shared" si="30"/>
        <v>28253</v>
      </c>
      <c r="J119" s="7">
        <f t="shared" si="30"/>
        <v>0</v>
      </c>
      <c r="K119" s="7">
        <f t="shared" si="27"/>
        <v>28253</v>
      </c>
    </row>
    <row r="120" spans="1:11" ht="15" customHeight="1">
      <c r="A120" s="34" t="s">
        <v>44</v>
      </c>
      <c r="B120" s="30"/>
      <c r="C120" s="31">
        <v>2600</v>
      </c>
      <c r="D120" s="31">
        <v>0</v>
      </c>
      <c r="E120" s="32">
        <f t="shared" si="28"/>
        <v>2600</v>
      </c>
      <c r="F120" s="31">
        <v>-253</v>
      </c>
      <c r="G120" s="31">
        <v>0</v>
      </c>
      <c r="H120" s="32">
        <f t="shared" si="20"/>
        <v>-253</v>
      </c>
      <c r="I120" s="32">
        <f t="shared" si="30"/>
        <v>2347</v>
      </c>
      <c r="J120" s="32">
        <f t="shared" si="30"/>
        <v>0</v>
      </c>
      <c r="K120" s="32">
        <f t="shared" si="27"/>
        <v>2347</v>
      </c>
    </row>
    <row r="121" spans="1:11" ht="15" customHeight="1">
      <c r="A121" s="11" t="s">
        <v>37</v>
      </c>
      <c r="B121" s="12" t="s">
        <v>38</v>
      </c>
      <c r="C121" s="13">
        <v>8743300</v>
      </c>
      <c r="D121" s="13">
        <v>824000</v>
      </c>
      <c r="E121" s="4">
        <f>SUM(C121:D121)</f>
        <v>9567300</v>
      </c>
      <c r="F121" s="13">
        <f>F124</f>
        <v>24485</v>
      </c>
      <c r="G121" s="13">
        <f>G124</f>
        <v>0</v>
      </c>
      <c r="H121" s="4">
        <f>F121+G121</f>
        <v>24485</v>
      </c>
      <c r="I121" s="4">
        <f>C121+F121</f>
        <v>8767785</v>
      </c>
      <c r="J121" s="4">
        <f>D121+G121</f>
        <v>824000</v>
      </c>
      <c r="K121" s="4">
        <f aca="true" t="shared" si="32" ref="K121:K128">E121+H121</f>
        <v>9591785</v>
      </c>
    </row>
    <row r="122" spans="1:11" ht="15" customHeight="1">
      <c r="A122" s="14"/>
      <c r="B122" s="15" t="s">
        <v>16</v>
      </c>
      <c r="C122" s="16"/>
      <c r="D122" s="16"/>
      <c r="E122" s="6"/>
      <c r="F122" s="16"/>
      <c r="G122" s="16"/>
      <c r="H122" s="6"/>
      <c r="I122" s="6"/>
      <c r="J122" s="10"/>
      <c r="K122" s="6"/>
    </row>
    <row r="123" spans="1:11" ht="15" customHeight="1">
      <c r="A123" s="17"/>
      <c r="B123" s="18" t="s">
        <v>14</v>
      </c>
      <c r="C123" s="19">
        <v>3374000</v>
      </c>
      <c r="D123" s="19">
        <v>0</v>
      </c>
      <c r="E123" s="9">
        <f>SUM(C123:D123)</f>
        <v>3374000</v>
      </c>
      <c r="F123" s="19">
        <f>F128</f>
        <v>1000</v>
      </c>
      <c r="G123" s="19">
        <f>G128</f>
        <v>0</v>
      </c>
      <c r="H123" s="9">
        <f>F123+G123</f>
        <v>1000</v>
      </c>
      <c r="I123" s="9">
        <f aca="true" t="shared" si="33" ref="I123:I129">C123+F123</f>
        <v>3375000</v>
      </c>
      <c r="J123" s="9">
        <f aca="true" t="shared" si="34" ref="J123:J129">D123+G123</f>
        <v>0</v>
      </c>
      <c r="K123" s="9">
        <f t="shared" si="32"/>
        <v>3375000</v>
      </c>
    </row>
    <row r="124" spans="1:11" ht="15" customHeight="1">
      <c r="A124" s="20">
        <v>90095</v>
      </c>
      <c r="B124" s="21" t="s">
        <v>36</v>
      </c>
      <c r="C124" s="22">
        <v>5592300</v>
      </c>
      <c r="D124" s="22">
        <v>0</v>
      </c>
      <c r="E124" s="23">
        <f t="shared" si="28"/>
        <v>5592300</v>
      </c>
      <c r="F124" s="22">
        <f>SUM(F125:F128)</f>
        <v>24485</v>
      </c>
      <c r="G124" s="22">
        <f>SUM(G125:G128)</f>
        <v>0</v>
      </c>
      <c r="H124" s="23">
        <f aca="true" t="shared" si="35" ref="H124:H129">F124+G124</f>
        <v>24485</v>
      </c>
      <c r="I124" s="23">
        <f t="shared" si="33"/>
        <v>5616785</v>
      </c>
      <c r="J124" s="23">
        <f t="shared" si="34"/>
        <v>0</v>
      </c>
      <c r="K124" s="23">
        <f t="shared" si="32"/>
        <v>5616785</v>
      </c>
    </row>
    <row r="125" spans="1:11" ht="15" customHeight="1">
      <c r="A125" s="25" t="s">
        <v>24</v>
      </c>
      <c r="B125" s="26"/>
      <c r="C125" s="27">
        <v>15000</v>
      </c>
      <c r="D125" s="27">
        <v>0</v>
      </c>
      <c r="E125" s="7">
        <f t="shared" si="28"/>
        <v>15000</v>
      </c>
      <c r="F125" s="27">
        <v>20000</v>
      </c>
      <c r="G125" s="27">
        <v>0</v>
      </c>
      <c r="H125" s="7">
        <f t="shared" si="35"/>
        <v>20000</v>
      </c>
      <c r="I125" s="7">
        <f t="shared" si="33"/>
        <v>35000</v>
      </c>
      <c r="J125" s="7">
        <f t="shared" si="34"/>
        <v>0</v>
      </c>
      <c r="K125" s="7">
        <f t="shared" si="32"/>
        <v>35000</v>
      </c>
    </row>
    <row r="126" spans="1:11" ht="15" customHeight="1">
      <c r="A126" s="25" t="s">
        <v>39</v>
      </c>
      <c r="B126" s="26"/>
      <c r="C126" s="27">
        <v>253000</v>
      </c>
      <c r="D126" s="27">
        <v>0</v>
      </c>
      <c r="E126" s="7">
        <f t="shared" si="28"/>
        <v>253000</v>
      </c>
      <c r="F126" s="27">
        <v>-20000</v>
      </c>
      <c r="G126" s="27">
        <v>0</v>
      </c>
      <c r="H126" s="7">
        <f t="shared" si="35"/>
        <v>-20000</v>
      </c>
      <c r="I126" s="7">
        <f t="shared" si="33"/>
        <v>233000</v>
      </c>
      <c r="J126" s="7">
        <f t="shared" si="34"/>
        <v>0</v>
      </c>
      <c r="K126" s="7">
        <f t="shared" si="32"/>
        <v>233000</v>
      </c>
    </row>
    <row r="127" spans="1:11" ht="15" customHeight="1">
      <c r="A127" s="25" t="s">
        <v>30</v>
      </c>
      <c r="B127" s="26"/>
      <c r="C127" s="27">
        <v>1041300</v>
      </c>
      <c r="D127" s="27">
        <v>0</v>
      </c>
      <c r="E127" s="7">
        <f t="shared" si="28"/>
        <v>1041300</v>
      </c>
      <c r="F127" s="27">
        <v>23485</v>
      </c>
      <c r="G127" s="27">
        <v>0</v>
      </c>
      <c r="H127" s="7">
        <f t="shared" si="35"/>
        <v>23485</v>
      </c>
      <c r="I127" s="7">
        <f t="shared" si="33"/>
        <v>1064785</v>
      </c>
      <c r="J127" s="7">
        <f t="shared" si="34"/>
        <v>0</v>
      </c>
      <c r="K127" s="7">
        <f t="shared" si="32"/>
        <v>1064785</v>
      </c>
    </row>
    <row r="128" spans="1:11" ht="15" customHeight="1">
      <c r="A128" s="34" t="s">
        <v>25</v>
      </c>
      <c r="B128" s="30"/>
      <c r="C128" s="31">
        <v>3284000</v>
      </c>
      <c r="D128" s="31">
        <v>0</v>
      </c>
      <c r="E128" s="32">
        <f t="shared" si="28"/>
        <v>3284000</v>
      </c>
      <c r="F128" s="31">
        <v>1000</v>
      </c>
      <c r="G128" s="31">
        <v>0</v>
      </c>
      <c r="H128" s="32">
        <f t="shared" si="35"/>
        <v>1000</v>
      </c>
      <c r="I128" s="32">
        <f t="shared" si="33"/>
        <v>3285000</v>
      </c>
      <c r="J128" s="32">
        <f t="shared" si="34"/>
        <v>0</v>
      </c>
      <c r="K128" s="32">
        <f t="shared" si="32"/>
        <v>3285000</v>
      </c>
    </row>
    <row r="129" spans="1:11" ht="15" customHeight="1">
      <c r="A129" s="11" t="s">
        <v>53</v>
      </c>
      <c r="B129" s="12" t="s">
        <v>54</v>
      </c>
      <c r="C129" s="13">
        <v>1460000</v>
      </c>
      <c r="D129" s="13">
        <v>0</v>
      </c>
      <c r="E129" s="4">
        <f>SUM(C129:D129)</f>
        <v>1460000</v>
      </c>
      <c r="F129" s="13">
        <f>F132+F134</f>
        <v>0</v>
      </c>
      <c r="G129" s="13">
        <f>G132+G134</f>
        <v>0</v>
      </c>
      <c r="H129" s="4">
        <f t="shared" si="35"/>
        <v>0</v>
      </c>
      <c r="I129" s="4">
        <f t="shared" si="33"/>
        <v>1460000</v>
      </c>
      <c r="J129" s="4">
        <f t="shared" si="34"/>
        <v>0</v>
      </c>
      <c r="K129" s="4">
        <f>E129+H129</f>
        <v>1460000</v>
      </c>
    </row>
    <row r="130" spans="1:11" ht="15" customHeight="1">
      <c r="A130" s="14"/>
      <c r="B130" s="15" t="s">
        <v>16</v>
      </c>
      <c r="C130" s="16"/>
      <c r="D130" s="16"/>
      <c r="E130" s="6"/>
      <c r="F130" s="16"/>
      <c r="G130" s="16"/>
      <c r="H130" s="6"/>
      <c r="I130" s="6"/>
      <c r="J130" s="10"/>
      <c r="K130" s="6"/>
    </row>
    <row r="131" spans="1:11" ht="15" customHeight="1">
      <c r="A131" s="17"/>
      <c r="B131" s="18" t="s">
        <v>14</v>
      </c>
      <c r="C131" s="19">
        <v>0</v>
      </c>
      <c r="D131" s="19">
        <v>0</v>
      </c>
      <c r="E131" s="9">
        <f>SUM(C131:D131)</f>
        <v>0</v>
      </c>
      <c r="F131" s="19">
        <v>0</v>
      </c>
      <c r="G131" s="19">
        <v>0</v>
      </c>
      <c r="H131" s="9">
        <f aca="true" t="shared" si="36" ref="H131:H138">F131+G131</f>
        <v>0</v>
      </c>
      <c r="I131" s="9">
        <f aca="true" t="shared" si="37" ref="I131:I138">C131+F131</f>
        <v>0</v>
      </c>
      <c r="J131" s="9">
        <f aca="true" t="shared" si="38" ref="J131:J138">D131+G131</f>
        <v>0</v>
      </c>
      <c r="K131" s="9">
        <f aca="true" t="shared" si="39" ref="K131:K138">E131+H131</f>
        <v>0</v>
      </c>
    </row>
    <row r="132" spans="1:11" ht="15" customHeight="1">
      <c r="A132" s="20">
        <v>92105</v>
      </c>
      <c r="B132" s="21" t="s">
        <v>56</v>
      </c>
      <c r="C132" s="22">
        <v>190000</v>
      </c>
      <c r="D132" s="22">
        <v>0</v>
      </c>
      <c r="E132" s="23">
        <f aca="true" t="shared" si="40" ref="E132:E137">SUM(C132:D132)</f>
        <v>190000</v>
      </c>
      <c r="F132" s="22">
        <f>F133</f>
        <v>-50000</v>
      </c>
      <c r="G132" s="22">
        <f>G133</f>
        <v>0</v>
      </c>
      <c r="H132" s="23">
        <f t="shared" si="36"/>
        <v>-50000</v>
      </c>
      <c r="I132" s="23">
        <f t="shared" si="37"/>
        <v>140000</v>
      </c>
      <c r="J132" s="23">
        <f t="shared" si="38"/>
        <v>0</v>
      </c>
      <c r="K132" s="23">
        <f t="shared" si="39"/>
        <v>140000</v>
      </c>
    </row>
    <row r="133" spans="1:11" ht="15" customHeight="1">
      <c r="A133" s="34" t="s">
        <v>55</v>
      </c>
      <c r="B133" s="30"/>
      <c r="C133" s="31">
        <v>190000</v>
      </c>
      <c r="D133" s="31">
        <v>0</v>
      </c>
      <c r="E133" s="32">
        <f t="shared" si="40"/>
        <v>190000</v>
      </c>
      <c r="F133" s="31">
        <v>-50000</v>
      </c>
      <c r="G133" s="31">
        <v>0</v>
      </c>
      <c r="H133" s="32">
        <f t="shared" si="36"/>
        <v>-50000</v>
      </c>
      <c r="I133" s="32">
        <f t="shared" si="37"/>
        <v>140000</v>
      </c>
      <c r="J133" s="32">
        <f t="shared" si="38"/>
        <v>0</v>
      </c>
      <c r="K133" s="32">
        <f t="shared" si="39"/>
        <v>140000</v>
      </c>
    </row>
    <row r="134" spans="1:11" ht="15" customHeight="1">
      <c r="A134" s="20">
        <v>92195</v>
      </c>
      <c r="B134" s="21" t="s">
        <v>36</v>
      </c>
      <c r="C134" s="22">
        <v>270000</v>
      </c>
      <c r="D134" s="22">
        <v>0</v>
      </c>
      <c r="E134" s="23">
        <f t="shared" si="40"/>
        <v>270000</v>
      </c>
      <c r="F134" s="22">
        <f>SUM(F135:F137)</f>
        <v>50000</v>
      </c>
      <c r="G134" s="22">
        <f>SUM(G135:G137)</f>
        <v>0</v>
      </c>
      <c r="H134" s="23">
        <f t="shared" si="36"/>
        <v>50000</v>
      </c>
      <c r="I134" s="23">
        <f t="shared" si="37"/>
        <v>320000</v>
      </c>
      <c r="J134" s="23">
        <f t="shared" si="38"/>
        <v>0</v>
      </c>
      <c r="K134" s="23">
        <f t="shared" si="39"/>
        <v>320000</v>
      </c>
    </row>
    <row r="135" spans="1:11" ht="15" customHeight="1">
      <c r="A135" s="25" t="s">
        <v>57</v>
      </c>
      <c r="B135" s="26"/>
      <c r="C135" s="27">
        <v>10000</v>
      </c>
      <c r="D135" s="27">
        <v>0</v>
      </c>
      <c r="E135" s="7">
        <f t="shared" si="40"/>
        <v>10000</v>
      </c>
      <c r="F135" s="27">
        <v>19500</v>
      </c>
      <c r="G135" s="27"/>
      <c r="H135" s="7">
        <f t="shared" si="36"/>
        <v>19500</v>
      </c>
      <c r="I135" s="7">
        <f t="shared" si="37"/>
        <v>29500</v>
      </c>
      <c r="J135" s="7">
        <f t="shared" si="38"/>
        <v>0</v>
      </c>
      <c r="K135" s="7">
        <f t="shared" si="39"/>
        <v>29500</v>
      </c>
    </row>
    <row r="136" spans="1:11" ht="15" customHeight="1">
      <c r="A136" s="25" t="s">
        <v>58</v>
      </c>
      <c r="B136" s="26"/>
      <c r="C136" s="27">
        <v>20000</v>
      </c>
      <c r="D136" s="27">
        <v>0</v>
      </c>
      <c r="E136" s="7">
        <f t="shared" si="40"/>
        <v>20000</v>
      </c>
      <c r="F136" s="27">
        <v>5000</v>
      </c>
      <c r="G136" s="27"/>
      <c r="H136" s="7">
        <f t="shared" si="36"/>
        <v>5000</v>
      </c>
      <c r="I136" s="7">
        <f t="shared" si="37"/>
        <v>25000</v>
      </c>
      <c r="J136" s="7">
        <f t="shared" si="38"/>
        <v>0</v>
      </c>
      <c r="K136" s="7">
        <f t="shared" si="39"/>
        <v>25000</v>
      </c>
    </row>
    <row r="137" spans="1:11" ht="15" customHeight="1">
      <c r="A137" s="34" t="s">
        <v>30</v>
      </c>
      <c r="B137" s="30"/>
      <c r="C137" s="31">
        <v>185000</v>
      </c>
      <c r="D137" s="31">
        <v>0</v>
      </c>
      <c r="E137" s="32">
        <f t="shared" si="40"/>
        <v>185000</v>
      </c>
      <c r="F137" s="31">
        <v>25500</v>
      </c>
      <c r="G137" s="31">
        <v>0</v>
      </c>
      <c r="H137" s="32">
        <f t="shared" si="36"/>
        <v>25500</v>
      </c>
      <c r="I137" s="32">
        <f t="shared" si="37"/>
        <v>210500</v>
      </c>
      <c r="J137" s="32">
        <f t="shared" si="38"/>
        <v>0</v>
      </c>
      <c r="K137" s="32">
        <f t="shared" si="39"/>
        <v>210500</v>
      </c>
    </row>
    <row r="138" spans="1:11" ht="15" customHeight="1">
      <c r="A138" s="11" t="s">
        <v>62</v>
      </c>
      <c r="B138" s="12" t="s">
        <v>63</v>
      </c>
      <c r="C138" s="13">
        <v>2736698</v>
      </c>
      <c r="D138" s="13">
        <v>42863</v>
      </c>
      <c r="E138" s="4">
        <f>SUM(C138:D138)</f>
        <v>2779561</v>
      </c>
      <c r="F138" s="13">
        <f>F141</f>
        <v>0</v>
      </c>
      <c r="G138" s="13">
        <f>G141</f>
        <v>0</v>
      </c>
      <c r="H138" s="4">
        <f t="shared" si="36"/>
        <v>0</v>
      </c>
      <c r="I138" s="4">
        <f t="shared" si="37"/>
        <v>2736698</v>
      </c>
      <c r="J138" s="4">
        <f t="shared" si="38"/>
        <v>42863</v>
      </c>
      <c r="K138" s="4">
        <f t="shared" si="39"/>
        <v>2779561</v>
      </c>
    </row>
    <row r="139" spans="1:11" ht="15" customHeight="1">
      <c r="A139" s="14"/>
      <c r="B139" s="15" t="s">
        <v>16</v>
      </c>
      <c r="C139" s="16"/>
      <c r="D139" s="16"/>
      <c r="E139" s="6"/>
      <c r="F139" s="16"/>
      <c r="G139" s="16"/>
      <c r="H139" s="6"/>
      <c r="I139" s="6"/>
      <c r="J139" s="10"/>
      <c r="K139" s="6"/>
    </row>
    <row r="140" spans="1:11" ht="15" customHeight="1">
      <c r="A140" s="17"/>
      <c r="B140" s="18" t="s">
        <v>14</v>
      </c>
      <c r="C140" s="19">
        <v>131698</v>
      </c>
      <c r="D140" s="19">
        <v>42863</v>
      </c>
      <c r="E140" s="9">
        <f aca="true" t="shared" si="41" ref="E140:E146">SUM(C140:D140)</f>
        <v>174561</v>
      </c>
      <c r="F140" s="19">
        <v>0</v>
      </c>
      <c r="G140" s="19">
        <v>0</v>
      </c>
      <c r="H140" s="9">
        <f aca="true" t="shared" si="42" ref="H140:H146">F140+G140</f>
        <v>0</v>
      </c>
      <c r="I140" s="9">
        <f aca="true" t="shared" si="43" ref="I140:K146">C140+F140</f>
        <v>131698</v>
      </c>
      <c r="J140" s="9">
        <f t="shared" si="43"/>
        <v>42863</v>
      </c>
      <c r="K140" s="9">
        <f t="shared" si="43"/>
        <v>174561</v>
      </c>
    </row>
    <row r="141" spans="1:11" ht="15" customHeight="1">
      <c r="A141" s="20">
        <v>92604</v>
      </c>
      <c r="B141" s="21" t="s">
        <v>36</v>
      </c>
      <c r="C141" s="22">
        <v>1800000</v>
      </c>
      <c r="D141" s="22">
        <v>0</v>
      </c>
      <c r="E141" s="23">
        <f t="shared" si="41"/>
        <v>1800000</v>
      </c>
      <c r="F141" s="22">
        <f>SUM(F142:F146)</f>
        <v>0</v>
      </c>
      <c r="G141" s="22">
        <f>SUM(G142:G146)</f>
        <v>0</v>
      </c>
      <c r="H141" s="23">
        <f t="shared" si="42"/>
        <v>0</v>
      </c>
      <c r="I141" s="23">
        <f t="shared" si="43"/>
        <v>1800000</v>
      </c>
      <c r="J141" s="23">
        <f t="shared" si="43"/>
        <v>0</v>
      </c>
      <c r="K141" s="23">
        <f t="shared" si="43"/>
        <v>1800000</v>
      </c>
    </row>
    <row r="142" spans="1:11" ht="15" customHeight="1">
      <c r="A142" s="25" t="s">
        <v>58</v>
      </c>
      <c r="B142" s="26"/>
      <c r="C142" s="27">
        <v>2250</v>
      </c>
      <c r="D142" s="27">
        <v>0</v>
      </c>
      <c r="E142" s="7">
        <f t="shared" si="41"/>
        <v>2250</v>
      </c>
      <c r="F142" s="27">
        <v>17265</v>
      </c>
      <c r="G142" s="27">
        <v>0</v>
      </c>
      <c r="H142" s="7">
        <f t="shared" si="42"/>
        <v>17265</v>
      </c>
      <c r="I142" s="7">
        <f t="shared" si="43"/>
        <v>19515</v>
      </c>
      <c r="J142" s="7">
        <f t="shared" si="43"/>
        <v>0</v>
      </c>
      <c r="K142" s="7">
        <f t="shared" si="43"/>
        <v>19515</v>
      </c>
    </row>
    <row r="143" spans="1:11" ht="15" customHeight="1">
      <c r="A143" s="25" t="s">
        <v>44</v>
      </c>
      <c r="B143" s="26"/>
      <c r="C143" s="27">
        <v>98000</v>
      </c>
      <c r="D143" s="27">
        <v>0</v>
      </c>
      <c r="E143" s="7">
        <f t="shared" si="41"/>
        <v>98000</v>
      </c>
      <c r="F143" s="27">
        <v>3735</v>
      </c>
      <c r="G143" s="27">
        <v>0</v>
      </c>
      <c r="H143" s="7">
        <f t="shared" si="42"/>
        <v>3735</v>
      </c>
      <c r="I143" s="7">
        <f t="shared" si="43"/>
        <v>101735</v>
      </c>
      <c r="J143" s="7">
        <f t="shared" si="43"/>
        <v>0</v>
      </c>
      <c r="K143" s="7">
        <f t="shared" si="43"/>
        <v>101735</v>
      </c>
    </row>
    <row r="144" spans="1:11" ht="15" customHeight="1">
      <c r="A144" s="25" t="s">
        <v>24</v>
      </c>
      <c r="B144" s="26"/>
      <c r="C144" s="27">
        <v>115000</v>
      </c>
      <c r="D144" s="27">
        <v>0</v>
      </c>
      <c r="E144" s="7">
        <f t="shared" si="41"/>
        <v>115000</v>
      </c>
      <c r="F144" s="27">
        <v>-41000</v>
      </c>
      <c r="G144" s="27">
        <v>0</v>
      </c>
      <c r="H144" s="7">
        <f t="shared" si="42"/>
        <v>-41000</v>
      </c>
      <c r="I144" s="7">
        <f t="shared" si="43"/>
        <v>74000</v>
      </c>
      <c r="J144" s="7">
        <f t="shared" si="43"/>
        <v>0</v>
      </c>
      <c r="K144" s="7">
        <f t="shared" si="43"/>
        <v>74000</v>
      </c>
    </row>
    <row r="145" spans="1:11" ht="15" customHeight="1">
      <c r="A145" s="25" t="s">
        <v>30</v>
      </c>
      <c r="B145" s="26"/>
      <c r="C145" s="27">
        <v>110000</v>
      </c>
      <c r="D145" s="27">
        <v>0</v>
      </c>
      <c r="E145" s="7">
        <f t="shared" si="41"/>
        <v>110000</v>
      </c>
      <c r="F145" s="27">
        <v>-40000</v>
      </c>
      <c r="G145" s="27">
        <v>0</v>
      </c>
      <c r="H145" s="7">
        <f t="shared" si="42"/>
        <v>-40000</v>
      </c>
      <c r="I145" s="7">
        <f t="shared" si="43"/>
        <v>70000</v>
      </c>
      <c r="J145" s="7">
        <f t="shared" si="43"/>
        <v>0</v>
      </c>
      <c r="K145" s="7">
        <f t="shared" si="43"/>
        <v>70000</v>
      </c>
    </row>
    <row r="146" spans="1:11" ht="15" customHeight="1">
      <c r="A146" s="34" t="s">
        <v>64</v>
      </c>
      <c r="B146" s="30"/>
      <c r="C146" s="31">
        <v>20000</v>
      </c>
      <c r="D146" s="31">
        <v>0</v>
      </c>
      <c r="E146" s="32">
        <f t="shared" si="41"/>
        <v>20000</v>
      </c>
      <c r="F146" s="31">
        <v>60000</v>
      </c>
      <c r="G146" s="31">
        <v>0</v>
      </c>
      <c r="H146" s="32">
        <f t="shared" si="42"/>
        <v>60000</v>
      </c>
      <c r="I146" s="32">
        <f t="shared" si="43"/>
        <v>80000</v>
      </c>
      <c r="J146" s="32">
        <f t="shared" si="43"/>
        <v>0</v>
      </c>
      <c r="K146" s="32">
        <f t="shared" si="43"/>
        <v>80000</v>
      </c>
    </row>
    <row r="147" spans="1:11" ht="15" customHeight="1">
      <c r="A147" s="39" t="s">
        <v>40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1:11" ht="15" customHeight="1">
      <c r="A148" s="11" t="s">
        <v>11</v>
      </c>
      <c r="B148" s="12" t="s">
        <v>12</v>
      </c>
      <c r="C148" s="13">
        <v>38351890</v>
      </c>
      <c r="D148" s="13">
        <v>11365100</v>
      </c>
      <c r="E148" s="4">
        <f>SUM(C148:D148)</f>
        <v>49716990</v>
      </c>
      <c r="F148" s="13">
        <f>F151+F158+F163+F188+F194+F238+F253</f>
        <v>1239510</v>
      </c>
      <c r="G148" s="13">
        <f>G151+G158+G163+G188+G194+G238+G253</f>
        <v>0</v>
      </c>
      <c r="H148" s="4">
        <f>F148+G148</f>
        <v>1239510</v>
      </c>
      <c r="I148" s="4">
        <f>C148+F148</f>
        <v>39591400</v>
      </c>
      <c r="J148" s="4">
        <f>D148+G148</f>
        <v>11365100</v>
      </c>
      <c r="K148" s="4">
        <f>E148+H148</f>
        <v>50956500</v>
      </c>
    </row>
    <row r="149" spans="1:11" ht="15" customHeight="1">
      <c r="A149" s="14"/>
      <c r="B149" s="15" t="s">
        <v>13</v>
      </c>
      <c r="C149" s="16"/>
      <c r="D149" s="16"/>
      <c r="E149" s="16"/>
      <c r="F149" s="16"/>
      <c r="G149" s="16"/>
      <c r="H149" s="6"/>
      <c r="I149" s="6"/>
      <c r="J149" s="6"/>
      <c r="K149" s="6"/>
    </row>
    <row r="150" spans="1:11" ht="15" customHeight="1">
      <c r="A150" s="17"/>
      <c r="B150" s="18" t="s">
        <v>14</v>
      </c>
      <c r="C150" s="19">
        <v>2516000</v>
      </c>
      <c r="D150" s="19">
        <v>3650</v>
      </c>
      <c r="E150" s="9">
        <f>SUM(C150:D150)</f>
        <v>2519650</v>
      </c>
      <c r="F150" s="19">
        <f>F153+F160+F165+F190+F196+F240+F255</f>
        <v>480000</v>
      </c>
      <c r="G150" s="19">
        <f>G153+G160+G165+G190+G196+G240+G255</f>
        <v>0</v>
      </c>
      <c r="H150" s="9">
        <f>F150+G150</f>
        <v>480000</v>
      </c>
      <c r="I150" s="9">
        <f aca="true" t="shared" si="44" ref="I150:K151">C150+F150</f>
        <v>2996000</v>
      </c>
      <c r="J150" s="9">
        <f t="shared" si="44"/>
        <v>3650</v>
      </c>
      <c r="K150" s="9">
        <f t="shared" si="44"/>
        <v>2999650</v>
      </c>
    </row>
    <row r="151" spans="1:11" ht="15" customHeight="1">
      <c r="A151" s="11" t="s">
        <v>41</v>
      </c>
      <c r="B151" s="12" t="s">
        <v>42</v>
      </c>
      <c r="C151" s="13">
        <v>0</v>
      </c>
      <c r="D151" s="13">
        <v>557000</v>
      </c>
      <c r="E151" s="4">
        <f>SUM(C151:D151)</f>
        <v>557000</v>
      </c>
      <c r="F151" s="13">
        <f>F154</f>
        <v>0</v>
      </c>
      <c r="G151" s="13">
        <f>G154</f>
        <v>0</v>
      </c>
      <c r="H151" s="4">
        <f>F151+G151</f>
        <v>0</v>
      </c>
      <c r="I151" s="4">
        <f t="shared" si="44"/>
        <v>0</v>
      </c>
      <c r="J151" s="4">
        <f t="shared" si="44"/>
        <v>557000</v>
      </c>
      <c r="K151" s="4">
        <f t="shared" si="44"/>
        <v>557000</v>
      </c>
    </row>
    <row r="152" spans="1:11" ht="15" customHeight="1">
      <c r="A152" s="14"/>
      <c r="B152" s="15" t="s">
        <v>16</v>
      </c>
      <c r="C152" s="16"/>
      <c r="D152" s="16"/>
      <c r="E152" s="6"/>
      <c r="F152" s="16"/>
      <c r="G152" s="16"/>
      <c r="H152" s="6"/>
      <c r="I152" s="6"/>
      <c r="J152" s="10"/>
      <c r="K152" s="6"/>
    </row>
    <row r="153" spans="1:11" ht="15" customHeight="1">
      <c r="A153" s="17"/>
      <c r="B153" s="18" t="s">
        <v>14</v>
      </c>
      <c r="C153" s="19">
        <v>0</v>
      </c>
      <c r="D153" s="19">
        <v>0</v>
      </c>
      <c r="E153" s="9">
        <f aca="true" t="shared" si="45" ref="E153:E158">SUM(C153:D153)</f>
        <v>0</v>
      </c>
      <c r="F153" s="19">
        <v>0</v>
      </c>
      <c r="G153" s="19">
        <v>0</v>
      </c>
      <c r="H153" s="9">
        <f aca="true" t="shared" si="46" ref="H153:H158">F153+G153</f>
        <v>0</v>
      </c>
      <c r="I153" s="9">
        <f aca="true" t="shared" si="47" ref="I153:K158">C153+F153</f>
        <v>0</v>
      </c>
      <c r="J153" s="9">
        <f t="shared" si="47"/>
        <v>0</v>
      </c>
      <c r="K153" s="9">
        <f t="shared" si="47"/>
        <v>0</v>
      </c>
    </row>
    <row r="154" spans="1:11" ht="15" customHeight="1">
      <c r="A154" s="36" t="s">
        <v>43</v>
      </c>
      <c r="B154" s="21" t="s">
        <v>46</v>
      </c>
      <c r="C154" s="22">
        <v>0</v>
      </c>
      <c r="D154" s="22">
        <v>557000</v>
      </c>
      <c r="E154" s="23">
        <f t="shared" si="45"/>
        <v>557000</v>
      </c>
      <c r="F154" s="22">
        <f>SUM(F155:F157)</f>
        <v>0</v>
      </c>
      <c r="G154" s="22">
        <f>SUM(G155:G157)</f>
        <v>0</v>
      </c>
      <c r="H154" s="23">
        <f t="shared" si="46"/>
        <v>0</v>
      </c>
      <c r="I154" s="23">
        <f t="shared" si="47"/>
        <v>0</v>
      </c>
      <c r="J154" s="23">
        <f t="shared" si="47"/>
        <v>557000</v>
      </c>
      <c r="K154" s="23">
        <f t="shared" si="47"/>
        <v>557000</v>
      </c>
    </row>
    <row r="155" spans="1:11" ht="15" customHeight="1">
      <c r="A155" s="25" t="s">
        <v>44</v>
      </c>
      <c r="B155" s="26"/>
      <c r="C155" s="27">
        <v>0</v>
      </c>
      <c r="D155" s="27">
        <v>30000</v>
      </c>
      <c r="E155" s="7">
        <f t="shared" si="45"/>
        <v>30000</v>
      </c>
      <c r="F155" s="27">
        <v>0</v>
      </c>
      <c r="G155" s="27">
        <v>-2817</v>
      </c>
      <c r="H155" s="7">
        <f t="shared" si="46"/>
        <v>-2817</v>
      </c>
      <c r="I155" s="7">
        <f t="shared" si="47"/>
        <v>0</v>
      </c>
      <c r="J155" s="7">
        <f t="shared" si="47"/>
        <v>27183</v>
      </c>
      <c r="K155" s="7">
        <f t="shared" si="47"/>
        <v>27183</v>
      </c>
    </row>
    <row r="156" spans="1:11" ht="15" customHeight="1">
      <c r="A156" s="25" t="s">
        <v>24</v>
      </c>
      <c r="B156" s="26"/>
      <c r="C156" s="27">
        <v>0</v>
      </c>
      <c r="D156" s="27">
        <v>11000</v>
      </c>
      <c r="E156" s="7">
        <f t="shared" si="45"/>
        <v>11000</v>
      </c>
      <c r="F156" s="27">
        <v>0</v>
      </c>
      <c r="G156" s="27">
        <v>2867</v>
      </c>
      <c r="H156" s="7">
        <f t="shared" si="46"/>
        <v>2867</v>
      </c>
      <c r="I156" s="7">
        <f t="shared" si="47"/>
        <v>0</v>
      </c>
      <c r="J156" s="7">
        <f t="shared" si="47"/>
        <v>13867</v>
      </c>
      <c r="K156" s="7">
        <f t="shared" si="47"/>
        <v>13867</v>
      </c>
    </row>
    <row r="157" spans="1:11" ht="15" customHeight="1">
      <c r="A157" s="34" t="s">
        <v>45</v>
      </c>
      <c r="B157" s="30"/>
      <c r="C157" s="31">
        <v>0</v>
      </c>
      <c r="D157" s="31">
        <v>3000</v>
      </c>
      <c r="E157" s="32">
        <f t="shared" si="45"/>
        <v>3000</v>
      </c>
      <c r="F157" s="31">
        <v>0</v>
      </c>
      <c r="G157" s="31">
        <v>-50</v>
      </c>
      <c r="H157" s="32">
        <f t="shared" si="46"/>
        <v>-50</v>
      </c>
      <c r="I157" s="32">
        <f t="shared" si="47"/>
        <v>0</v>
      </c>
      <c r="J157" s="32">
        <f t="shared" si="47"/>
        <v>2950</v>
      </c>
      <c r="K157" s="32">
        <f t="shared" si="47"/>
        <v>2950</v>
      </c>
    </row>
    <row r="158" spans="1:11" ht="15" customHeight="1">
      <c r="A158" s="11" t="s">
        <v>89</v>
      </c>
      <c r="B158" s="12" t="s">
        <v>90</v>
      </c>
      <c r="C158" s="13">
        <v>4798000</v>
      </c>
      <c r="D158" s="13">
        <v>0</v>
      </c>
      <c r="E158" s="4">
        <f t="shared" si="45"/>
        <v>4798000</v>
      </c>
      <c r="F158" s="13">
        <f>F161</f>
        <v>400000</v>
      </c>
      <c r="G158" s="13">
        <f>G161</f>
        <v>0</v>
      </c>
      <c r="H158" s="4">
        <f t="shared" si="46"/>
        <v>400000</v>
      </c>
      <c r="I158" s="4">
        <f t="shared" si="47"/>
        <v>5198000</v>
      </c>
      <c r="J158" s="4">
        <f t="shared" si="47"/>
        <v>0</v>
      </c>
      <c r="K158" s="4">
        <f t="shared" si="47"/>
        <v>5198000</v>
      </c>
    </row>
    <row r="159" spans="1:11" ht="15" customHeight="1">
      <c r="A159" s="14"/>
      <c r="B159" s="15" t="s">
        <v>16</v>
      </c>
      <c r="C159" s="16"/>
      <c r="D159" s="16"/>
      <c r="E159" s="6"/>
      <c r="F159" s="16"/>
      <c r="G159" s="16"/>
      <c r="H159" s="6"/>
      <c r="I159" s="6"/>
      <c r="J159" s="6"/>
      <c r="K159" s="6"/>
    </row>
    <row r="160" spans="1:11" ht="15" customHeight="1">
      <c r="A160" s="17"/>
      <c r="B160" s="18" t="s">
        <v>14</v>
      </c>
      <c r="C160" s="19">
        <v>2360000</v>
      </c>
      <c r="D160" s="19">
        <v>0</v>
      </c>
      <c r="E160" s="9">
        <f>SUM(C160:D160)</f>
        <v>2360000</v>
      </c>
      <c r="F160" s="19">
        <f>F162</f>
        <v>400000</v>
      </c>
      <c r="G160" s="19">
        <f>G162</f>
        <v>0</v>
      </c>
      <c r="H160" s="9">
        <f>F160+G160</f>
        <v>400000</v>
      </c>
      <c r="I160" s="9">
        <f aca="true" t="shared" si="48" ref="I160:K163">C160+F160</f>
        <v>2760000</v>
      </c>
      <c r="J160" s="9">
        <f t="shared" si="48"/>
        <v>0</v>
      </c>
      <c r="K160" s="9">
        <f t="shared" si="48"/>
        <v>2760000</v>
      </c>
    </row>
    <row r="161" spans="1:11" ht="15" customHeight="1">
      <c r="A161" s="20">
        <v>60015</v>
      </c>
      <c r="B161" s="21" t="s">
        <v>92</v>
      </c>
      <c r="C161" s="22">
        <v>4798000</v>
      </c>
      <c r="D161" s="22">
        <v>0</v>
      </c>
      <c r="E161" s="23">
        <f>SUM(C161:D161)</f>
        <v>4798000</v>
      </c>
      <c r="F161" s="24">
        <f>SUM(F162:F162)</f>
        <v>400000</v>
      </c>
      <c r="G161" s="24">
        <f>SUM(G162:G162)</f>
        <v>0</v>
      </c>
      <c r="H161" s="23">
        <f>F161+G161</f>
        <v>400000</v>
      </c>
      <c r="I161" s="23">
        <f t="shared" si="48"/>
        <v>5198000</v>
      </c>
      <c r="J161" s="23">
        <f t="shared" si="48"/>
        <v>0</v>
      </c>
      <c r="K161" s="23">
        <f t="shared" si="48"/>
        <v>5198000</v>
      </c>
    </row>
    <row r="162" spans="1:11" ht="15" customHeight="1">
      <c r="A162" s="34" t="s">
        <v>25</v>
      </c>
      <c r="B162" s="30"/>
      <c r="C162" s="31">
        <v>2360000</v>
      </c>
      <c r="D162" s="31">
        <v>0</v>
      </c>
      <c r="E162" s="32">
        <f>SUM(C162:D162)</f>
        <v>2360000</v>
      </c>
      <c r="F162" s="33">
        <v>400000</v>
      </c>
      <c r="G162" s="33">
        <v>0</v>
      </c>
      <c r="H162" s="32">
        <f>F162+G162</f>
        <v>400000</v>
      </c>
      <c r="I162" s="32">
        <f t="shared" si="48"/>
        <v>2760000</v>
      </c>
      <c r="J162" s="32">
        <f t="shared" si="48"/>
        <v>0</v>
      </c>
      <c r="K162" s="32">
        <f t="shared" si="48"/>
        <v>2760000</v>
      </c>
    </row>
    <row r="163" spans="1:11" ht="15" customHeight="1">
      <c r="A163" s="11" t="s">
        <v>27</v>
      </c>
      <c r="B163" s="12" t="s">
        <v>28</v>
      </c>
      <c r="C163" s="13">
        <v>24633920</v>
      </c>
      <c r="D163" s="13">
        <v>2200</v>
      </c>
      <c r="E163" s="4">
        <f>SUM(C163:D163)</f>
        <v>24636120</v>
      </c>
      <c r="F163" s="13">
        <f>F166+F173+F182+F186</f>
        <v>401410</v>
      </c>
      <c r="G163" s="13">
        <f>G166+G173+G182+G186</f>
        <v>0</v>
      </c>
      <c r="H163" s="4">
        <f>F163+G163</f>
        <v>401410</v>
      </c>
      <c r="I163" s="4">
        <f t="shared" si="48"/>
        <v>25035330</v>
      </c>
      <c r="J163" s="4">
        <f t="shared" si="48"/>
        <v>2200</v>
      </c>
      <c r="K163" s="4">
        <f t="shared" si="48"/>
        <v>25037530</v>
      </c>
    </row>
    <row r="164" spans="1:11" ht="15" customHeight="1">
      <c r="A164" s="14"/>
      <c r="B164" s="15" t="s">
        <v>16</v>
      </c>
      <c r="C164" s="16"/>
      <c r="D164" s="16"/>
      <c r="E164" s="6"/>
      <c r="F164" s="16"/>
      <c r="G164" s="16"/>
      <c r="H164" s="6"/>
      <c r="I164" s="6"/>
      <c r="J164" s="6"/>
      <c r="K164" s="6"/>
    </row>
    <row r="165" spans="1:11" ht="15" customHeight="1">
      <c r="A165" s="17"/>
      <c r="B165" s="18" t="s">
        <v>14</v>
      </c>
      <c r="C165" s="19">
        <v>85000</v>
      </c>
      <c r="D165" s="19">
        <v>0</v>
      </c>
      <c r="E165" s="9">
        <f aca="true" t="shared" si="49" ref="E165:E170">SUM(C165:D165)</f>
        <v>85000</v>
      </c>
      <c r="F165" s="19">
        <v>0</v>
      </c>
      <c r="G165" s="19">
        <v>0</v>
      </c>
      <c r="H165" s="9">
        <f aca="true" t="shared" si="50" ref="H165:H170">F165+G165</f>
        <v>0</v>
      </c>
      <c r="I165" s="9">
        <f aca="true" t="shared" si="51" ref="I165:K170">C165+F165</f>
        <v>85000</v>
      </c>
      <c r="J165" s="9">
        <f t="shared" si="51"/>
        <v>0</v>
      </c>
      <c r="K165" s="9">
        <f t="shared" si="51"/>
        <v>85000</v>
      </c>
    </row>
    <row r="166" spans="1:11" ht="15" customHeight="1">
      <c r="A166" s="20">
        <v>80120</v>
      </c>
      <c r="B166" s="21" t="s">
        <v>84</v>
      </c>
      <c r="C166" s="22">
        <v>8454814</v>
      </c>
      <c r="D166" s="22">
        <v>0</v>
      </c>
      <c r="E166" s="23">
        <f t="shared" si="49"/>
        <v>8454814</v>
      </c>
      <c r="F166" s="24">
        <f>SUM(F167:F172)</f>
        <v>326400</v>
      </c>
      <c r="G166" s="24">
        <f>SUM(G167:G172)</f>
        <v>0</v>
      </c>
      <c r="H166" s="23">
        <f t="shared" si="50"/>
        <v>326400</v>
      </c>
      <c r="I166" s="23">
        <f t="shared" si="51"/>
        <v>8781214</v>
      </c>
      <c r="J166" s="23">
        <f t="shared" si="51"/>
        <v>0</v>
      </c>
      <c r="K166" s="23">
        <f t="shared" si="51"/>
        <v>8781214</v>
      </c>
    </row>
    <row r="167" spans="1:11" ht="15" customHeight="1">
      <c r="A167" s="25" t="s">
        <v>58</v>
      </c>
      <c r="B167" s="26"/>
      <c r="C167" s="27">
        <v>9680</v>
      </c>
      <c r="D167" s="27">
        <v>0</v>
      </c>
      <c r="E167" s="7">
        <f t="shared" si="49"/>
        <v>9680</v>
      </c>
      <c r="F167" s="28">
        <v>-2480</v>
      </c>
      <c r="G167" s="28">
        <v>0</v>
      </c>
      <c r="H167" s="7">
        <f t="shared" si="50"/>
        <v>-2480</v>
      </c>
      <c r="I167" s="7">
        <f>C167+F167</f>
        <v>7200</v>
      </c>
      <c r="J167" s="7">
        <f>D167+G167</f>
        <v>0</v>
      </c>
      <c r="K167" s="7">
        <f>E167+H167</f>
        <v>7200</v>
      </c>
    </row>
    <row r="168" spans="1:11" ht="15" customHeight="1">
      <c r="A168" s="25" t="s">
        <v>59</v>
      </c>
      <c r="B168" s="26"/>
      <c r="C168" s="27">
        <v>5555220</v>
      </c>
      <c r="D168" s="27">
        <v>0</v>
      </c>
      <c r="E168" s="7">
        <f t="shared" si="49"/>
        <v>5555220</v>
      </c>
      <c r="F168" s="28">
        <v>274854</v>
      </c>
      <c r="G168" s="28">
        <v>0</v>
      </c>
      <c r="H168" s="7">
        <f t="shared" si="50"/>
        <v>274854</v>
      </c>
      <c r="I168" s="7">
        <f t="shared" si="51"/>
        <v>5830074</v>
      </c>
      <c r="J168" s="7">
        <f t="shared" si="51"/>
        <v>0</v>
      </c>
      <c r="K168" s="7">
        <f t="shared" si="51"/>
        <v>5830074</v>
      </c>
    </row>
    <row r="169" spans="1:11" ht="15" customHeight="1">
      <c r="A169" s="25" t="s">
        <v>44</v>
      </c>
      <c r="B169" s="26"/>
      <c r="C169" s="27">
        <v>432903</v>
      </c>
      <c r="D169" s="27">
        <v>0</v>
      </c>
      <c r="E169" s="7">
        <f t="shared" si="49"/>
        <v>432903</v>
      </c>
      <c r="F169" s="28">
        <v>-11560</v>
      </c>
      <c r="G169" s="28">
        <v>0</v>
      </c>
      <c r="H169" s="7">
        <f t="shared" si="50"/>
        <v>-11560</v>
      </c>
      <c r="I169" s="7">
        <f t="shared" si="51"/>
        <v>421343</v>
      </c>
      <c r="J169" s="7">
        <f t="shared" si="51"/>
        <v>0</v>
      </c>
      <c r="K169" s="7">
        <f t="shared" si="51"/>
        <v>421343</v>
      </c>
    </row>
    <row r="170" spans="1:11" ht="15" customHeight="1">
      <c r="A170" s="25" t="s">
        <v>60</v>
      </c>
      <c r="B170" s="26"/>
      <c r="C170" s="27">
        <v>942156</v>
      </c>
      <c r="D170" s="27">
        <v>0</v>
      </c>
      <c r="E170" s="7">
        <f t="shared" si="49"/>
        <v>942156</v>
      </c>
      <c r="F170" s="28">
        <v>47800</v>
      </c>
      <c r="G170" s="28">
        <v>0</v>
      </c>
      <c r="H170" s="7">
        <f t="shared" si="50"/>
        <v>47800</v>
      </c>
      <c r="I170" s="7">
        <f t="shared" si="51"/>
        <v>989956</v>
      </c>
      <c r="J170" s="7">
        <f t="shared" si="51"/>
        <v>0</v>
      </c>
      <c r="K170" s="7">
        <f t="shared" si="51"/>
        <v>989956</v>
      </c>
    </row>
    <row r="171" spans="1:11" ht="15" customHeight="1">
      <c r="A171" s="25" t="s">
        <v>61</v>
      </c>
      <c r="B171" s="26"/>
      <c r="C171" s="27">
        <v>136395</v>
      </c>
      <c r="D171" s="27">
        <v>0</v>
      </c>
      <c r="E171" s="7">
        <f aca="true" t="shared" si="52" ref="E171:E185">SUM(C171:D171)</f>
        <v>136395</v>
      </c>
      <c r="F171" s="28">
        <v>7600</v>
      </c>
      <c r="G171" s="28">
        <v>0</v>
      </c>
      <c r="H171" s="7">
        <f aca="true" t="shared" si="53" ref="H171:H185">F171+G171</f>
        <v>7600</v>
      </c>
      <c r="I171" s="7">
        <f aca="true" t="shared" si="54" ref="I171:J185">C171+F171</f>
        <v>143995</v>
      </c>
      <c r="J171" s="7">
        <f aca="true" t="shared" si="55" ref="J171:J181">D171+G171</f>
        <v>0</v>
      </c>
      <c r="K171" s="7">
        <f aca="true" t="shared" si="56" ref="K171:K185">E171+H171</f>
        <v>143995</v>
      </c>
    </row>
    <row r="172" spans="1:11" ht="15" customHeight="1">
      <c r="A172" s="34" t="s">
        <v>49</v>
      </c>
      <c r="B172" s="30"/>
      <c r="C172" s="31">
        <v>275300</v>
      </c>
      <c r="D172" s="31"/>
      <c r="E172" s="32">
        <f t="shared" si="52"/>
        <v>275300</v>
      </c>
      <c r="F172" s="33">
        <v>10186</v>
      </c>
      <c r="G172" s="33">
        <v>0</v>
      </c>
      <c r="H172" s="32">
        <f t="shared" si="53"/>
        <v>10186</v>
      </c>
      <c r="I172" s="32">
        <f t="shared" si="54"/>
        <v>285486</v>
      </c>
      <c r="J172" s="32">
        <f t="shared" si="54"/>
        <v>0</v>
      </c>
      <c r="K172" s="32">
        <f t="shared" si="56"/>
        <v>285486</v>
      </c>
    </row>
    <row r="173" spans="1:11" ht="15" customHeight="1">
      <c r="A173" s="20">
        <v>80130</v>
      </c>
      <c r="B173" s="21" t="s">
        <v>80</v>
      </c>
      <c r="C173" s="22">
        <v>11045126</v>
      </c>
      <c r="D173" s="22">
        <v>0</v>
      </c>
      <c r="E173" s="23">
        <f t="shared" si="52"/>
        <v>11045126</v>
      </c>
      <c r="F173" s="24">
        <f>SUM(F174:F181)</f>
        <v>20000</v>
      </c>
      <c r="G173" s="24">
        <f>SUM(G174:G181)</f>
        <v>0</v>
      </c>
      <c r="H173" s="23">
        <f t="shared" si="53"/>
        <v>20000</v>
      </c>
      <c r="I173" s="23">
        <f t="shared" si="54"/>
        <v>11065126</v>
      </c>
      <c r="J173" s="23">
        <f t="shared" si="55"/>
        <v>0</v>
      </c>
      <c r="K173" s="23">
        <f t="shared" si="56"/>
        <v>11065126</v>
      </c>
    </row>
    <row r="174" spans="1:11" ht="15" customHeight="1">
      <c r="A174" s="25" t="s">
        <v>58</v>
      </c>
      <c r="B174" s="26"/>
      <c r="C174" s="27">
        <v>10880</v>
      </c>
      <c r="D174" s="27">
        <v>0</v>
      </c>
      <c r="E174" s="7">
        <f>SUM(C174:D174)</f>
        <v>10880</v>
      </c>
      <c r="F174" s="28">
        <v>-2480</v>
      </c>
      <c r="G174" s="28">
        <v>0</v>
      </c>
      <c r="H174" s="7">
        <f>F174+G174</f>
        <v>-2480</v>
      </c>
      <c r="I174" s="7">
        <f>C174+F174</f>
        <v>8400</v>
      </c>
      <c r="J174" s="7">
        <f>D174+G174</f>
        <v>0</v>
      </c>
      <c r="K174" s="7">
        <f>E174+H174</f>
        <v>8400</v>
      </c>
    </row>
    <row r="175" spans="1:11" ht="15" customHeight="1">
      <c r="A175" s="34" t="s">
        <v>59</v>
      </c>
      <c r="B175" s="30"/>
      <c r="C175" s="31">
        <v>6692660</v>
      </c>
      <c r="D175" s="31">
        <v>0</v>
      </c>
      <c r="E175" s="32">
        <f t="shared" si="52"/>
        <v>6692660</v>
      </c>
      <c r="F175" s="33">
        <v>4874</v>
      </c>
      <c r="G175" s="33">
        <v>0</v>
      </c>
      <c r="H175" s="32">
        <f t="shared" si="53"/>
        <v>4874</v>
      </c>
      <c r="I175" s="32">
        <f t="shared" si="54"/>
        <v>6697534</v>
      </c>
      <c r="J175" s="32">
        <f t="shared" si="55"/>
        <v>0</v>
      </c>
      <c r="K175" s="32">
        <f t="shared" si="56"/>
        <v>6697534</v>
      </c>
    </row>
    <row r="176" spans="1:11" ht="15" customHeight="1">
      <c r="A176" s="25" t="s">
        <v>44</v>
      </c>
      <c r="B176" s="26"/>
      <c r="C176" s="27">
        <v>581097</v>
      </c>
      <c r="D176" s="27">
        <v>0</v>
      </c>
      <c r="E176" s="7">
        <f t="shared" si="52"/>
        <v>581097</v>
      </c>
      <c r="F176" s="28">
        <v>-8394</v>
      </c>
      <c r="G176" s="28">
        <v>0</v>
      </c>
      <c r="H176" s="7">
        <f t="shared" si="53"/>
        <v>-8394</v>
      </c>
      <c r="I176" s="7">
        <f t="shared" si="54"/>
        <v>572703</v>
      </c>
      <c r="J176" s="7">
        <f t="shared" si="55"/>
        <v>0</v>
      </c>
      <c r="K176" s="7">
        <f t="shared" si="56"/>
        <v>572703</v>
      </c>
    </row>
    <row r="177" spans="1:11" ht="15" customHeight="1">
      <c r="A177" s="25" t="s">
        <v>60</v>
      </c>
      <c r="B177" s="26"/>
      <c r="C177" s="27">
        <v>1220634</v>
      </c>
      <c r="D177" s="27">
        <v>0</v>
      </c>
      <c r="E177" s="7">
        <f t="shared" si="52"/>
        <v>1220634</v>
      </c>
      <c r="F177" s="28">
        <v>4000</v>
      </c>
      <c r="G177" s="28">
        <v>0</v>
      </c>
      <c r="H177" s="7">
        <f t="shared" si="53"/>
        <v>4000</v>
      </c>
      <c r="I177" s="7">
        <f t="shared" si="54"/>
        <v>1224634</v>
      </c>
      <c r="J177" s="7">
        <f t="shared" si="55"/>
        <v>0</v>
      </c>
      <c r="K177" s="7">
        <f t="shared" si="56"/>
        <v>1224634</v>
      </c>
    </row>
    <row r="178" spans="1:11" ht="15" customHeight="1">
      <c r="A178" s="25" t="s">
        <v>61</v>
      </c>
      <c r="B178" s="26"/>
      <c r="C178" s="27">
        <v>155245</v>
      </c>
      <c r="D178" s="27">
        <v>0</v>
      </c>
      <c r="E178" s="7">
        <f t="shared" si="52"/>
        <v>155245</v>
      </c>
      <c r="F178" s="28">
        <v>2000</v>
      </c>
      <c r="G178" s="28">
        <v>0</v>
      </c>
      <c r="H178" s="7">
        <f t="shared" si="53"/>
        <v>2000</v>
      </c>
      <c r="I178" s="7">
        <f t="shared" si="54"/>
        <v>157245</v>
      </c>
      <c r="J178" s="7">
        <f t="shared" si="55"/>
        <v>0</v>
      </c>
      <c r="K178" s="7">
        <f t="shared" si="56"/>
        <v>157245</v>
      </c>
    </row>
    <row r="179" spans="1:11" ht="15" customHeight="1">
      <c r="A179" s="25" t="s">
        <v>49</v>
      </c>
      <c r="B179" s="26"/>
      <c r="C179" s="27">
        <v>195000</v>
      </c>
      <c r="D179" s="27">
        <v>0</v>
      </c>
      <c r="E179" s="7">
        <f t="shared" si="52"/>
        <v>195000</v>
      </c>
      <c r="F179" s="28">
        <v>5000</v>
      </c>
      <c r="G179" s="28">
        <v>0</v>
      </c>
      <c r="H179" s="7">
        <f t="shared" si="53"/>
        <v>5000</v>
      </c>
      <c r="I179" s="7">
        <f t="shared" si="54"/>
        <v>200000</v>
      </c>
      <c r="J179" s="7">
        <f t="shared" si="55"/>
        <v>0</v>
      </c>
      <c r="K179" s="7">
        <f t="shared" si="56"/>
        <v>200000</v>
      </c>
    </row>
    <row r="180" spans="1:11" ht="15" customHeight="1">
      <c r="A180" s="25" t="s">
        <v>39</v>
      </c>
      <c r="B180" s="26"/>
      <c r="C180" s="27">
        <v>13500</v>
      </c>
      <c r="D180" s="27">
        <v>0</v>
      </c>
      <c r="E180" s="7">
        <f t="shared" si="52"/>
        <v>13500</v>
      </c>
      <c r="F180" s="28">
        <v>18000</v>
      </c>
      <c r="G180" s="28">
        <v>0</v>
      </c>
      <c r="H180" s="7">
        <f t="shared" si="53"/>
        <v>18000</v>
      </c>
      <c r="I180" s="7">
        <f t="shared" si="54"/>
        <v>31500</v>
      </c>
      <c r="J180" s="7">
        <f t="shared" si="55"/>
        <v>0</v>
      </c>
      <c r="K180" s="7">
        <f t="shared" si="56"/>
        <v>31500</v>
      </c>
    </row>
    <row r="181" spans="1:11" ht="15" customHeight="1">
      <c r="A181" s="34" t="s">
        <v>64</v>
      </c>
      <c r="B181" s="30"/>
      <c r="C181" s="31">
        <v>10000</v>
      </c>
      <c r="D181" s="31">
        <v>0</v>
      </c>
      <c r="E181" s="32">
        <f t="shared" si="52"/>
        <v>10000</v>
      </c>
      <c r="F181" s="33">
        <v>-3000</v>
      </c>
      <c r="G181" s="33">
        <v>0</v>
      </c>
      <c r="H181" s="32">
        <f t="shared" si="53"/>
        <v>-3000</v>
      </c>
      <c r="I181" s="32">
        <f t="shared" si="54"/>
        <v>7000</v>
      </c>
      <c r="J181" s="32">
        <f t="shared" si="55"/>
        <v>0</v>
      </c>
      <c r="K181" s="32">
        <f t="shared" si="56"/>
        <v>7000</v>
      </c>
    </row>
    <row r="182" spans="1:11" ht="15" customHeight="1">
      <c r="A182" s="20">
        <v>80140</v>
      </c>
      <c r="B182" s="21" t="s">
        <v>86</v>
      </c>
      <c r="C182" s="22">
        <v>1612000</v>
      </c>
      <c r="D182" s="22">
        <v>0</v>
      </c>
      <c r="E182" s="23">
        <f t="shared" si="52"/>
        <v>1612000</v>
      </c>
      <c r="F182" s="22">
        <f>SUM(F183:F185)</f>
        <v>57510</v>
      </c>
      <c r="G182" s="22">
        <f>SUM(G183:G185)</f>
        <v>0</v>
      </c>
      <c r="H182" s="23">
        <f t="shared" si="53"/>
        <v>57510</v>
      </c>
      <c r="I182" s="23">
        <f t="shared" si="54"/>
        <v>1669510</v>
      </c>
      <c r="J182" s="23">
        <f t="shared" si="54"/>
        <v>0</v>
      </c>
      <c r="K182" s="23">
        <f t="shared" si="56"/>
        <v>1669510</v>
      </c>
    </row>
    <row r="183" spans="1:11" ht="15" customHeight="1">
      <c r="A183" s="25" t="s">
        <v>85</v>
      </c>
      <c r="B183" s="26"/>
      <c r="C183" s="27">
        <v>11000</v>
      </c>
      <c r="D183" s="27">
        <v>0</v>
      </c>
      <c r="E183" s="7">
        <f t="shared" si="52"/>
        <v>11000</v>
      </c>
      <c r="F183" s="27">
        <v>57510</v>
      </c>
      <c r="G183" s="27">
        <v>0</v>
      </c>
      <c r="H183" s="7">
        <f t="shared" si="53"/>
        <v>57510</v>
      </c>
      <c r="I183" s="7">
        <f t="shared" si="54"/>
        <v>68510</v>
      </c>
      <c r="J183" s="7">
        <f t="shared" si="54"/>
        <v>0</v>
      </c>
      <c r="K183" s="7">
        <f t="shared" si="56"/>
        <v>68510</v>
      </c>
    </row>
    <row r="184" spans="1:11" ht="15" customHeight="1">
      <c r="A184" s="25" t="s">
        <v>39</v>
      </c>
      <c r="B184" s="26"/>
      <c r="C184" s="27">
        <v>9000</v>
      </c>
      <c r="D184" s="27">
        <v>0</v>
      </c>
      <c r="E184" s="7">
        <f t="shared" si="52"/>
        <v>9000</v>
      </c>
      <c r="F184" s="27">
        <v>22700</v>
      </c>
      <c r="G184" s="27">
        <v>0</v>
      </c>
      <c r="H184" s="7">
        <f t="shared" si="53"/>
        <v>22700</v>
      </c>
      <c r="I184" s="7">
        <f t="shared" si="54"/>
        <v>31700</v>
      </c>
      <c r="J184" s="7">
        <f t="shared" si="54"/>
        <v>0</v>
      </c>
      <c r="K184" s="7">
        <f t="shared" si="56"/>
        <v>31700</v>
      </c>
    </row>
    <row r="185" spans="1:11" ht="15" customHeight="1">
      <c r="A185" s="34" t="s">
        <v>50</v>
      </c>
      <c r="B185" s="30"/>
      <c r="C185" s="31">
        <v>72700</v>
      </c>
      <c r="D185" s="31">
        <v>0</v>
      </c>
      <c r="E185" s="32">
        <f t="shared" si="52"/>
        <v>72700</v>
      </c>
      <c r="F185" s="31">
        <v>-22700</v>
      </c>
      <c r="G185" s="31">
        <v>0</v>
      </c>
      <c r="H185" s="32">
        <f t="shared" si="53"/>
        <v>-22700</v>
      </c>
      <c r="I185" s="32">
        <f t="shared" si="54"/>
        <v>50000</v>
      </c>
      <c r="J185" s="32">
        <f t="shared" si="54"/>
        <v>0</v>
      </c>
      <c r="K185" s="32">
        <f t="shared" si="56"/>
        <v>50000</v>
      </c>
    </row>
    <row r="186" spans="1:11" ht="15" customHeight="1">
      <c r="A186" s="20">
        <v>80146</v>
      </c>
      <c r="B186" s="21" t="s">
        <v>73</v>
      </c>
      <c r="C186" s="22">
        <v>196800</v>
      </c>
      <c r="D186" s="22">
        <v>0</v>
      </c>
      <c r="E186" s="23">
        <f>SUM(C186:D186)</f>
        <v>196800</v>
      </c>
      <c r="F186" s="22">
        <f>F187</f>
        <v>-2500</v>
      </c>
      <c r="G186" s="22">
        <f>G187</f>
        <v>0</v>
      </c>
      <c r="H186" s="23">
        <f>F186+G186</f>
        <v>-2500</v>
      </c>
      <c r="I186" s="23">
        <f aca="true" t="shared" si="57" ref="I186:K188">C186+F186</f>
        <v>194300</v>
      </c>
      <c r="J186" s="23">
        <f t="shared" si="57"/>
        <v>0</v>
      </c>
      <c r="K186" s="23">
        <f t="shared" si="57"/>
        <v>194300</v>
      </c>
    </row>
    <row r="187" spans="1:11" ht="15" customHeight="1">
      <c r="A187" s="34" t="s">
        <v>30</v>
      </c>
      <c r="B187" s="30"/>
      <c r="C187" s="31">
        <v>80100</v>
      </c>
      <c r="D187" s="31">
        <v>0</v>
      </c>
      <c r="E187" s="32">
        <f>SUM(C187:D187)</f>
        <v>80100</v>
      </c>
      <c r="F187" s="31">
        <v>-2500</v>
      </c>
      <c r="G187" s="31">
        <v>0</v>
      </c>
      <c r="H187" s="32">
        <f>F187+G187</f>
        <v>-2500</v>
      </c>
      <c r="I187" s="32">
        <f t="shared" si="57"/>
        <v>77600</v>
      </c>
      <c r="J187" s="32">
        <f t="shared" si="57"/>
        <v>0</v>
      </c>
      <c r="K187" s="32">
        <f t="shared" si="57"/>
        <v>77600</v>
      </c>
    </row>
    <row r="188" spans="1:11" ht="15" customHeight="1">
      <c r="A188" s="11" t="s">
        <v>101</v>
      </c>
      <c r="B188" s="12" t="s">
        <v>102</v>
      </c>
      <c r="C188" s="13">
        <v>80000</v>
      </c>
      <c r="D188" s="13">
        <v>32900</v>
      </c>
      <c r="E188" s="4">
        <f>SUM(C188:D188)</f>
        <v>112900</v>
      </c>
      <c r="F188" s="13">
        <f>F191</f>
        <v>0</v>
      </c>
      <c r="G188" s="13">
        <f>G191</f>
        <v>0</v>
      </c>
      <c r="H188" s="4">
        <f>F188+G188</f>
        <v>0</v>
      </c>
      <c r="I188" s="4">
        <f t="shared" si="57"/>
        <v>80000</v>
      </c>
      <c r="J188" s="4">
        <f t="shared" si="57"/>
        <v>32900</v>
      </c>
      <c r="K188" s="4">
        <f t="shared" si="57"/>
        <v>112900</v>
      </c>
    </row>
    <row r="189" spans="1:11" ht="15" customHeight="1">
      <c r="A189" s="14"/>
      <c r="B189" s="15" t="s">
        <v>16</v>
      </c>
      <c r="C189" s="16"/>
      <c r="D189" s="16"/>
      <c r="E189" s="6"/>
      <c r="F189" s="16"/>
      <c r="G189" s="16"/>
      <c r="H189" s="6"/>
      <c r="I189" s="6"/>
      <c r="J189" s="10"/>
      <c r="K189" s="6"/>
    </row>
    <row r="190" spans="1:11" ht="15" customHeight="1">
      <c r="A190" s="17"/>
      <c r="B190" s="18" t="s">
        <v>14</v>
      </c>
      <c r="C190" s="19">
        <v>0</v>
      </c>
      <c r="D190" s="19">
        <v>0</v>
      </c>
      <c r="E190" s="9">
        <f>SUM(C190:D190)</f>
        <v>0</v>
      </c>
      <c r="F190" s="19">
        <f>F193</f>
        <v>80000</v>
      </c>
      <c r="G190" s="19">
        <f>G193</f>
        <v>0</v>
      </c>
      <c r="H190" s="9">
        <f>F190+G190</f>
        <v>80000</v>
      </c>
      <c r="I190" s="9">
        <f aca="true" t="shared" si="58" ref="I190:K194">C190+F190</f>
        <v>80000</v>
      </c>
      <c r="J190" s="9">
        <f t="shared" si="58"/>
        <v>0</v>
      </c>
      <c r="K190" s="9">
        <f t="shared" si="58"/>
        <v>80000</v>
      </c>
    </row>
    <row r="191" spans="1:11" ht="15" customHeight="1">
      <c r="A191" s="36" t="s">
        <v>103</v>
      </c>
      <c r="B191" s="21" t="s">
        <v>36</v>
      </c>
      <c r="C191" s="22">
        <v>80000</v>
      </c>
      <c r="D191" s="22">
        <v>0</v>
      </c>
      <c r="E191" s="23">
        <f>SUM(C191:D191)</f>
        <v>80000</v>
      </c>
      <c r="F191" s="22">
        <f>SUM(F192:F193)</f>
        <v>0</v>
      </c>
      <c r="G191" s="22">
        <f>SUM(G192:G193)</f>
        <v>0</v>
      </c>
      <c r="H191" s="23">
        <f>F191+G191</f>
        <v>0</v>
      </c>
      <c r="I191" s="23">
        <f t="shared" si="58"/>
        <v>80000</v>
      </c>
      <c r="J191" s="23">
        <f t="shared" si="58"/>
        <v>0</v>
      </c>
      <c r="K191" s="23">
        <f t="shared" si="58"/>
        <v>80000</v>
      </c>
    </row>
    <row r="192" spans="1:11" ht="15" customHeight="1">
      <c r="A192" s="25" t="s">
        <v>104</v>
      </c>
      <c r="B192" s="26"/>
      <c r="C192" s="27">
        <v>80000</v>
      </c>
      <c r="D192" s="27">
        <v>0</v>
      </c>
      <c r="E192" s="7">
        <f>SUM(C192:D192)</f>
        <v>80000</v>
      </c>
      <c r="F192" s="27">
        <v>-80000</v>
      </c>
      <c r="G192" s="27">
        <v>0</v>
      </c>
      <c r="H192" s="7">
        <f>F192+G192</f>
        <v>-80000</v>
      </c>
      <c r="I192" s="7">
        <f t="shared" si="58"/>
        <v>0</v>
      </c>
      <c r="J192" s="7">
        <f t="shared" si="58"/>
        <v>0</v>
      </c>
      <c r="K192" s="7">
        <f t="shared" si="58"/>
        <v>0</v>
      </c>
    </row>
    <row r="193" spans="1:11" ht="15" customHeight="1">
      <c r="A193" s="25" t="s">
        <v>105</v>
      </c>
      <c r="B193" s="26"/>
      <c r="C193" s="27">
        <v>0</v>
      </c>
      <c r="D193" s="27">
        <v>0</v>
      </c>
      <c r="E193" s="7">
        <f>SUM(C193:D193)</f>
        <v>0</v>
      </c>
      <c r="F193" s="27">
        <v>80000</v>
      </c>
      <c r="G193" s="27">
        <v>0</v>
      </c>
      <c r="H193" s="7">
        <f>F193+G193</f>
        <v>80000</v>
      </c>
      <c r="I193" s="7">
        <f t="shared" si="58"/>
        <v>80000</v>
      </c>
      <c r="J193" s="7">
        <f t="shared" si="58"/>
        <v>0</v>
      </c>
      <c r="K193" s="7">
        <f t="shared" si="58"/>
        <v>80000</v>
      </c>
    </row>
    <row r="194" spans="1:11" ht="15" customHeight="1">
      <c r="A194" s="11" t="s">
        <v>31</v>
      </c>
      <c r="B194" s="12" t="s">
        <v>32</v>
      </c>
      <c r="C194" s="13">
        <v>885000</v>
      </c>
      <c r="D194" s="13">
        <v>5390315</v>
      </c>
      <c r="E194" s="4">
        <f>SUM(C194:D194)</f>
        <v>6275315</v>
      </c>
      <c r="F194" s="13">
        <f>F197+F211+F218+F225+F236</f>
        <v>389000</v>
      </c>
      <c r="G194" s="13">
        <f>G197+G211+G218+G225+G236</f>
        <v>0</v>
      </c>
      <c r="H194" s="4">
        <f>F194+G194</f>
        <v>389000</v>
      </c>
      <c r="I194" s="4">
        <f t="shared" si="58"/>
        <v>1274000</v>
      </c>
      <c r="J194" s="4">
        <f t="shared" si="58"/>
        <v>5390315</v>
      </c>
      <c r="K194" s="4">
        <f t="shared" si="58"/>
        <v>6664315</v>
      </c>
    </row>
    <row r="195" spans="1:11" ht="15" customHeight="1">
      <c r="A195" s="14"/>
      <c r="B195" s="15" t="s">
        <v>16</v>
      </c>
      <c r="C195" s="16"/>
      <c r="D195" s="16"/>
      <c r="E195" s="6"/>
      <c r="F195" s="16"/>
      <c r="G195" s="16"/>
      <c r="H195" s="6"/>
      <c r="I195" s="6"/>
      <c r="J195" s="6"/>
      <c r="K195" s="6"/>
    </row>
    <row r="196" spans="1:11" ht="15" customHeight="1">
      <c r="A196" s="17"/>
      <c r="B196" s="18" t="s">
        <v>14</v>
      </c>
      <c r="C196" s="19">
        <v>0</v>
      </c>
      <c r="D196" s="19">
        <v>0</v>
      </c>
      <c r="E196" s="9">
        <f aca="true" t="shared" si="59" ref="E196:E224">SUM(C196:D196)</f>
        <v>0</v>
      </c>
      <c r="F196" s="19">
        <v>0</v>
      </c>
      <c r="G196" s="19">
        <v>0</v>
      </c>
      <c r="H196" s="9">
        <f aca="true" t="shared" si="60" ref="H196:H224">F196+G196</f>
        <v>0</v>
      </c>
      <c r="I196" s="9">
        <f aca="true" t="shared" si="61" ref="I196:I224">C196+F196</f>
        <v>0</v>
      </c>
      <c r="J196" s="9">
        <f aca="true" t="shared" si="62" ref="J196:J224">D196+G196</f>
        <v>0</v>
      </c>
      <c r="K196" s="9">
        <f>E196+H196</f>
        <v>0</v>
      </c>
    </row>
    <row r="197" spans="1:11" ht="15" customHeight="1">
      <c r="A197" s="20">
        <v>85301</v>
      </c>
      <c r="B197" s="21" t="s">
        <v>87</v>
      </c>
      <c r="C197" s="22">
        <v>172000</v>
      </c>
      <c r="D197" s="22">
        <v>1937975</v>
      </c>
      <c r="E197" s="23">
        <f t="shared" si="59"/>
        <v>2109975</v>
      </c>
      <c r="F197" s="22">
        <f>SUM(F198:F210)</f>
        <v>322928</v>
      </c>
      <c r="G197" s="22">
        <f>SUM(G198:G210)</f>
        <v>0</v>
      </c>
      <c r="H197" s="23">
        <f t="shared" si="60"/>
        <v>322928</v>
      </c>
      <c r="I197" s="23">
        <f t="shared" si="61"/>
        <v>494928</v>
      </c>
      <c r="J197" s="23">
        <f t="shared" si="62"/>
        <v>1937975</v>
      </c>
      <c r="K197" s="23">
        <f>E197+H197</f>
        <v>2432903</v>
      </c>
    </row>
    <row r="198" spans="1:11" ht="15" customHeight="1">
      <c r="A198" s="25" t="s">
        <v>58</v>
      </c>
      <c r="B198" s="26"/>
      <c r="C198" s="27">
        <v>0</v>
      </c>
      <c r="D198" s="27">
        <v>4560</v>
      </c>
      <c r="E198" s="7">
        <f t="shared" si="59"/>
        <v>4560</v>
      </c>
      <c r="F198" s="27"/>
      <c r="G198" s="27">
        <v>0</v>
      </c>
      <c r="H198" s="7">
        <f t="shared" si="60"/>
        <v>0</v>
      </c>
      <c r="I198" s="7">
        <f t="shared" si="61"/>
        <v>0</v>
      </c>
      <c r="J198" s="7">
        <f t="shared" si="62"/>
        <v>4560</v>
      </c>
      <c r="K198" s="7">
        <f aca="true" t="shared" si="63" ref="K198:K224">E198+H198</f>
        <v>4560</v>
      </c>
    </row>
    <row r="199" spans="1:11" ht="15" customHeight="1">
      <c r="A199" s="25" t="s">
        <v>59</v>
      </c>
      <c r="B199" s="26"/>
      <c r="C199" s="27">
        <v>0</v>
      </c>
      <c r="D199" s="27">
        <v>1253660</v>
      </c>
      <c r="E199" s="7">
        <f t="shared" si="59"/>
        <v>1253660</v>
      </c>
      <c r="F199" s="27">
        <v>247000</v>
      </c>
      <c r="G199" s="27">
        <v>-19074</v>
      </c>
      <c r="H199" s="7">
        <f t="shared" si="60"/>
        <v>227926</v>
      </c>
      <c r="I199" s="7">
        <f t="shared" si="61"/>
        <v>247000</v>
      </c>
      <c r="J199" s="7">
        <f t="shared" si="62"/>
        <v>1234586</v>
      </c>
      <c r="K199" s="7">
        <f t="shared" si="63"/>
        <v>1481586</v>
      </c>
    </row>
    <row r="200" spans="1:11" ht="15" customHeight="1">
      <c r="A200" s="25" t="s">
        <v>44</v>
      </c>
      <c r="B200" s="26"/>
      <c r="C200" s="27">
        <v>0</v>
      </c>
      <c r="D200" s="27">
        <v>74130</v>
      </c>
      <c r="E200" s="7">
        <f t="shared" si="59"/>
        <v>74130</v>
      </c>
      <c r="F200" s="27"/>
      <c r="G200" s="27">
        <v>38944</v>
      </c>
      <c r="H200" s="7">
        <f t="shared" si="60"/>
        <v>38944</v>
      </c>
      <c r="I200" s="7">
        <f t="shared" si="61"/>
        <v>0</v>
      </c>
      <c r="J200" s="7">
        <f t="shared" si="62"/>
        <v>113074</v>
      </c>
      <c r="K200" s="7">
        <f t="shared" si="63"/>
        <v>113074</v>
      </c>
    </row>
    <row r="201" spans="1:11" ht="15" customHeight="1">
      <c r="A201" s="25" t="s">
        <v>60</v>
      </c>
      <c r="B201" s="26"/>
      <c r="C201" s="27">
        <v>0</v>
      </c>
      <c r="D201" s="27">
        <v>212510</v>
      </c>
      <c r="E201" s="7">
        <f t="shared" si="59"/>
        <v>212510</v>
      </c>
      <c r="F201" s="27">
        <v>32828</v>
      </c>
      <c r="G201" s="27"/>
      <c r="H201" s="7">
        <f t="shared" si="60"/>
        <v>32828</v>
      </c>
      <c r="I201" s="7">
        <f t="shared" si="61"/>
        <v>32828</v>
      </c>
      <c r="J201" s="7">
        <f t="shared" si="62"/>
        <v>212510</v>
      </c>
      <c r="K201" s="7">
        <f t="shared" si="63"/>
        <v>245338</v>
      </c>
    </row>
    <row r="202" spans="1:11" ht="15" customHeight="1">
      <c r="A202" s="25" t="s">
        <v>61</v>
      </c>
      <c r="B202" s="26"/>
      <c r="C202" s="27">
        <v>0</v>
      </c>
      <c r="D202" s="27">
        <v>28420</v>
      </c>
      <c r="E202" s="7">
        <f t="shared" si="59"/>
        <v>28420</v>
      </c>
      <c r="F202" s="27">
        <v>5100</v>
      </c>
      <c r="G202" s="27"/>
      <c r="H202" s="7">
        <f t="shared" si="60"/>
        <v>5100</v>
      </c>
      <c r="I202" s="7">
        <f t="shared" si="61"/>
        <v>5100</v>
      </c>
      <c r="J202" s="7">
        <f t="shared" si="62"/>
        <v>28420</v>
      </c>
      <c r="K202" s="7">
        <f t="shared" si="63"/>
        <v>33520</v>
      </c>
    </row>
    <row r="203" spans="1:11" ht="15" customHeight="1">
      <c r="A203" s="25" t="s">
        <v>24</v>
      </c>
      <c r="B203" s="26"/>
      <c r="C203" s="27">
        <v>0</v>
      </c>
      <c r="D203" s="27">
        <v>65700</v>
      </c>
      <c r="E203" s="7">
        <f aca="true" t="shared" si="64" ref="E203:E209">SUM(C203:D203)</f>
        <v>65700</v>
      </c>
      <c r="F203" s="27">
        <v>8000</v>
      </c>
      <c r="G203" s="27">
        <v>-10000</v>
      </c>
      <c r="H203" s="7">
        <f aca="true" t="shared" si="65" ref="H203:H209">F203+G203</f>
        <v>-2000</v>
      </c>
      <c r="I203" s="7">
        <f aca="true" t="shared" si="66" ref="I203:K209">C203+F203</f>
        <v>8000</v>
      </c>
      <c r="J203" s="7">
        <f t="shared" si="66"/>
        <v>55700</v>
      </c>
      <c r="K203" s="7">
        <f t="shared" si="66"/>
        <v>63700</v>
      </c>
    </row>
    <row r="204" spans="1:11" ht="15" customHeight="1">
      <c r="A204" s="34" t="s">
        <v>48</v>
      </c>
      <c r="B204" s="30"/>
      <c r="C204" s="31">
        <v>0</v>
      </c>
      <c r="D204" s="31">
        <v>85390</v>
      </c>
      <c r="E204" s="32">
        <f t="shared" si="64"/>
        <v>85390</v>
      </c>
      <c r="F204" s="31">
        <v>10000</v>
      </c>
      <c r="G204" s="31">
        <v>0</v>
      </c>
      <c r="H204" s="32">
        <f t="shared" si="65"/>
        <v>10000</v>
      </c>
      <c r="I204" s="32">
        <f t="shared" si="66"/>
        <v>10000</v>
      </c>
      <c r="J204" s="32">
        <f t="shared" si="66"/>
        <v>85390</v>
      </c>
      <c r="K204" s="32">
        <f t="shared" si="66"/>
        <v>95390</v>
      </c>
    </row>
    <row r="205" spans="1:11" ht="15" customHeight="1">
      <c r="A205" s="25" t="s">
        <v>99</v>
      </c>
      <c r="B205" s="26"/>
      <c r="C205" s="27">
        <v>0</v>
      </c>
      <c r="D205" s="27">
        <v>6000</v>
      </c>
      <c r="E205" s="7">
        <f t="shared" si="64"/>
        <v>6000</v>
      </c>
      <c r="F205" s="27">
        <v>3000</v>
      </c>
      <c r="G205" s="27"/>
      <c r="H205" s="23">
        <f t="shared" si="65"/>
        <v>3000</v>
      </c>
      <c r="I205" s="23">
        <f t="shared" si="66"/>
        <v>3000</v>
      </c>
      <c r="J205" s="23">
        <f t="shared" si="66"/>
        <v>6000</v>
      </c>
      <c r="K205" s="23">
        <f t="shared" si="66"/>
        <v>9000</v>
      </c>
    </row>
    <row r="206" spans="1:11" ht="15" customHeight="1">
      <c r="A206" s="25" t="s">
        <v>49</v>
      </c>
      <c r="B206" s="26"/>
      <c r="C206" s="27">
        <v>0</v>
      </c>
      <c r="D206" s="27">
        <v>33060</v>
      </c>
      <c r="E206" s="7">
        <f t="shared" si="64"/>
        <v>33060</v>
      </c>
      <c r="F206" s="27">
        <v>10000</v>
      </c>
      <c r="G206" s="27">
        <v>-280</v>
      </c>
      <c r="H206" s="7">
        <f t="shared" si="65"/>
        <v>9720</v>
      </c>
      <c r="I206" s="7">
        <f t="shared" si="66"/>
        <v>10000</v>
      </c>
      <c r="J206" s="7">
        <f t="shared" si="66"/>
        <v>32780</v>
      </c>
      <c r="K206" s="7">
        <f t="shared" si="66"/>
        <v>42780</v>
      </c>
    </row>
    <row r="207" spans="1:11" ht="15" customHeight="1">
      <c r="A207" s="25" t="s">
        <v>39</v>
      </c>
      <c r="B207" s="26"/>
      <c r="C207" s="27">
        <v>0</v>
      </c>
      <c r="D207" s="27">
        <v>12500</v>
      </c>
      <c r="E207" s="7">
        <f t="shared" si="64"/>
        <v>12500</v>
      </c>
      <c r="F207" s="27"/>
      <c r="G207" s="27">
        <v>-10000</v>
      </c>
      <c r="H207" s="7">
        <f t="shared" si="65"/>
        <v>-10000</v>
      </c>
      <c r="I207" s="7">
        <f t="shared" si="66"/>
        <v>0</v>
      </c>
      <c r="J207" s="7">
        <f t="shared" si="66"/>
        <v>2500</v>
      </c>
      <c r="K207" s="7">
        <f t="shared" si="66"/>
        <v>2500</v>
      </c>
    </row>
    <row r="208" spans="1:11" ht="15" customHeight="1">
      <c r="A208" s="25" t="s">
        <v>30</v>
      </c>
      <c r="B208" s="26"/>
      <c r="C208" s="27">
        <v>17000</v>
      </c>
      <c r="D208" s="27">
        <v>20000</v>
      </c>
      <c r="E208" s="7">
        <f t="shared" si="64"/>
        <v>37000</v>
      </c>
      <c r="F208" s="27">
        <v>2000</v>
      </c>
      <c r="G208" s="27">
        <v>280</v>
      </c>
      <c r="H208" s="7">
        <f t="shared" si="65"/>
        <v>2280</v>
      </c>
      <c r="I208" s="7">
        <f t="shared" si="66"/>
        <v>19000</v>
      </c>
      <c r="J208" s="7">
        <f t="shared" si="66"/>
        <v>20280</v>
      </c>
      <c r="K208" s="7">
        <f t="shared" si="66"/>
        <v>39280</v>
      </c>
    </row>
    <row r="209" spans="1:11" ht="15" customHeight="1">
      <c r="A209" s="25" t="s">
        <v>88</v>
      </c>
      <c r="B209" s="26"/>
      <c r="C209" s="27">
        <v>0</v>
      </c>
      <c r="D209" s="27">
        <v>500</v>
      </c>
      <c r="E209" s="7">
        <f t="shared" si="64"/>
        <v>500</v>
      </c>
      <c r="F209" s="27"/>
      <c r="G209" s="27">
        <v>130</v>
      </c>
      <c r="H209" s="7">
        <f t="shared" si="65"/>
        <v>130</v>
      </c>
      <c r="I209" s="7">
        <f t="shared" si="66"/>
        <v>0</v>
      </c>
      <c r="J209" s="7">
        <f t="shared" si="66"/>
        <v>630</v>
      </c>
      <c r="K209" s="7">
        <f t="shared" si="66"/>
        <v>630</v>
      </c>
    </row>
    <row r="210" spans="1:11" ht="15" customHeight="1">
      <c r="A210" s="34" t="s">
        <v>50</v>
      </c>
      <c r="B210" s="30"/>
      <c r="C210" s="31">
        <v>0</v>
      </c>
      <c r="D210" s="31">
        <v>40810</v>
      </c>
      <c r="E210" s="32">
        <f t="shared" si="59"/>
        <v>40810</v>
      </c>
      <c r="F210" s="31">
        <v>5000</v>
      </c>
      <c r="G210" s="31">
        <v>0</v>
      </c>
      <c r="H210" s="32">
        <f t="shared" si="60"/>
        <v>5000</v>
      </c>
      <c r="I210" s="32">
        <f t="shared" si="61"/>
        <v>5000</v>
      </c>
      <c r="J210" s="32">
        <f t="shared" si="62"/>
        <v>40810</v>
      </c>
      <c r="K210" s="32">
        <f t="shared" si="63"/>
        <v>45810</v>
      </c>
    </row>
    <row r="211" spans="1:11" ht="15" customHeight="1">
      <c r="A211" s="20">
        <v>85302</v>
      </c>
      <c r="B211" s="21" t="s">
        <v>47</v>
      </c>
      <c r="C211" s="22">
        <v>640000</v>
      </c>
      <c r="D211" s="22">
        <v>1680840</v>
      </c>
      <c r="E211" s="23">
        <f t="shared" si="59"/>
        <v>2320840</v>
      </c>
      <c r="F211" s="22">
        <f>SUM(F212:F217)</f>
        <v>0</v>
      </c>
      <c r="G211" s="22">
        <f>SUM(G212:G217)</f>
        <v>0</v>
      </c>
      <c r="H211" s="23">
        <f t="shared" si="60"/>
        <v>0</v>
      </c>
      <c r="I211" s="23">
        <f t="shared" si="61"/>
        <v>640000</v>
      </c>
      <c r="J211" s="23">
        <f t="shared" si="62"/>
        <v>1680840</v>
      </c>
      <c r="K211" s="23">
        <f t="shared" si="63"/>
        <v>2320840</v>
      </c>
    </row>
    <row r="212" spans="1:11" ht="15" customHeight="1">
      <c r="A212" s="25" t="s">
        <v>44</v>
      </c>
      <c r="B212" s="26"/>
      <c r="C212" s="27">
        <v>0</v>
      </c>
      <c r="D212" s="27">
        <v>102000</v>
      </c>
      <c r="E212" s="7">
        <f t="shared" si="59"/>
        <v>102000</v>
      </c>
      <c r="F212" s="27">
        <v>0</v>
      </c>
      <c r="G212" s="27">
        <v>-196</v>
      </c>
      <c r="H212" s="7">
        <f t="shared" si="60"/>
        <v>-196</v>
      </c>
      <c r="I212" s="7">
        <f t="shared" si="61"/>
        <v>0</v>
      </c>
      <c r="J212" s="7">
        <f t="shared" si="62"/>
        <v>101804</v>
      </c>
      <c r="K212" s="7">
        <f t="shared" si="63"/>
        <v>101804</v>
      </c>
    </row>
    <row r="213" spans="1:11" ht="15" customHeight="1">
      <c r="A213" s="25" t="s">
        <v>48</v>
      </c>
      <c r="B213" s="26"/>
      <c r="C213" s="27">
        <v>37700</v>
      </c>
      <c r="D213" s="27">
        <v>160540</v>
      </c>
      <c r="E213" s="7">
        <f t="shared" si="59"/>
        <v>198240</v>
      </c>
      <c r="F213" s="27">
        <v>0</v>
      </c>
      <c r="G213" s="27">
        <v>-7011</v>
      </c>
      <c r="H213" s="7">
        <f t="shared" si="60"/>
        <v>-7011</v>
      </c>
      <c r="I213" s="7">
        <f t="shared" si="61"/>
        <v>37700</v>
      </c>
      <c r="J213" s="7">
        <f t="shared" si="62"/>
        <v>153529</v>
      </c>
      <c r="K213" s="7">
        <f t="shared" si="63"/>
        <v>191229</v>
      </c>
    </row>
    <row r="214" spans="1:11" ht="15" customHeight="1">
      <c r="A214" s="25" t="s">
        <v>49</v>
      </c>
      <c r="B214" s="26"/>
      <c r="C214" s="27">
        <v>40500</v>
      </c>
      <c r="D214" s="27">
        <v>167500</v>
      </c>
      <c r="E214" s="7">
        <f t="shared" si="59"/>
        <v>208000</v>
      </c>
      <c r="F214" s="27">
        <v>0</v>
      </c>
      <c r="G214" s="27">
        <v>-12256</v>
      </c>
      <c r="H214" s="7">
        <f t="shared" si="60"/>
        <v>-12256</v>
      </c>
      <c r="I214" s="7">
        <f t="shared" si="61"/>
        <v>40500</v>
      </c>
      <c r="J214" s="7">
        <f t="shared" si="62"/>
        <v>155244</v>
      </c>
      <c r="K214" s="7">
        <f t="shared" si="63"/>
        <v>195744</v>
      </c>
    </row>
    <row r="215" spans="1:11" ht="15" customHeight="1">
      <c r="A215" s="25" t="s">
        <v>50</v>
      </c>
      <c r="B215" s="26"/>
      <c r="C215" s="27">
        <v>15000</v>
      </c>
      <c r="D215" s="27">
        <v>37000</v>
      </c>
      <c r="E215" s="7">
        <f t="shared" si="59"/>
        <v>52000</v>
      </c>
      <c r="F215" s="27">
        <v>0</v>
      </c>
      <c r="G215" s="27">
        <v>-1000</v>
      </c>
      <c r="H215" s="7">
        <f t="shared" si="60"/>
        <v>-1000</v>
      </c>
      <c r="I215" s="7">
        <f t="shared" si="61"/>
        <v>15000</v>
      </c>
      <c r="J215" s="7">
        <f t="shared" si="62"/>
        <v>36000</v>
      </c>
      <c r="K215" s="7">
        <f t="shared" si="63"/>
        <v>51000</v>
      </c>
    </row>
    <row r="216" spans="1:11" ht="15" customHeight="1">
      <c r="A216" s="25" t="s">
        <v>51</v>
      </c>
      <c r="B216" s="26"/>
      <c r="C216" s="27">
        <v>4000</v>
      </c>
      <c r="D216" s="27">
        <v>9600</v>
      </c>
      <c r="E216" s="7">
        <f t="shared" si="59"/>
        <v>13600</v>
      </c>
      <c r="F216" s="27">
        <v>0</v>
      </c>
      <c r="G216" s="27">
        <v>7011</v>
      </c>
      <c r="H216" s="7">
        <f t="shared" si="60"/>
        <v>7011</v>
      </c>
      <c r="I216" s="7">
        <f t="shared" si="61"/>
        <v>4000</v>
      </c>
      <c r="J216" s="7">
        <f t="shared" si="62"/>
        <v>16611</v>
      </c>
      <c r="K216" s="7">
        <f t="shared" si="63"/>
        <v>20611</v>
      </c>
    </row>
    <row r="217" spans="1:11" ht="15" customHeight="1">
      <c r="A217" s="34" t="s">
        <v>52</v>
      </c>
      <c r="B217" s="30"/>
      <c r="C217" s="31">
        <v>0</v>
      </c>
      <c r="D217" s="31">
        <v>0</v>
      </c>
      <c r="E217" s="32">
        <f t="shared" si="59"/>
        <v>0</v>
      </c>
      <c r="F217" s="31">
        <v>0</v>
      </c>
      <c r="G217" s="31">
        <v>13452</v>
      </c>
      <c r="H217" s="32">
        <f t="shared" si="60"/>
        <v>13452</v>
      </c>
      <c r="I217" s="32">
        <f t="shared" si="61"/>
        <v>0</v>
      </c>
      <c r="J217" s="32">
        <f t="shared" si="62"/>
        <v>13452</v>
      </c>
      <c r="K217" s="32">
        <f t="shared" si="63"/>
        <v>13452</v>
      </c>
    </row>
    <row r="218" spans="1:11" ht="15" customHeight="1">
      <c r="A218" s="20">
        <v>85321</v>
      </c>
      <c r="B218" s="21" t="s">
        <v>100</v>
      </c>
      <c r="C218" s="22">
        <v>0</v>
      </c>
      <c r="D218" s="22">
        <v>95600</v>
      </c>
      <c r="E218" s="23">
        <f t="shared" si="59"/>
        <v>95600</v>
      </c>
      <c r="F218" s="22">
        <f>SUM(F219:F224)</f>
        <v>30000</v>
      </c>
      <c r="G218" s="22">
        <f>SUM(G219:G224)</f>
        <v>0</v>
      </c>
      <c r="H218" s="23">
        <f t="shared" si="60"/>
        <v>30000</v>
      </c>
      <c r="I218" s="23">
        <f t="shared" si="61"/>
        <v>30000</v>
      </c>
      <c r="J218" s="23">
        <f t="shared" si="62"/>
        <v>95600</v>
      </c>
      <c r="K218" s="23">
        <f t="shared" si="63"/>
        <v>125600</v>
      </c>
    </row>
    <row r="219" spans="1:11" ht="15" customHeight="1">
      <c r="A219" s="25" t="s">
        <v>59</v>
      </c>
      <c r="B219" s="26"/>
      <c r="C219" s="27">
        <v>0</v>
      </c>
      <c r="D219" s="27">
        <v>54200</v>
      </c>
      <c r="E219" s="7">
        <f t="shared" si="59"/>
        <v>54200</v>
      </c>
      <c r="F219" s="27">
        <v>20000</v>
      </c>
      <c r="G219" s="27">
        <v>0</v>
      </c>
      <c r="H219" s="7">
        <f t="shared" si="60"/>
        <v>20000</v>
      </c>
      <c r="I219" s="7">
        <f t="shared" si="61"/>
        <v>20000</v>
      </c>
      <c r="J219" s="7">
        <f t="shared" si="62"/>
        <v>54200</v>
      </c>
      <c r="K219" s="7">
        <f t="shared" si="63"/>
        <v>74200</v>
      </c>
    </row>
    <row r="220" spans="1:11" ht="15" customHeight="1">
      <c r="A220" s="25" t="s">
        <v>44</v>
      </c>
      <c r="B220" s="26"/>
      <c r="C220" s="27">
        <v>0</v>
      </c>
      <c r="D220" s="27">
        <v>2500</v>
      </c>
      <c r="E220" s="7">
        <f t="shared" si="59"/>
        <v>2500</v>
      </c>
      <c r="F220" s="27">
        <v>2965</v>
      </c>
      <c r="G220" s="27">
        <v>0</v>
      </c>
      <c r="H220" s="7">
        <f t="shared" si="60"/>
        <v>2965</v>
      </c>
      <c r="I220" s="7">
        <f t="shared" si="61"/>
        <v>2965</v>
      </c>
      <c r="J220" s="7">
        <f t="shared" si="62"/>
        <v>2500</v>
      </c>
      <c r="K220" s="7">
        <f t="shared" si="63"/>
        <v>5465</v>
      </c>
    </row>
    <row r="221" spans="1:11" ht="15" customHeight="1">
      <c r="A221" s="25" t="s">
        <v>60</v>
      </c>
      <c r="B221" s="26"/>
      <c r="C221" s="27">
        <v>0</v>
      </c>
      <c r="D221" s="27">
        <v>9000</v>
      </c>
      <c r="E221" s="7">
        <f t="shared" si="59"/>
        <v>9000</v>
      </c>
      <c r="F221" s="27">
        <v>4000</v>
      </c>
      <c r="G221" s="27">
        <v>0</v>
      </c>
      <c r="H221" s="7">
        <f t="shared" si="60"/>
        <v>4000</v>
      </c>
      <c r="I221" s="7">
        <f t="shared" si="61"/>
        <v>4000</v>
      </c>
      <c r="J221" s="7">
        <f t="shared" si="62"/>
        <v>9000</v>
      </c>
      <c r="K221" s="7">
        <f t="shared" si="63"/>
        <v>13000</v>
      </c>
    </row>
    <row r="222" spans="1:11" ht="15" customHeight="1">
      <c r="A222" s="25" t="s">
        <v>61</v>
      </c>
      <c r="B222" s="26"/>
      <c r="C222" s="27">
        <v>0</v>
      </c>
      <c r="D222" s="27">
        <v>1200</v>
      </c>
      <c r="E222" s="7">
        <f t="shared" si="59"/>
        <v>1200</v>
      </c>
      <c r="F222" s="27">
        <v>700</v>
      </c>
      <c r="G222" s="27">
        <v>0</v>
      </c>
      <c r="H222" s="7">
        <f t="shared" si="60"/>
        <v>700</v>
      </c>
      <c r="I222" s="7">
        <f t="shared" si="61"/>
        <v>700</v>
      </c>
      <c r="J222" s="7">
        <f t="shared" si="62"/>
        <v>1200</v>
      </c>
      <c r="K222" s="7">
        <f t="shared" si="63"/>
        <v>1900</v>
      </c>
    </row>
    <row r="223" spans="1:11" ht="15" customHeight="1">
      <c r="A223" s="25" t="s">
        <v>30</v>
      </c>
      <c r="B223" s="26"/>
      <c r="C223" s="27">
        <v>0</v>
      </c>
      <c r="D223" s="27">
        <v>21000</v>
      </c>
      <c r="E223" s="7">
        <f t="shared" si="59"/>
        <v>21000</v>
      </c>
      <c r="F223" s="27">
        <v>1100</v>
      </c>
      <c r="G223" s="27">
        <v>0</v>
      </c>
      <c r="H223" s="7">
        <f t="shared" si="60"/>
        <v>1100</v>
      </c>
      <c r="I223" s="7">
        <f t="shared" si="61"/>
        <v>1100</v>
      </c>
      <c r="J223" s="7">
        <f t="shared" si="62"/>
        <v>21000</v>
      </c>
      <c r="K223" s="7">
        <f t="shared" si="63"/>
        <v>22100</v>
      </c>
    </row>
    <row r="224" spans="1:11" ht="15" customHeight="1">
      <c r="A224" s="34" t="s">
        <v>50</v>
      </c>
      <c r="B224" s="30"/>
      <c r="C224" s="31">
        <v>0</v>
      </c>
      <c r="D224" s="31">
        <v>1200</v>
      </c>
      <c r="E224" s="32">
        <f t="shared" si="59"/>
        <v>1200</v>
      </c>
      <c r="F224" s="31">
        <v>1235</v>
      </c>
      <c r="G224" s="31">
        <v>0</v>
      </c>
      <c r="H224" s="32">
        <f t="shared" si="60"/>
        <v>1235</v>
      </c>
      <c r="I224" s="32">
        <f t="shared" si="61"/>
        <v>1235</v>
      </c>
      <c r="J224" s="32">
        <f t="shared" si="62"/>
        <v>1200</v>
      </c>
      <c r="K224" s="32">
        <f t="shared" si="63"/>
        <v>2435</v>
      </c>
    </row>
    <row r="225" spans="1:11" ht="15" customHeight="1">
      <c r="A225" s="20">
        <v>85326</v>
      </c>
      <c r="B225" s="21" t="s">
        <v>98</v>
      </c>
      <c r="C225" s="22">
        <v>0</v>
      </c>
      <c r="D225" s="22">
        <v>188100</v>
      </c>
      <c r="E225" s="23">
        <f aca="true" t="shared" si="67" ref="E225:E235">SUM(C225:D225)</f>
        <v>188100</v>
      </c>
      <c r="F225" s="22">
        <f>SUM(F226:F235)</f>
        <v>33000</v>
      </c>
      <c r="G225" s="22">
        <f>SUM(G226:G235)</f>
        <v>0</v>
      </c>
      <c r="H225" s="23">
        <f aca="true" t="shared" si="68" ref="H225:H235">F225+G225</f>
        <v>33000</v>
      </c>
      <c r="I225" s="23">
        <f aca="true" t="shared" si="69" ref="I225:I235">C225+F225</f>
        <v>33000</v>
      </c>
      <c r="J225" s="23">
        <f aca="true" t="shared" si="70" ref="J225:J235">D225+G225</f>
        <v>188100</v>
      </c>
      <c r="K225" s="23">
        <f aca="true" t="shared" si="71" ref="K225:K235">E225+H225</f>
        <v>221100</v>
      </c>
    </row>
    <row r="226" spans="1:11" ht="15" customHeight="1">
      <c r="A226" s="25" t="s">
        <v>58</v>
      </c>
      <c r="B226" s="26"/>
      <c r="C226" s="27">
        <v>0</v>
      </c>
      <c r="D226" s="27">
        <v>230</v>
      </c>
      <c r="E226" s="7">
        <f t="shared" si="67"/>
        <v>230</v>
      </c>
      <c r="F226" s="27">
        <v>0</v>
      </c>
      <c r="G226" s="27">
        <v>-100</v>
      </c>
      <c r="H226" s="7">
        <f t="shared" si="68"/>
        <v>-100</v>
      </c>
      <c r="I226" s="7">
        <f t="shared" si="69"/>
        <v>0</v>
      </c>
      <c r="J226" s="7">
        <f t="shared" si="70"/>
        <v>130</v>
      </c>
      <c r="K226" s="7">
        <f t="shared" si="71"/>
        <v>130</v>
      </c>
    </row>
    <row r="227" spans="1:11" ht="15" customHeight="1">
      <c r="A227" s="25" t="s">
        <v>59</v>
      </c>
      <c r="B227" s="26"/>
      <c r="C227" s="27">
        <v>0</v>
      </c>
      <c r="D227" s="27">
        <v>132000</v>
      </c>
      <c r="E227" s="7">
        <f>SUM(C227:D227)</f>
        <v>132000</v>
      </c>
      <c r="F227" s="27">
        <v>23000</v>
      </c>
      <c r="G227" s="27">
        <v>0</v>
      </c>
      <c r="H227" s="7">
        <f>F227+G227</f>
        <v>23000</v>
      </c>
      <c r="I227" s="7">
        <f>C227+F227</f>
        <v>23000</v>
      </c>
      <c r="J227" s="7">
        <f>D227+G227</f>
        <v>132000</v>
      </c>
      <c r="K227" s="7">
        <f>E227+H227</f>
        <v>155000</v>
      </c>
    </row>
    <row r="228" spans="1:11" ht="15" customHeight="1">
      <c r="A228" s="25" t="s">
        <v>44</v>
      </c>
      <c r="B228" s="26"/>
      <c r="C228" s="27">
        <v>0</v>
      </c>
      <c r="D228" s="27">
        <v>10550</v>
      </c>
      <c r="E228" s="7">
        <f t="shared" si="67"/>
        <v>10550</v>
      </c>
      <c r="F228" s="27">
        <v>0</v>
      </c>
      <c r="G228" s="27">
        <v>2577</v>
      </c>
      <c r="H228" s="7">
        <f t="shared" si="68"/>
        <v>2577</v>
      </c>
      <c r="I228" s="7">
        <f t="shared" si="69"/>
        <v>0</v>
      </c>
      <c r="J228" s="7">
        <f t="shared" si="70"/>
        <v>13127</v>
      </c>
      <c r="K228" s="7">
        <f t="shared" si="71"/>
        <v>13127</v>
      </c>
    </row>
    <row r="229" spans="1:11" ht="15" customHeight="1">
      <c r="A229" s="25" t="s">
        <v>60</v>
      </c>
      <c r="B229" s="26"/>
      <c r="C229" s="27">
        <v>0</v>
      </c>
      <c r="D229" s="27">
        <v>25490</v>
      </c>
      <c r="E229" s="7">
        <f>SUM(C229:D229)</f>
        <v>25490</v>
      </c>
      <c r="F229" s="27">
        <v>3000</v>
      </c>
      <c r="G229" s="27">
        <v>0</v>
      </c>
      <c r="H229" s="7">
        <f>F229+G229</f>
        <v>3000</v>
      </c>
      <c r="I229" s="7">
        <f aca="true" t="shared" si="72" ref="I229:K230">C229+F229</f>
        <v>3000</v>
      </c>
      <c r="J229" s="7">
        <f t="shared" si="72"/>
        <v>25490</v>
      </c>
      <c r="K229" s="7">
        <f t="shared" si="72"/>
        <v>28490</v>
      </c>
    </row>
    <row r="230" spans="1:11" ht="15" customHeight="1">
      <c r="A230" s="25" t="s">
        <v>61</v>
      </c>
      <c r="B230" s="26"/>
      <c r="C230" s="27">
        <v>0</v>
      </c>
      <c r="D230" s="27">
        <v>3500</v>
      </c>
      <c r="E230" s="7">
        <f>SUM(C230:D230)</f>
        <v>3500</v>
      </c>
      <c r="F230" s="27">
        <v>1000</v>
      </c>
      <c r="G230" s="27">
        <v>0</v>
      </c>
      <c r="H230" s="7">
        <f>F230+G230</f>
        <v>1000</v>
      </c>
      <c r="I230" s="7">
        <f t="shared" si="72"/>
        <v>1000</v>
      </c>
      <c r="J230" s="7">
        <f t="shared" si="72"/>
        <v>3500</v>
      </c>
      <c r="K230" s="7">
        <f t="shared" si="72"/>
        <v>4500</v>
      </c>
    </row>
    <row r="231" spans="1:11" ht="15" customHeight="1">
      <c r="A231" s="25" t="s">
        <v>24</v>
      </c>
      <c r="B231" s="26"/>
      <c r="C231" s="27">
        <v>0</v>
      </c>
      <c r="D231" s="27">
        <v>5350</v>
      </c>
      <c r="E231" s="7">
        <f t="shared" si="67"/>
        <v>5350</v>
      </c>
      <c r="F231" s="27">
        <v>3000</v>
      </c>
      <c r="G231" s="27">
        <v>-300</v>
      </c>
      <c r="H231" s="7">
        <f t="shared" si="68"/>
        <v>2700</v>
      </c>
      <c r="I231" s="7">
        <f t="shared" si="69"/>
        <v>3000</v>
      </c>
      <c r="J231" s="7">
        <f t="shared" si="70"/>
        <v>5050</v>
      </c>
      <c r="K231" s="7">
        <f t="shared" si="71"/>
        <v>8050</v>
      </c>
    </row>
    <row r="232" spans="1:11" ht="15" customHeight="1">
      <c r="A232" s="25" t="s">
        <v>49</v>
      </c>
      <c r="B232" s="26"/>
      <c r="C232" s="27">
        <v>0</v>
      </c>
      <c r="D232" s="27">
        <v>1610</v>
      </c>
      <c r="E232" s="7">
        <f t="shared" si="67"/>
        <v>1610</v>
      </c>
      <c r="F232" s="27">
        <v>2000</v>
      </c>
      <c r="G232" s="27">
        <v>-700</v>
      </c>
      <c r="H232" s="7">
        <f t="shared" si="68"/>
        <v>1300</v>
      </c>
      <c r="I232" s="7">
        <f t="shared" si="69"/>
        <v>2000</v>
      </c>
      <c r="J232" s="7">
        <f t="shared" si="70"/>
        <v>910</v>
      </c>
      <c r="K232" s="7">
        <f t="shared" si="71"/>
        <v>2910</v>
      </c>
    </row>
    <row r="233" spans="1:11" ht="15" customHeight="1">
      <c r="A233" s="34" t="s">
        <v>30</v>
      </c>
      <c r="B233" s="30"/>
      <c r="C233" s="31">
        <v>0</v>
      </c>
      <c r="D233" s="31">
        <v>3570</v>
      </c>
      <c r="E233" s="32">
        <f t="shared" si="67"/>
        <v>3570</v>
      </c>
      <c r="F233" s="31">
        <v>1000</v>
      </c>
      <c r="G233" s="31">
        <v>-1200</v>
      </c>
      <c r="H233" s="32">
        <f t="shared" si="68"/>
        <v>-200</v>
      </c>
      <c r="I233" s="32">
        <f t="shared" si="69"/>
        <v>1000</v>
      </c>
      <c r="J233" s="32">
        <f t="shared" si="70"/>
        <v>2370</v>
      </c>
      <c r="K233" s="32">
        <f t="shared" si="71"/>
        <v>3370</v>
      </c>
    </row>
    <row r="234" spans="1:11" ht="15" customHeight="1">
      <c r="A234" s="25" t="s">
        <v>88</v>
      </c>
      <c r="B234" s="26"/>
      <c r="C234" s="27">
        <v>0</v>
      </c>
      <c r="D234" s="27">
        <v>800</v>
      </c>
      <c r="E234" s="7">
        <f t="shared" si="67"/>
        <v>800</v>
      </c>
      <c r="F234" s="27">
        <v>0</v>
      </c>
      <c r="G234" s="27">
        <v>-200</v>
      </c>
      <c r="H234" s="7">
        <f t="shared" si="68"/>
        <v>-200</v>
      </c>
      <c r="I234" s="7">
        <f t="shared" si="69"/>
        <v>0</v>
      </c>
      <c r="J234" s="7">
        <f t="shared" si="70"/>
        <v>600</v>
      </c>
      <c r="K234" s="7">
        <f t="shared" si="71"/>
        <v>600</v>
      </c>
    </row>
    <row r="235" spans="1:11" ht="15" customHeight="1">
      <c r="A235" s="34" t="s">
        <v>64</v>
      </c>
      <c r="B235" s="30"/>
      <c r="C235" s="31">
        <v>0</v>
      </c>
      <c r="D235" s="31">
        <v>1760</v>
      </c>
      <c r="E235" s="32">
        <f t="shared" si="67"/>
        <v>1760</v>
      </c>
      <c r="F235" s="31">
        <v>0</v>
      </c>
      <c r="G235" s="31">
        <v>-77</v>
      </c>
      <c r="H235" s="32">
        <f t="shared" si="68"/>
        <v>-77</v>
      </c>
      <c r="I235" s="32">
        <f t="shared" si="69"/>
        <v>0</v>
      </c>
      <c r="J235" s="32">
        <f t="shared" si="70"/>
        <v>1683</v>
      </c>
      <c r="K235" s="32">
        <f t="shared" si="71"/>
        <v>1683</v>
      </c>
    </row>
    <row r="236" spans="1:11" ht="15" customHeight="1">
      <c r="A236" s="20">
        <v>85346</v>
      </c>
      <c r="B236" s="21" t="s">
        <v>73</v>
      </c>
      <c r="C236" s="22">
        <v>0</v>
      </c>
      <c r="D236" s="22">
        <v>0</v>
      </c>
      <c r="E236" s="23">
        <f>SUM(C236:D236)</f>
        <v>0</v>
      </c>
      <c r="F236" s="22">
        <f>SUM(F237)</f>
        <v>3072</v>
      </c>
      <c r="G236" s="22">
        <f>SUM(G237)</f>
        <v>0</v>
      </c>
      <c r="H236" s="23">
        <f>F236+G236</f>
        <v>3072</v>
      </c>
      <c r="I236" s="23">
        <f aca="true" t="shared" si="73" ref="I236:K238">C236+F236</f>
        <v>3072</v>
      </c>
      <c r="J236" s="23">
        <f t="shared" si="73"/>
        <v>0</v>
      </c>
      <c r="K236" s="23">
        <f t="shared" si="73"/>
        <v>3072</v>
      </c>
    </row>
    <row r="237" spans="1:11" ht="15" customHeight="1">
      <c r="A237" s="34" t="s">
        <v>30</v>
      </c>
      <c r="B237" s="30"/>
      <c r="C237" s="31">
        <v>0</v>
      </c>
      <c r="D237" s="31">
        <v>0</v>
      </c>
      <c r="E237" s="32">
        <f>SUM(C237:D237)</f>
        <v>0</v>
      </c>
      <c r="F237" s="31">
        <v>3072</v>
      </c>
      <c r="G237" s="31">
        <v>0</v>
      </c>
      <c r="H237" s="32">
        <f>F237+G237</f>
        <v>3072</v>
      </c>
      <c r="I237" s="32">
        <f t="shared" si="73"/>
        <v>3072</v>
      </c>
      <c r="J237" s="32">
        <f t="shared" si="73"/>
        <v>0</v>
      </c>
      <c r="K237" s="32">
        <f t="shared" si="73"/>
        <v>3072</v>
      </c>
    </row>
    <row r="238" spans="1:11" ht="15" customHeight="1">
      <c r="A238" s="11" t="s">
        <v>74</v>
      </c>
      <c r="B238" s="12" t="s">
        <v>75</v>
      </c>
      <c r="C238" s="13">
        <v>3897049</v>
      </c>
      <c r="D238" s="13">
        <v>549270</v>
      </c>
      <c r="E238" s="4">
        <f>SUM(C238:D238)</f>
        <v>4446319</v>
      </c>
      <c r="F238" s="13">
        <f>F241+F244+F248+F251</f>
        <v>28100</v>
      </c>
      <c r="G238" s="13">
        <f>G241+G244+G248+G251</f>
        <v>0</v>
      </c>
      <c r="H238" s="4">
        <f>F238+G238</f>
        <v>28100</v>
      </c>
      <c r="I238" s="4">
        <f t="shared" si="73"/>
        <v>3925149</v>
      </c>
      <c r="J238" s="4">
        <f t="shared" si="73"/>
        <v>549270</v>
      </c>
      <c r="K238" s="4">
        <f t="shared" si="73"/>
        <v>4474419</v>
      </c>
    </row>
    <row r="239" spans="1:11" ht="15" customHeight="1">
      <c r="A239" s="14"/>
      <c r="B239" s="15" t="s">
        <v>16</v>
      </c>
      <c r="C239" s="16"/>
      <c r="D239" s="16"/>
      <c r="E239" s="6"/>
      <c r="F239" s="16"/>
      <c r="G239" s="16"/>
      <c r="H239" s="6"/>
      <c r="I239" s="6"/>
      <c r="J239" s="6"/>
      <c r="K239" s="6"/>
    </row>
    <row r="240" spans="1:11" ht="15" customHeight="1">
      <c r="A240" s="17"/>
      <c r="B240" s="18" t="s">
        <v>14</v>
      </c>
      <c r="C240" s="19">
        <v>0</v>
      </c>
      <c r="D240" s="19">
        <v>0</v>
      </c>
      <c r="E240" s="9">
        <f aca="true" t="shared" si="74" ref="E240:E250">SUM(C240:D240)</f>
        <v>0</v>
      </c>
      <c r="F240" s="19">
        <v>0</v>
      </c>
      <c r="G240" s="19">
        <v>0</v>
      </c>
      <c r="H240" s="9">
        <f aca="true" t="shared" si="75" ref="H240:H250">F240+G240</f>
        <v>0</v>
      </c>
      <c r="I240" s="9">
        <f aca="true" t="shared" si="76" ref="I240:I253">C240+F240</f>
        <v>0</v>
      </c>
      <c r="J240" s="9">
        <f aca="true" t="shared" si="77" ref="J240:J253">D240+G240</f>
        <v>0</v>
      </c>
      <c r="K240" s="9">
        <f aca="true" t="shared" si="78" ref="K240:K252">E240+H240</f>
        <v>0</v>
      </c>
    </row>
    <row r="241" spans="1:11" ht="15" customHeight="1">
      <c r="A241" s="20">
        <v>85401</v>
      </c>
      <c r="B241" s="21" t="s">
        <v>76</v>
      </c>
      <c r="C241" s="22">
        <v>187600</v>
      </c>
      <c r="D241" s="22">
        <v>0</v>
      </c>
      <c r="E241" s="23">
        <f t="shared" si="74"/>
        <v>187600</v>
      </c>
      <c r="F241" s="24">
        <f>SUM(F242:F243)</f>
        <v>0</v>
      </c>
      <c r="G241" s="24">
        <f>SUM(G242:G243)</f>
        <v>0</v>
      </c>
      <c r="H241" s="23">
        <f t="shared" si="75"/>
        <v>0</v>
      </c>
      <c r="I241" s="23">
        <f aca="true" t="shared" si="79" ref="I241:K247">C241+F241</f>
        <v>187600</v>
      </c>
      <c r="J241" s="23">
        <f t="shared" si="79"/>
        <v>0</v>
      </c>
      <c r="K241" s="23">
        <f t="shared" si="79"/>
        <v>187600</v>
      </c>
    </row>
    <row r="242" spans="1:11" ht="15" customHeight="1">
      <c r="A242" s="25" t="s">
        <v>59</v>
      </c>
      <c r="B242" s="26"/>
      <c r="C242" s="27">
        <v>130700</v>
      </c>
      <c r="D242" s="27">
        <v>0</v>
      </c>
      <c r="E242" s="7">
        <f t="shared" si="74"/>
        <v>130700</v>
      </c>
      <c r="F242" s="28">
        <v>116</v>
      </c>
      <c r="G242" s="28">
        <v>0</v>
      </c>
      <c r="H242" s="7">
        <f t="shared" si="75"/>
        <v>116</v>
      </c>
      <c r="I242" s="7">
        <f t="shared" si="79"/>
        <v>130816</v>
      </c>
      <c r="J242" s="7">
        <f t="shared" si="79"/>
        <v>0</v>
      </c>
      <c r="K242" s="7">
        <f t="shared" si="79"/>
        <v>130816</v>
      </c>
    </row>
    <row r="243" spans="1:11" ht="15" customHeight="1">
      <c r="A243" s="34" t="s">
        <v>44</v>
      </c>
      <c r="B243" s="30"/>
      <c r="C243" s="31">
        <v>10400</v>
      </c>
      <c r="D243" s="31">
        <v>0</v>
      </c>
      <c r="E243" s="32">
        <f t="shared" si="74"/>
        <v>10400</v>
      </c>
      <c r="F243" s="33">
        <v>-116</v>
      </c>
      <c r="G243" s="33">
        <v>0</v>
      </c>
      <c r="H243" s="32">
        <f t="shared" si="75"/>
        <v>-116</v>
      </c>
      <c r="I243" s="32">
        <f t="shared" si="79"/>
        <v>10284</v>
      </c>
      <c r="J243" s="32">
        <f t="shared" si="79"/>
        <v>0</v>
      </c>
      <c r="K243" s="32">
        <f t="shared" si="79"/>
        <v>10284</v>
      </c>
    </row>
    <row r="244" spans="1:11" ht="15" customHeight="1">
      <c r="A244" s="36" t="s">
        <v>96</v>
      </c>
      <c r="B244" s="21" t="s">
        <v>97</v>
      </c>
      <c r="C244" s="22">
        <v>1873000</v>
      </c>
      <c r="D244" s="22">
        <v>0</v>
      </c>
      <c r="E244" s="23">
        <f t="shared" si="74"/>
        <v>1873000</v>
      </c>
      <c r="F244" s="22">
        <f>SUM(F245:F247)</f>
        <v>48100</v>
      </c>
      <c r="G244" s="22">
        <f>SUM(G245:G247)</f>
        <v>0</v>
      </c>
      <c r="H244" s="23">
        <f t="shared" si="75"/>
        <v>48100</v>
      </c>
      <c r="I244" s="23">
        <f t="shared" si="79"/>
        <v>1921100</v>
      </c>
      <c r="J244" s="23">
        <f t="shared" si="79"/>
        <v>0</v>
      </c>
      <c r="K244" s="23">
        <f t="shared" si="79"/>
        <v>1921100</v>
      </c>
    </row>
    <row r="245" spans="1:11" ht="15" customHeight="1">
      <c r="A245" s="25" t="s">
        <v>59</v>
      </c>
      <c r="B245" s="26"/>
      <c r="C245" s="27">
        <v>1089800</v>
      </c>
      <c r="D245" s="27">
        <v>0</v>
      </c>
      <c r="E245" s="7">
        <f t="shared" si="74"/>
        <v>1089800</v>
      </c>
      <c r="F245" s="27">
        <v>40000</v>
      </c>
      <c r="G245" s="27">
        <v>0</v>
      </c>
      <c r="H245" s="7">
        <f t="shared" si="75"/>
        <v>40000</v>
      </c>
      <c r="I245" s="7">
        <f t="shared" si="79"/>
        <v>1129800</v>
      </c>
      <c r="J245" s="7">
        <f t="shared" si="79"/>
        <v>0</v>
      </c>
      <c r="K245" s="7">
        <f t="shared" si="79"/>
        <v>1129800</v>
      </c>
    </row>
    <row r="246" spans="1:11" ht="15" customHeight="1">
      <c r="A246" s="25" t="s">
        <v>60</v>
      </c>
      <c r="B246" s="26"/>
      <c r="C246" s="27">
        <v>281500</v>
      </c>
      <c r="D246" s="27">
        <v>0</v>
      </c>
      <c r="E246" s="7">
        <f t="shared" si="74"/>
        <v>281500</v>
      </c>
      <c r="F246" s="27">
        <v>7100</v>
      </c>
      <c r="G246" s="27">
        <v>0</v>
      </c>
      <c r="H246" s="7">
        <f t="shared" si="75"/>
        <v>7100</v>
      </c>
      <c r="I246" s="7">
        <f t="shared" si="79"/>
        <v>288600</v>
      </c>
      <c r="J246" s="7">
        <f t="shared" si="79"/>
        <v>0</v>
      </c>
      <c r="K246" s="7">
        <f t="shared" si="79"/>
        <v>288600</v>
      </c>
    </row>
    <row r="247" spans="1:11" ht="15" customHeight="1">
      <c r="A247" s="34" t="s">
        <v>61</v>
      </c>
      <c r="B247" s="30"/>
      <c r="C247" s="31">
        <v>38800</v>
      </c>
      <c r="D247" s="31">
        <v>0</v>
      </c>
      <c r="E247" s="32">
        <f t="shared" si="74"/>
        <v>38800</v>
      </c>
      <c r="F247" s="31">
        <v>1000</v>
      </c>
      <c r="G247" s="31">
        <v>0</v>
      </c>
      <c r="H247" s="32">
        <f t="shared" si="75"/>
        <v>1000</v>
      </c>
      <c r="I247" s="32">
        <f t="shared" si="79"/>
        <v>39800</v>
      </c>
      <c r="J247" s="32">
        <f t="shared" si="79"/>
        <v>0</v>
      </c>
      <c r="K247" s="32">
        <f t="shared" si="79"/>
        <v>39800</v>
      </c>
    </row>
    <row r="248" spans="1:11" ht="15" customHeight="1">
      <c r="A248" s="20">
        <v>85406</v>
      </c>
      <c r="B248" s="21" t="s">
        <v>82</v>
      </c>
      <c r="C248" s="22">
        <v>740000</v>
      </c>
      <c r="D248" s="22">
        <v>549270</v>
      </c>
      <c r="E248" s="23">
        <f t="shared" si="74"/>
        <v>1289270</v>
      </c>
      <c r="F248" s="24">
        <f>SUM(F249:F250)</f>
        <v>0</v>
      </c>
      <c r="G248" s="24">
        <f>SUM(G249:G250)</f>
        <v>0</v>
      </c>
      <c r="H248" s="23">
        <f t="shared" si="75"/>
        <v>0</v>
      </c>
      <c r="I248" s="23">
        <f t="shared" si="76"/>
        <v>740000</v>
      </c>
      <c r="J248" s="23">
        <f t="shared" si="77"/>
        <v>549270</v>
      </c>
      <c r="K248" s="23">
        <f t="shared" si="78"/>
        <v>1289270</v>
      </c>
    </row>
    <row r="249" spans="1:11" ht="15" customHeight="1">
      <c r="A249" s="25" t="s">
        <v>59</v>
      </c>
      <c r="B249" s="26"/>
      <c r="C249" s="27">
        <v>484300</v>
      </c>
      <c r="D249" s="27">
        <v>396130</v>
      </c>
      <c r="E249" s="7">
        <f t="shared" si="74"/>
        <v>880430</v>
      </c>
      <c r="F249" s="28">
        <v>4653</v>
      </c>
      <c r="G249" s="28">
        <v>0</v>
      </c>
      <c r="H249" s="7">
        <f t="shared" si="75"/>
        <v>4653</v>
      </c>
      <c r="I249" s="7">
        <f t="shared" si="76"/>
        <v>488953</v>
      </c>
      <c r="J249" s="7">
        <f t="shared" si="77"/>
        <v>396130</v>
      </c>
      <c r="K249" s="7">
        <f t="shared" si="78"/>
        <v>885083</v>
      </c>
    </row>
    <row r="250" spans="1:11" ht="15" customHeight="1">
      <c r="A250" s="34" t="s">
        <v>44</v>
      </c>
      <c r="B250" s="30"/>
      <c r="C250" s="31">
        <v>40000</v>
      </c>
      <c r="D250" s="31">
        <v>36870</v>
      </c>
      <c r="E250" s="32">
        <f t="shared" si="74"/>
        <v>76870</v>
      </c>
      <c r="F250" s="33">
        <v>-4653</v>
      </c>
      <c r="G250" s="33">
        <v>0</v>
      </c>
      <c r="H250" s="32">
        <f t="shared" si="75"/>
        <v>-4653</v>
      </c>
      <c r="I250" s="32">
        <f t="shared" si="76"/>
        <v>35347</v>
      </c>
      <c r="J250" s="32">
        <f t="shared" si="77"/>
        <v>36870</v>
      </c>
      <c r="K250" s="32">
        <f t="shared" si="78"/>
        <v>72217</v>
      </c>
    </row>
    <row r="251" spans="1:11" ht="15" customHeight="1">
      <c r="A251" s="20">
        <v>85410</v>
      </c>
      <c r="B251" s="21" t="s">
        <v>81</v>
      </c>
      <c r="C251" s="22">
        <v>1035249</v>
      </c>
      <c r="D251" s="22">
        <v>0</v>
      </c>
      <c r="E251" s="23">
        <f>SUM(C251:D251)</f>
        <v>1035249</v>
      </c>
      <c r="F251" s="22">
        <f>SUM(F252:F252)</f>
        <v>-20000</v>
      </c>
      <c r="G251" s="22">
        <f>SUM(G252:G252)</f>
        <v>0</v>
      </c>
      <c r="H251" s="23">
        <f>F251+G251</f>
        <v>-20000</v>
      </c>
      <c r="I251" s="23">
        <f t="shared" si="76"/>
        <v>1015249</v>
      </c>
      <c r="J251" s="23">
        <f t="shared" si="77"/>
        <v>0</v>
      </c>
      <c r="K251" s="23">
        <f t="shared" si="78"/>
        <v>1015249</v>
      </c>
    </row>
    <row r="252" spans="1:11" ht="15" customHeight="1">
      <c r="A252" s="25" t="s">
        <v>39</v>
      </c>
      <c r="B252" s="26"/>
      <c r="C252" s="27">
        <v>190000</v>
      </c>
      <c r="D252" s="27">
        <v>0</v>
      </c>
      <c r="E252" s="27">
        <f>SUM(C252:D252)</f>
        <v>190000</v>
      </c>
      <c r="F252" s="27">
        <v>-20000</v>
      </c>
      <c r="G252" s="27">
        <v>0</v>
      </c>
      <c r="H252" s="7">
        <f>F252+G252</f>
        <v>-20000</v>
      </c>
      <c r="I252" s="7">
        <f t="shared" si="76"/>
        <v>170000</v>
      </c>
      <c r="J252" s="7">
        <f t="shared" si="77"/>
        <v>0</v>
      </c>
      <c r="K252" s="7">
        <f t="shared" si="78"/>
        <v>170000</v>
      </c>
    </row>
    <row r="253" spans="1:11" ht="15" customHeight="1">
      <c r="A253" s="11" t="s">
        <v>53</v>
      </c>
      <c r="B253" s="12" t="s">
        <v>54</v>
      </c>
      <c r="C253" s="13">
        <v>2696000</v>
      </c>
      <c r="D253" s="13">
        <v>0</v>
      </c>
      <c r="E253" s="4">
        <f>SUM(C253:D253)</f>
        <v>2696000</v>
      </c>
      <c r="F253" s="13">
        <f>F256</f>
        <v>21000</v>
      </c>
      <c r="G253" s="13">
        <f>G256</f>
        <v>0</v>
      </c>
      <c r="H253" s="4">
        <f>F253+G253</f>
        <v>21000</v>
      </c>
      <c r="I253" s="4">
        <f t="shared" si="76"/>
        <v>2717000</v>
      </c>
      <c r="J253" s="4">
        <f t="shared" si="77"/>
        <v>0</v>
      </c>
      <c r="K253" s="4">
        <f>E253+H253</f>
        <v>2717000</v>
      </c>
    </row>
    <row r="254" spans="1:11" ht="15" customHeight="1">
      <c r="A254" s="14"/>
      <c r="B254" s="15" t="s">
        <v>16</v>
      </c>
      <c r="C254" s="16"/>
      <c r="D254" s="16"/>
      <c r="E254" s="6"/>
      <c r="F254" s="16"/>
      <c r="G254" s="16"/>
      <c r="H254" s="6"/>
      <c r="I254" s="6"/>
      <c r="J254" s="10"/>
      <c r="K254" s="6"/>
    </row>
    <row r="255" spans="1:11" ht="15" customHeight="1">
      <c r="A255" s="17"/>
      <c r="B255" s="18" t="s">
        <v>14</v>
      </c>
      <c r="C255" s="19">
        <v>71000</v>
      </c>
      <c r="D255" s="19">
        <v>0</v>
      </c>
      <c r="E255" s="9">
        <f>SUM(C255:D255)</f>
        <v>71000</v>
      </c>
      <c r="F255" s="19">
        <v>0</v>
      </c>
      <c r="G255" s="19">
        <v>0</v>
      </c>
      <c r="H255" s="9">
        <f>F255+G255</f>
        <v>0</v>
      </c>
      <c r="I255" s="9">
        <f aca="true" t="shared" si="80" ref="I255:K257">C255+F255</f>
        <v>71000</v>
      </c>
      <c r="J255" s="9">
        <f t="shared" si="80"/>
        <v>0</v>
      </c>
      <c r="K255" s="9">
        <f t="shared" si="80"/>
        <v>71000</v>
      </c>
    </row>
    <row r="256" spans="1:11" ht="15" customHeight="1">
      <c r="A256" s="20">
        <v>92120</v>
      </c>
      <c r="B256" s="21" t="s">
        <v>94</v>
      </c>
      <c r="C256" s="22">
        <v>129000</v>
      </c>
      <c r="D256" s="22"/>
      <c r="E256" s="23">
        <f>SUM(C256:D256)</f>
        <v>129000</v>
      </c>
      <c r="F256" s="22">
        <f>F257</f>
        <v>21000</v>
      </c>
      <c r="G256" s="22">
        <f>G257</f>
        <v>0</v>
      </c>
      <c r="H256" s="23">
        <f>F256+G256</f>
        <v>21000</v>
      </c>
      <c r="I256" s="23">
        <f t="shared" si="80"/>
        <v>150000</v>
      </c>
      <c r="J256" s="23">
        <f t="shared" si="80"/>
        <v>0</v>
      </c>
      <c r="K256" s="23">
        <f t="shared" si="80"/>
        <v>150000</v>
      </c>
    </row>
    <row r="257" spans="1:11" ht="15" customHeight="1">
      <c r="A257" s="34" t="s">
        <v>57</v>
      </c>
      <c r="B257" s="30"/>
      <c r="C257" s="31">
        <v>79000</v>
      </c>
      <c r="D257" s="31"/>
      <c r="E257" s="32">
        <f>SUM(C257:D257)</f>
        <v>79000</v>
      </c>
      <c r="F257" s="31">
        <v>21000</v>
      </c>
      <c r="G257" s="31">
        <v>0</v>
      </c>
      <c r="H257" s="32">
        <f>F257+G257</f>
        <v>21000</v>
      </c>
      <c r="I257" s="32">
        <f t="shared" si="80"/>
        <v>100000</v>
      </c>
      <c r="J257" s="32">
        <f t="shared" si="80"/>
        <v>0</v>
      </c>
      <c r="K257" s="32">
        <f t="shared" si="80"/>
        <v>100000</v>
      </c>
    </row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</sheetData>
  <mergeCells count="12">
    <mergeCell ref="A147:K147"/>
    <mergeCell ref="I8:K8"/>
    <mergeCell ref="A14:K14"/>
    <mergeCell ref="A6:K6"/>
    <mergeCell ref="A8:A9"/>
    <mergeCell ref="B8:B9"/>
    <mergeCell ref="C8:E8"/>
    <mergeCell ref="F8:H8"/>
    <mergeCell ref="I1:K1"/>
    <mergeCell ref="I2:K2"/>
    <mergeCell ref="I3:K3"/>
    <mergeCell ref="I4:K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Kierownictwo Urzędu</cp:lastModifiedBy>
  <cp:lastPrinted>2003-05-05T13:12:55Z</cp:lastPrinted>
  <dcterms:created xsi:type="dcterms:W3CDTF">2003-04-01T13:17:05Z</dcterms:created>
  <dcterms:modified xsi:type="dcterms:W3CDTF">2003-07-11T10:53:25Z</dcterms:modified>
  <cp:category/>
  <cp:version/>
  <cp:contentType/>
  <cp:contentStatus/>
</cp:coreProperties>
</file>